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90" windowWidth="12120" windowHeight="4680" tabRatio="839" activeTab="4"/>
  </bookViews>
  <sheets>
    <sheet name="IS" sheetId="1" r:id="rId1"/>
    <sheet name="BS" sheetId="2" r:id="rId2"/>
    <sheet name="Equity" sheetId="3" r:id="rId3"/>
    <sheet name="CashFlow" sheetId="4" r:id="rId4"/>
    <sheet name="Notes" sheetId="5" r:id="rId5"/>
  </sheets>
  <definedNames>
    <definedName name="_xlnm.Print_Area" localSheetId="3">'CashFlow'!$A$1:$E$85</definedName>
    <definedName name="_xlnm.Print_Area" localSheetId="0">'IS'!$A$1:$H$55</definedName>
    <definedName name="_xlnm.Print_Area" localSheetId="4">'Notes'!$A$1:$K$367</definedName>
    <definedName name="_xlnm.Print_Titles" localSheetId="3">'CashFlow'!$1:$3</definedName>
    <definedName name="_xlnm.Print_Titles" localSheetId="4">'Notes'!$1:$4</definedName>
  </definedNames>
  <calcPr fullCalcOnLoad="1"/>
</workbook>
</file>

<file path=xl/sharedStrings.xml><?xml version="1.0" encoding="utf-8"?>
<sst xmlns="http://schemas.openxmlformats.org/spreadsheetml/2006/main" count="390" uniqueCount="292">
  <si>
    <t>The principal effects of the changes in accounting policies as a result of the application of the new and revised FRSs are discussed below:</t>
  </si>
  <si>
    <t>There are no cash requirements for these contracts. As the exchange rate is pre-determined under such contracts, the Group is not exposed to any market risk. These transactions are not exposed to any credit risk.</t>
  </si>
  <si>
    <t xml:space="preserve">  Approved and contracted for</t>
  </si>
  <si>
    <t>Property, plant and equipment</t>
  </si>
  <si>
    <t>Inventories</t>
  </si>
  <si>
    <t>Cash and cash equivalents</t>
  </si>
  <si>
    <t>Taxation</t>
  </si>
  <si>
    <t>RM'000</t>
  </si>
  <si>
    <t>Tax recoverable</t>
  </si>
  <si>
    <t>Revenue</t>
  </si>
  <si>
    <t>Cost of sales</t>
  </si>
  <si>
    <t>Other operating income</t>
  </si>
  <si>
    <t>(The figures have not been audited)</t>
  </si>
  <si>
    <t>As At End</t>
  </si>
  <si>
    <t>Quarter</t>
  </si>
  <si>
    <t>(Audited)</t>
  </si>
  <si>
    <t>As At</t>
  </si>
  <si>
    <t>Preceding</t>
  </si>
  <si>
    <t>Financial</t>
  </si>
  <si>
    <t>Year End</t>
  </si>
  <si>
    <t>Individual Quarter</t>
  </si>
  <si>
    <t>Current Year</t>
  </si>
  <si>
    <t>Preceding Year</t>
  </si>
  <si>
    <t>Corresponding</t>
  </si>
  <si>
    <t>To Date</t>
  </si>
  <si>
    <t>Cumulative Quarter</t>
  </si>
  <si>
    <t>Capital</t>
  </si>
  <si>
    <t>Period</t>
  </si>
  <si>
    <t>Gross profit</t>
  </si>
  <si>
    <t>Operating expenses</t>
  </si>
  <si>
    <t>Notes:</t>
  </si>
  <si>
    <t xml:space="preserve">Of Current </t>
  </si>
  <si>
    <t>Notes :</t>
  </si>
  <si>
    <t xml:space="preserve">              </t>
  </si>
  <si>
    <t>CONDENSED CONSOLIDATED STATEMENT OF CHANGES IN EQUITY</t>
  </si>
  <si>
    <t>Share</t>
  </si>
  <si>
    <t>CLASSIC SCENIC BERHAD</t>
  </si>
  <si>
    <t>(Company No. 633887-M)</t>
  </si>
  <si>
    <t>Profit before taxation</t>
  </si>
  <si>
    <t>Cash flows from operating activities</t>
  </si>
  <si>
    <t>Adjustments for :</t>
  </si>
  <si>
    <t>- Non-cash items</t>
  </si>
  <si>
    <t>- Non-operating items</t>
  </si>
  <si>
    <t xml:space="preserve">Operating profit before working capital changes </t>
  </si>
  <si>
    <t>Cash generated from operations</t>
  </si>
  <si>
    <t>Cash flows from investing activities</t>
  </si>
  <si>
    <t>Interest received</t>
  </si>
  <si>
    <t>Cash flows from financing activities</t>
  </si>
  <si>
    <t>Negative goodwill amortised</t>
  </si>
  <si>
    <t xml:space="preserve">Note 1 </t>
  </si>
  <si>
    <t>Trade and other payables</t>
  </si>
  <si>
    <t xml:space="preserve">Profit before taxation and amortisation of </t>
  </si>
  <si>
    <t xml:space="preserve">  negative goodwill</t>
  </si>
  <si>
    <t>NOTES TO THE INTERIM FINANCIAL REPORT</t>
  </si>
  <si>
    <t>A1.</t>
  </si>
  <si>
    <t>Basis of Preparation</t>
  </si>
  <si>
    <t>A2.</t>
  </si>
  <si>
    <t>Auditors' Report</t>
  </si>
  <si>
    <t>A3.</t>
  </si>
  <si>
    <t>Seasonal and Cyclical factors</t>
  </si>
  <si>
    <t>The Group's performance is not subject to seasonality or cyclicality.</t>
  </si>
  <si>
    <t>A4.</t>
  </si>
  <si>
    <t>Unusual items affecting assets, liabilities, equity, net income or cash flows</t>
  </si>
  <si>
    <t>A5.</t>
  </si>
  <si>
    <t>Material Changes in Estimates</t>
  </si>
  <si>
    <t>A6.</t>
  </si>
  <si>
    <t>A7.</t>
  </si>
  <si>
    <t>Dividends paid</t>
  </si>
  <si>
    <t>A8.</t>
  </si>
  <si>
    <t>Segmental Reporting</t>
  </si>
  <si>
    <t>A9.</t>
  </si>
  <si>
    <t>Valuation of Property, Plant and Equipment</t>
  </si>
  <si>
    <t>A10.</t>
  </si>
  <si>
    <t>A11.</t>
  </si>
  <si>
    <t>A12.</t>
  </si>
  <si>
    <t>A13.</t>
  </si>
  <si>
    <t>As at</t>
  </si>
  <si>
    <t>Property, plant and equipment :</t>
  </si>
  <si>
    <t>B1.</t>
  </si>
  <si>
    <t>Review Of Performance</t>
  </si>
  <si>
    <t>B2.</t>
  </si>
  <si>
    <t>Variation of Results Against Preceding Quarter</t>
  </si>
  <si>
    <t>B3.</t>
  </si>
  <si>
    <t>Current Year Prospects</t>
  </si>
  <si>
    <t>B4.</t>
  </si>
  <si>
    <t>Variance of Actual and Forecast Profit</t>
  </si>
  <si>
    <t>B5.</t>
  </si>
  <si>
    <t>Current tax expense</t>
  </si>
  <si>
    <t xml:space="preserve">  - current</t>
  </si>
  <si>
    <t>Deferred tax expense</t>
  </si>
  <si>
    <t xml:space="preserve">  Origination and reversal of temporary differences</t>
  </si>
  <si>
    <t>B6.</t>
  </si>
  <si>
    <t>Sale of Unquoted Investments and/or Properties</t>
  </si>
  <si>
    <t>B7.</t>
  </si>
  <si>
    <t>Purchase or Disposal of Quoted Securities</t>
  </si>
  <si>
    <t>B8.</t>
  </si>
  <si>
    <t>B9.</t>
  </si>
  <si>
    <t>Group Borrowings and Debt Securities</t>
  </si>
  <si>
    <t>B10.</t>
  </si>
  <si>
    <t>Off Balance Sheet Financial Instruments</t>
  </si>
  <si>
    <t>B11.</t>
  </si>
  <si>
    <t>Material Litigation</t>
  </si>
  <si>
    <t>B12.</t>
  </si>
  <si>
    <t>Dividends</t>
  </si>
  <si>
    <t>B13.</t>
  </si>
  <si>
    <t>Basis of Calculation of Earnings Per Share</t>
  </si>
  <si>
    <t xml:space="preserve">   shares of RM0.50 each in issue ('000)</t>
  </si>
  <si>
    <t>Premium</t>
  </si>
  <si>
    <t>Purchase of property, plant and equipment</t>
  </si>
  <si>
    <t>Net cash used in financing activities</t>
  </si>
  <si>
    <t>Trade and other receivables</t>
  </si>
  <si>
    <t>Changes in working capital :</t>
  </si>
  <si>
    <t>Cash and bank balances</t>
  </si>
  <si>
    <t>Short term funds</t>
  </si>
  <si>
    <t>Increased in pledged deposit with a licensed bank</t>
  </si>
  <si>
    <t>Proceeds from issuance of shares</t>
  </si>
  <si>
    <t>Net cash used in investing activities</t>
  </si>
  <si>
    <t>Not applicable as there were no profit forecast and profit guarantee published.</t>
  </si>
  <si>
    <t xml:space="preserve">Status of Corporate Proposal </t>
  </si>
  <si>
    <t>Reserves</t>
  </si>
  <si>
    <t>Retained</t>
  </si>
  <si>
    <t>Profits</t>
  </si>
  <si>
    <t>CONDENSED CONSOLIDATED CASH FLOW STATEMENTS</t>
  </si>
  <si>
    <t>Changes in Contingent Liabilities and Contingent Assets</t>
  </si>
  <si>
    <t>Deferred tax liabilities</t>
  </si>
  <si>
    <t>Net profit for the period (RM'000)</t>
  </si>
  <si>
    <t>Weighted average number of ordinary shares ('000)</t>
  </si>
  <si>
    <t>Weighted average number of ordinary shares</t>
  </si>
  <si>
    <t>Adjustment for ESOS ('000)</t>
  </si>
  <si>
    <t>Basic Earnings Per Share (sen)</t>
  </si>
  <si>
    <t xml:space="preserve">   for diluted earnings per share ('000)</t>
  </si>
  <si>
    <t>Basic earnings per share</t>
  </si>
  <si>
    <t>Diluted earnings per share</t>
  </si>
  <si>
    <t>PART A : EXPLANATORY NOTES AS PER FRS 134</t>
  </si>
  <si>
    <t>(Unaudited)</t>
  </si>
  <si>
    <t>- Net changes in current assets</t>
  </si>
  <si>
    <t>- Net changes in current liabilities</t>
  </si>
  <si>
    <t>Segmental reporting is not provided as the Group's primary business segment is principally engaged in the manufacturing and sale of wooden picture frame moulding and timber products and its operation are carried out solely in Malaysia.</t>
  </si>
  <si>
    <t>31.12.2005</t>
  </si>
  <si>
    <t>Net Assets per share (RM)</t>
  </si>
  <si>
    <t>Equity</t>
  </si>
  <si>
    <t>Attributable to:</t>
  </si>
  <si>
    <t xml:space="preserve">Total </t>
  </si>
  <si>
    <t>Profit for the period</t>
  </si>
  <si>
    <t>Current</t>
  </si>
  <si>
    <t>Year-to-date</t>
  </si>
  <si>
    <t>The interim financial statements should be read in conjunction with the Audited Financial Statements for the year ended 31 December 2005 of Classic Scenic Berhad ("CSCENIC" or "the Company"). The explanatory notes attached to the interim financial statements provide an explanation of events and transactions that are significant to an understanding of the changes in the financial position and performance of the Group since the financial year ended 31 December 2005.</t>
  </si>
  <si>
    <t>The auditors’ report  on the financial statements for the year ended 31 December 2005 of the Group was not qualified.</t>
  </si>
  <si>
    <t>There was no revaluation of property, plant and equipment since the last Audited Financial Statements for the year ended 31 December 2005.</t>
  </si>
  <si>
    <t>Diluted Earnings Per Share (sen)</t>
  </si>
  <si>
    <t>Number of ordinary</t>
  </si>
  <si>
    <t>Up to 31 December 2005, CSCENIC's consolidated financial statements were prepared in accordance with MASB standards with effective dates before 1 January 2006. The comparatives figures in respect of 2005 have therefore been restated to reflect the relevant adjustments.</t>
  </si>
  <si>
    <t>A14.</t>
  </si>
  <si>
    <t>(1)</t>
  </si>
  <si>
    <t>FRS 2: Share-based Payment</t>
  </si>
  <si>
    <t>Under the transitional provisions of FRS 2, this FRS will apply to share options which were granted after 1 January 2005 and which had not yet vested by 1 January 2006. The adoption of this FRS has not resulted in any financial impact to the Group as there were no new share options granted by the Group after 1 January 2005.</t>
  </si>
  <si>
    <t>(2)</t>
  </si>
  <si>
    <t>(3)</t>
  </si>
  <si>
    <t>FRS 140: Investment Property</t>
  </si>
  <si>
    <t>Proceeds from disposal of plant and equipment</t>
  </si>
  <si>
    <t>PART B : ADDITIONAL INFORMATION REQUIRED BY THE BURSA MALAYSIA SECURITIES BERHAD LISTING REQUIREMENTS</t>
  </si>
  <si>
    <t>Share capital</t>
  </si>
  <si>
    <t xml:space="preserve">     Shareholders of the Company</t>
  </si>
  <si>
    <t xml:space="preserve">     Minority interests</t>
  </si>
  <si>
    <t>Total non-current assets</t>
  </si>
  <si>
    <t>Total current assets</t>
  </si>
  <si>
    <t>Total non-current liabilities</t>
  </si>
  <si>
    <t>Total current liabilities</t>
  </si>
  <si>
    <t>Total assets</t>
  </si>
  <si>
    <t>Total equity and liabilities</t>
  </si>
  <si>
    <t>At 1 January 2006 :</t>
  </si>
  <si>
    <t>- as previously reported</t>
  </si>
  <si>
    <t>Income taxes paid, net of refund</t>
  </si>
  <si>
    <t>Net (decrease)/increase in cash and cash equivalents</t>
  </si>
  <si>
    <t>(4)</t>
  </si>
  <si>
    <t>There were no unusual items and amounts of items affecting assets, liabilities, equity, net income or cash flows during the current quarter under review, except for the changes in accounting policies as disclosed in Note A2.</t>
  </si>
  <si>
    <t>Post Balance Sheet Events</t>
  </si>
  <si>
    <t>Capital Commitments Outstanding Not Provided In The Interim Financial Report</t>
  </si>
  <si>
    <t>There was no purchase or disposal of quoted securities for the current quarter under review and financial year to date.</t>
  </si>
  <si>
    <t>Currency</t>
  </si>
  <si>
    <t>Outstanding Contract Amount</t>
  </si>
  <si>
    <t>Equivalent Amount in</t>
  </si>
  <si>
    <t>US Dollars</t>
  </si>
  <si>
    <t>Expiry Month</t>
  </si>
  <si>
    <t xml:space="preserve">As at balance sheet date, no adjustment has been made for the above forward contracts to account for the difference between the contracted rate and the prevailing market rate as the amount is immaterial. Exchange gains or losses arising on contracts are recognised at the date of transaction. </t>
  </si>
  <si>
    <t xml:space="preserve">   Basic earnings per share (sen)</t>
  </si>
  <si>
    <t xml:space="preserve">   Diluted earnings per share (sen)</t>
  </si>
  <si>
    <t>At 1 January 2005</t>
  </si>
  <si>
    <t>Previously</t>
  </si>
  <si>
    <t>stated</t>
  </si>
  <si>
    <t>FRS 140</t>
  </si>
  <si>
    <t>Restated</t>
  </si>
  <si>
    <t>At 31 December 2005</t>
  </si>
  <si>
    <t>Impact on the opening balances</t>
  </si>
  <si>
    <t>FRS 3</t>
  </si>
  <si>
    <t>Effects on:</t>
  </si>
  <si>
    <t>Retained profits</t>
  </si>
  <si>
    <t>Negative goodwill</t>
  </si>
  <si>
    <t>Changes in accounting policy:</t>
  </si>
  <si>
    <t>Effect of adopting FRS 3</t>
  </si>
  <si>
    <t xml:space="preserve">  Transfer negative goodwill to opening retained profits</t>
  </si>
  <si>
    <r>
      <t>The interim financial statements are unaudited and have been prepared in compliance with Financial Reporting Standards ("FRS") 134</t>
    </r>
    <r>
      <rPr>
        <vertAlign val="subscript"/>
        <sz val="10"/>
        <rFont val="Times New Roman"/>
        <family val="1"/>
      </rPr>
      <t>2004</t>
    </r>
    <r>
      <rPr>
        <sz val="10"/>
        <rFont val="Times New Roman"/>
        <family val="1"/>
      </rPr>
      <t xml:space="preserve">: Interim Financial Reporting, issued by the Malaysian Accounting Standards Board (MASB) and Chapter 9 Part K of the Listing Requirements of the Bursa Malaysia Securities Berhad ("Bursa Securities"). </t>
    </r>
  </si>
  <si>
    <t>Changes in Accounting Policies</t>
  </si>
  <si>
    <t>Where the employees are required to meet vesting conditions before they become entitled to the options, the Group recognises the fair value of the options granted over the vesting period. Otherwise, the Group recognises the fair value in the period in which the options were granted.</t>
  </si>
  <si>
    <t>If an employee chooses to exercise options, the related capital reserve is transferred to share capital and share premium, together with the exercise price. If the options lapse unexercised, the related capital reserve is transferred directly to retained earnings.</t>
  </si>
  <si>
    <t>The following comparative amounts have been restated due to the adoption of the above new and revised FRSs:</t>
  </si>
  <si>
    <t>Corporate guarantee granted by the Company in favour of a</t>
  </si>
  <si>
    <t xml:space="preserve">  licensed bank for credit facilities granted to a subsidiary</t>
  </si>
  <si>
    <t>Total equity attributable to shareholders of the Company</t>
  </si>
  <si>
    <t xml:space="preserve">Total equity   </t>
  </si>
  <si>
    <t>Minority interest</t>
  </si>
  <si>
    <t>At 1 January 2006 (as restated)</t>
  </si>
  <si>
    <t xml:space="preserve">Previously there was no MASB Standard that requires the recognition of employee benefits in the Income Statement when the Group grants share options to its employees. If the employees chose to exercise the options, the nominal amount of share capital and share premium were credited only to the extend of the option's exercise price receivable. With effect from 1 January 2006, upon adoption of FRS 2, where the Group pays for services of its employees using share options, the fair value of the transaction is recognised as an expense in the income statement, or as an asset, if the cost qualifies for recognition as an asset under the Group's accounting policies. A corresponding increase is recognised in a capital reserve within equity. </t>
  </si>
  <si>
    <t>ASSETS</t>
  </si>
  <si>
    <t>Non-Current Assets</t>
  </si>
  <si>
    <t>Current Assets</t>
  </si>
  <si>
    <t>EQUITY</t>
  </si>
  <si>
    <t>NEGATIVE GOODWILL</t>
  </si>
  <si>
    <t>LIABILITIES</t>
  </si>
  <si>
    <t>Non-Current Liabilities</t>
  </si>
  <si>
    <t>Total liabilities</t>
  </si>
  <si>
    <t>With the adoption of the new and revised FRSs, the Group has effected the necessary changes to the accounting policies and restated the comparative figures in the financial statements to conform with the current period's presentation as disclosed under Note A2.</t>
  </si>
  <si>
    <t>US$'000</t>
  </si>
  <si>
    <t>Current Liabilities</t>
  </si>
  <si>
    <t>Finance costs</t>
  </si>
  <si>
    <t>Issue of shares :</t>
  </si>
  <si>
    <t>- Bonus issue</t>
  </si>
  <si>
    <t>Expenses not recognised in income statement</t>
  </si>
  <si>
    <t>- Share issue expenses</t>
  </si>
  <si>
    <t>Interest paid</t>
  </si>
  <si>
    <t>Dividend paid</t>
  </si>
  <si>
    <t>Share issue expenses</t>
  </si>
  <si>
    <t>Net cash generated from operating activities</t>
  </si>
  <si>
    <t xml:space="preserve">  - prior year</t>
  </si>
  <si>
    <t>CONDENSED CONSOLIDATED INCOME STATEMENT</t>
  </si>
  <si>
    <t>Earnings per share</t>
  </si>
  <si>
    <t>Dividends approved in respect of the previous year</t>
  </si>
  <si>
    <t xml:space="preserve">Issuances and repayment of debt and equity securities </t>
  </si>
  <si>
    <t>Since the last Audited Financial Statements for the year ended 31 December 2005 until the date of this report, the Group does not have any material litigation.</t>
  </si>
  <si>
    <t xml:space="preserve">Properties held for rental to external party and/or for capital appreciation and not occupied by the Group were previously classified within Property, Plant and Equipment. The adoption of FRS 140 has resulted in reclassification of such properties to Investment Property but does not have any effect on the results of the Group. The investment property is measured using the cost model and the value is carried at cost less accumulated depreciation. </t>
  </si>
  <si>
    <t>There were no changes in accounting estimates that have had material effect in the current quarter under review.</t>
  </si>
  <si>
    <t xml:space="preserve">Goodwill </t>
  </si>
  <si>
    <t xml:space="preserve">Note 2 </t>
  </si>
  <si>
    <t>Acquisition of a subsidiary, net of cash acquired (Note 1)</t>
  </si>
  <si>
    <t xml:space="preserve">Acquisition of a subsidiary </t>
  </si>
  <si>
    <t>Plant and equipment</t>
  </si>
  <si>
    <t>Current assets</t>
  </si>
  <si>
    <t>Current liabilities</t>
  </si>
  <si>
    <t>Net assets of subsidiary acquired</t>
  </si>
  <si>
    <t>There were no issuance and repayment of debts and equity securities, shares buy-back, share cancellations, shares held as treasury shares or resale of treasury shares during the current quarter under review.</t>
  </si>
  <si>
    <t>No dividends were paid by the Company in the current quarter under review.</t>
  </si>
  <si>
    <t xml:space="preserve">- Exercise of share options </t>
  </si>
  <si>
    <t xml:space="preserve">Exercise of share options </t>
  </si>
  <si>
    <t>FRS 3: Business Combinations and FRS 136: Impairment of Assets</t>
  </si>
  <si>
    <t>Changes in The Composition of The Group</t>
  </si>
  <si>
    <t>The effective tax rate was lower than the statutory income tax rate of 28% mainly due to claims of double deduction under Promotion of Exports and  of Reinvestment Allowances on the plant and machineries by a subsidiary.</t>
  </si>
  <si>
    <t>Goodwill on acquisition</t>
  </si>
  <si>
    <t>Purchase consideration and related expenses settled by cash</t>
  </si>
  <si>
    <t>Net cash outflow on acquisition, net of cash acquired</t>
  </si>
  <si>
    <t>Less : Cash &amp; cash equivalents of subsidiary acquired</t>
  </si>
  <si>
    <t>Prepaid Lease Payments</t>
  </si>
  <si>
    <t>Investment properties</t>
  </si>
  <si>
    <t>(5)</t>
  </si>
  <si>
    <t>FRS 117: Leases</t>
  </si>
  <si>
    <t>FRS 117</t>
  </si>
  <si>
    <t>In prior years, the leasehold interest in land classified as property, plant and equipment, was stated at cost less accumulated depreciation. The adoption of the revised FRS 117 has resulted in a retrospective change in the accounting policy relating to the classification of leasehold land. The up-front payments made for the leasehold land represents prepaid lease payments and are amortised on a straight line basis over the lease term. Upon the adoption of the revised FRS 117 at 1 January 2006, carrying value of the leasehold land which is held under operating lease is now reclassified to prepaid lease payments as a separate line item in the consolidated balance sheet.</t>
  </si>
  <si>
    <t>FRS Yet To Be Adopted</t>
  </si>
  <si>
    <t xml:space="preserve">The Group has yet to adopt FRS 139 - Financial Instruments : Recognition and Measurement. The Group will apply this standard when effective and where applicable. </t>
  </si>
  <si>
    <t xml:space="preserve">The significant accounting policies and methods of computation applied in the unaudited condensed interim financial statements are consistent with those adopted in the most recent annual financial statements for the year ended 31 December 2005 except for the adoption of the new and revised Financial Reporting Standards ("FRSs") issued by MASB that are effective for the financial period beginning 1 January 2006 and early adoption of one (1) other Standard, namely FRS 117: Leases. The details of the changes in accounting policies are set out under Note A2. </t>
  </si>
  <si>
    <t>QUARTERLY REPORT ON CONSOLIDATED RESULTS FOR THE FOURTH QUARTER ENDED 31 DECEMBER 2006</t>
  </si>
  <si>
    <t>FOR THE YEAR ENDED 31 DECEMBER 2006</t>
  </si>
  <si>
    <t>CONDENSED CONSOLIDATED  BALANCE SHEET AS AT 31 DECEMBER 2006</t>
  </si>
  <si>
    <t>At 31 December 2006</t>
  </si>
  <si>
    <t xml:space="preserve">QUARTERLY REPORT ON CONSOLIDATED RESULTS FOR THE FOURTH QUARTER </t>
  </si>
  <si>
    <t>ENDED 31 DECEMBER 2006</t>
  </si>
  <si>
    <t>31.12.2006</t>
  </si>
  <si>
    <t>Profit for the year</t>
  </si>
  <si>
    <t>As at 31 December 2006, the Group does not have any bank borrowings.</t>
  </si>
  <si>
    <t xml:space="preserve">The adoption of FRS 3 has resulted in a change in the accounting policy relating to negative goodwill. Previously negative goodwill, which represents the excess in fair value of the net identifiable assets acquired over the cost of the acquisition, was amortised through the Income Statement on a straight-line basis over a maximum of 8 years from the date of acquisition. With effect from 1 January 2006 and in accordance with FRS 3, if the fair value of the net assets acquired in a business combination exceeds the consideration paid (i.e. an amount arises which would have been known as negative goodwill under the previous accounting policy), the excess is recognised immediately in the Income Statement as it arises. In accordance with the transitional provisions under FRS 3, the negative goodwill as at 1 January 2006 of RM6,192,554 was derecognised with a corresponding increase in retained earnings. This also has the effect of ceasing the amortisation of RM235,160 for the current quarter and  RM940,640 for the financial year ended 31 December 2006. </t>
  </si>
  <si>
    <t xml:space="preserve">Dividends </t>
  </si>
  <si>
    <t>Cash and cash equivalents at the beginning of year</t>
  </si>
  <si>
    <t>Cash and cash equivalents at the end of year (Note 2)</t>
  </si>
  <si>
    <t>Changes in Accounting Policies (Cont'd)</t>
  </si>
  <si>
    <t>The Group registered revenue of RM14.093 million which is a marginal decrease of 2.4% over the immediate preceding quarter of RM14.435 million. Despite a lower revenue, the Group recorded a slight increase in profit before taxation of RM0.079 million or 2.2% to RM3.627 million compared to RM3.548 million in the preceding quarter, mainly due to higher profit margin derived from more efficient use of materials.</t>
  </si>
  <si>
    <t xml:space="preserve">As at 22 February 2007 (the latest practicable date which shall not be earlier than 7 days from the date of issue of this quarterly report), the Group has the following outstanding forward foreign currency contracts:- </t>
  </si>
  <si>
    <t>Mar and Apr '07</t>
  </si>
  <si>
    <t>Net decrease in bankers' acceptances</t>
  </si>
  <si>
    <t>Prepaid lease payments</t>
  </si>
  <si>
    <t>The Group achieved almost similar revenue of RM14.093 million compared to the preceding corresponding quarter of RM14.112 million. The Group's profit before tax was lower at RM3.627 million compared to RM4.360 million recorded in the preceding year corresponding quarter, attributed mainly to higher raw material costs, the effect of adopting FRS 3 as explained in Note A2(2) and strengthening of the Malaysian Ringgit against US Dollar.</t>
  </si>
  <si>
    <t>For the financial year ended 31 December 2006, the Group achieved a revenue of RM59.171 million compared to RM58.322 million in the preceding year, representing an increase of RM0.849 million or 1.4%. However, profit before tax declined by RM4.006 million or 21.6% to RM14.525 million as compared to the preceding year, mainly due to the reasons as explained above.</t>
  </si>
  <si>
    <t>The Group will continue its effort to improve its operational efficiency, offer innovative designs and maintain its excellent product quality. The construction of the sixth plant commenced in early January 2007 and is expected to complete by third quarter 2007. This will enlarge the warehouse space for storage of sawn timber and further strengthen the position of the Group as the largest manufacturer of picture frame moulding in Malaysia. Barring any unforeseen circumstances, the Board expects the performance of the Group will continue to remain satisfactory.</t>
  </si>
  <si>
    <t>Save as disclosed below, there were no material events subsequent to the end of the reporting quarter that have not been reflected in the interim financial statements: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</si>
</sst>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Red]\(0.00\)"/>
    <numFmt numFmtId="179" formatCode="_(* #,##0_);_(* \(#,##0\);_(* &quot;-&quot;??_);_(@_)"/>
    <numFmt numFmtId="180" formatCode="#,##0.000_);\(#,##0.000\)"/>
    <numFmt numFmtId="181" formatCode="0.0%"/>
    <numFmt numFmtId="182" formatCode="0.0000"/>
    <numFmt numFmtId="183" formatCode="0.000"/>
    <numFmt numFmtId="184" formatCode="#,##0.0;\-#,##0.0"/>
    <numFmt numFmtId="185" formatCode="#,##0.000;\-#,##0.000"/>
    <numFmt numFmtId="186" formatCode="_-* #,##0_-;\-* #,##0_-;_-* &quot;-&quot;??_-;_-@_-"/>
    <numFmt numFmtId="187" formatCode="#,##0.00_ ;\-#,##0.00\ "/>
    <numFmt numFmtId="188" formatCode="#,##0.0000;\-#,##0.0000"/>
    <numFmt numFmtId="189" formatCode="#,##0.000000;\-#,##0.000000"/>
    <numFmt numFmtId="190" formatCode="mm/dd/yy;@"/>
    <numFmt numFmtId="191" formatCode="#,##0_ ;\-#,##0\ "/>
    <numFmt numFmtId="192" formatCode="[$-409]dddd\,\ mmmm\ dd\,\ yyyy"/>
    <numFmt numFmtId="193" formatCode="00000"/>
    <numFmt numFmtId="194" formatCode="#,##0.0_);[Red]\(#,##0.0\)"/>
    <numFmt numFmtId="195" formatCode="0.0"/>
    <numFmt numFmtId="196" formatCode="#,##0.000_);[Red]\(#,##0.000\)"/>
    <numFmt numFmtId="197" formatCode="#,##0.0000_);[Red]\(#,##0.0000\)"/>
    <numFmt numFmtId="198" formatCode="#,##0.00000_);[Red]\(#,##0.00000\)"/>
    <numFmt numFmtId="199" formatCode="#,##0.000000_);[Red]\(#,##0.000000\)"/>
    <numFmt numFmtId="200" formatCode="#,##0.0000000_);[Red]\(#,##0.0000000\)"/>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 numFmtId="216" formatCode="&quot;$&quot;#,##0;\-&quot;$&quot;#,##0"/>
    <numFmt numFmtId="217" formatCode="&quot;$&quot;#,##0;[Red]\-&quot;$&quot;#,##0"/>
    <numFmt numFmtId="218" formatCode="&quot;$&quot;#,##0.00;\-&quot;$&quot;#,##0.00"/>
    <numFmt numFmtId="219" formatCode="&quot;$&quot;#,##0.00;[Red]\-&quot;$&quot;#,##0.00"/>
    <numFmt numFmtId="220" formatCode="_-&quot;$&quot;* #,##0_-;\-&quot;$&quot;* #,##0_-;_-&quot;$&quot;* &quot;-&quot;_-;_-@_-"/>
    <numFmt numFmtId="221" formatCode="_-&quot;$&quot;* #,##0.00_-;\-&quot;$&quot;* #,##0.00_-;_-&quot;$&quot;* &quot;-&quot;??_-;_-@_-"/>
    <numFmt numFmtId="222" formatCode="_(* #,##0.000000000000000_);_(* \(#,##0.000000000000000\);_(* &quot;-&quot;???????????????_);_(@_)"/>
    <numFmt numFmtId="223" formatCode="#\ ?/10"/>
    <numFmt numFmtId="224" formatCode="_(* #,##0.0000_);_(* \(#,##0.0000\);_(* &quot;-&quot;????_);_(@_)"/>
    <numFmt numFmtId="225" formatCode="#,##0.00\ ;\(#,##0.00\)"/>
    <numFmt numFmtId="226" formatCode="mmm\-yyyy"/>
  </numFmts>
  <fonts count="14">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10"/>
      <name val="Times New Roman"/>
      <family val="1"/>
    </font>
    <font>
      <sz val="8"/>
      <name val="Times New Roman"/>
      <family val="1"/>
    </font>
    <font>
      <sz val="10"/>
      <color indexed="8"/>
      <name val="Times New Roman"/>
      <family val="1"/>
    </font>
    <font>
      <sz val="12"/>
      <name val="Times New Roman"/>
      <family val="1"/>
    </font>
    <font>
      <u val="single"/>
      <sz val="10"/>
      <name val="Times New Roman"/>
      <family val="1"/>
    </font>
    <font>
      <vertAlign val="subscript"/>
      <sz val="10"/>
      <name val="Times New Roman"/>
      <family val="1"/>
    </font>
    <font>
      <sz val="10"/>
      <color indexed="56"/>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59">
    <xf numFmtId="0" fontId="0" fillId="0" borderId="0" xfId="0" applyAlignment="1">
      <alignment/>
    </xf>
    <xf numFmtId="179" fontId="3" fillId="0" borderId="0" xfId="15" applyNumberFormat="1" applyFont="1" applyFill="1" applyBorder="1" applyAlignment="1">
      <alignment horizontal="center"/>
    </xf>
    <xf numFmtId="179" fontId="3" fillId="0" borderId="0" xfId="15" applyNumberFormat="1" applyFont="1" applyFill="1" applyAlignment="1">
      <alignment/>
    </xf>
    <xf numFmtId="179" fontId="3" fillId="0" borderId="0" xfId="15" applyNumberFormat="1" applyFont="1" applyFill="1" applyBorder="1" applyAlignment="1">
      <alignment/>
    </xf>
    <xf numFmtId="179"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5" fillId="0" borderId="0" xfId="21" applyFont="1" applyAlignment="1" quotePrefix="1">
      <alignment/>
      <protection/>
    </xf>
    <xf numFmtId="0" fontId="4" fillId="0" borderId="0" xfId="21" applyFont="1">
      <alignment/>
      <protection/>
    </xf>
    <xf numFmtId="0" fontId="6" fillId="0" borderId="0" xfId="21" applyFont="1" applyAlignment="1">
      <alignment horizontal="center"/>
      <protection/>
    </xf>
    <xf numFmtId="179" fontId="3" fillId="0" borderId="0" xfId="15" applyNumberFormat="1" applyFont="1" applyAlignment="1">
      <alignment/>
    </xf>
    <xf numFmtId="179" fontId="3" fillId="0" borderId="0" xfId="15" applyNumberFormat="1" applyFont="1" applyAlignment="1">
      <alignment horizontal="center"/>
    </xf>
    <xf numFmtId="179" fontId="3" fillId="0" borderId="1" xfId="15" applyNumberFormat="1" applyFont="1" applyBorder="1" applyAlignment="1">
      <alignment/>
    </xf>
    <xf numFmtId="179" fontId="3" fillId="0" borderId="0" xfId="15" applyNumberFormat="1" applyFont="1" applyBorder="1" applyAlignment="1">
      <alignment/>
    </xf>
    <xf numFmtId="43" fontId="3" fillId="0" borderId="0" xfId="15" applyFont="1" applyFill="1" applyBorder="1" applyAlignment="1">
      <alignment/>
    </xf>
    <xf numFmtId="43" fontId="3" fillId="0" borderId="2" xfId="15" applyFont="1" applyFill="1" applyBorder="1" applyAlignment="1">
      <alignment/>
    </xf>
    <xf numFmtId="43" fontId="3" fillId="0" borderId="0" xfId="15" applyFont="1" applyBorder="1" applyAlignment="1">
      <alignment/>
    </xf>
    <xf numFmtId="16" fontId="3" fillId="0" borderId="0" xfId="21" applyNumberFormat="1" applyFont="1" applyAlignment="1">
      <alignment horizontal="center"/>
      <protection/>
    </xf>
    <xf numFmtId="179" fontId="4" fillId="0" borderId="0" xfId="15" applyNumberFormat="1" applyFont="1" applyAlignment="1">
      <alignment/>
    </xf>
    <xf numFmtId="179" fontId="3" fillId="0" borderId="3" xfId="15" applyNumberFormat="1" applyFont="1" applyBorder="1" applyAlignment="1">
      <alignment/>
    </xf>
    <xf numFmtId="179" fontId="3" fillId="0" borderId="3" xfId="15" applyNumberFormat="1" applyFont="1" applyBorder="1" applyAlignment="1">
      <alignment horizontal="center"/>
    </xf>
    <xf numFmtId="179" fontId="3" fillId="0" borderId="4" xfId="15" applyNumberFormat="1" applyFont="1" applyBorder="1" applyAlignment="1">
      <alignment/>
    </xf>
    <xf numFmtId="179" fontId="3" fillId="0" borderId="4" xfId="15" applyNumberFormat="1" applyFont="1" applyBorder="1" applyAlignment="1">
      <alignment horizontal="center"/>
    </xf>
    <xf numFmtId="179" fontId="3" fillId="0" borderId="4" xfId="15" applyNumberFormat="1" applyFont="1" applyBorder="1" applyAlignment="1">
      <alignment horizontal="right"/>
    </xf>
    <xf numFmtId="179" fontId="3" fillId="0" borderId="5" xfId="15" applyNumberFormat="1" applyFont="1" applyBorder="1" applyAlignment="1">
      <alignment/>
    </xf>
    <xf numFmtId="179" fontId="3" fillId="0" borderId="6" xfId="15" applyNumberFormat="1" applyFont="1" applyBorder="1" applyAlignment="1">
      <alignment/>
    </xf>
    <xf numFmtId="179" fontId="3" fillId="0" borderId="0" xfId="15" applyNumberFormat="1" applyFont="1" applyAlignment="1">
      <alignment horizontal="right"/>
    </xf>
    <xf numFmtId="179" fontId="3" fillId="0" borderId="7" xfId="15" applyNumberFormat="1" applyFont="1" applyBorder="1" applyAlignment="1">
      <alignment/>
    </xf>
    <xf numFmtId="0" fontId="3" fillId="0" borderId="0" xfId="21" applyFont="1" applyAlignment="1">
      <alignment horizontal="right"/>
      <protection/>
    </xf>
    <xf numFmtId="179" fontId="4" fillId="0" borderId="0" xfId="21" applyNumberFormat="1" applyFont="1">
      <alignment/>
      <protection/>
    </xf>
    <xf numFmtId="179" fontId="3" fillId="0" borderId="0" xfId="21" applyNumberFormat="1" applyFont="1" applyAlignment="1">
      <alignment horizontal="center"/>
      <protection/>
    </xf>
    <xf numFmtId="206" fontId="3" fillId="0" borderId="0" xfId="21" applyNumberFormat="1" applyFont="1" applyAlignment="1">
      <alignment horizontal="center"/>
      <protection/>
    </xf>
    <xf numFmtId="179" fontId="3" fillId="0" borderId="0" xfId="21" applyNumberFormat="1" applyFont="1">
      <alignment/>
      <protection/>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3" fillId="2" borderId="0" xfId="21" applyFont="1" applyFill="1">
      <alignment/>
      <protection/>
    </xf>
    <xf numFmtId="0" fontId="3" fillId="0" borderId="0" xfId="21" applyFont="1" applyAlignment="1">
      <alignment horizontal="justify"/>
      <protection/>
    </xf>
    <xf numFmtId="0" fontId="3" fillId="0" borderId="0" xfId="21" applyFont="1" applyFill="1">
      <alignment/>
      <protection/>
    </xf>
    <xf numFmtId="0" fontId="3" fillId="0" borderId="0" xfId="21" applyFont="1" applyFill="1" applyAlignment="1">
      <alignment horizontal="center"/>
      <protection/>
    </xf>
    <xf numFmtId="179" fontId="3" fillId="0" borderId="1" xfId="15" applyNumberFormat="1" applyFont="1" applyFill="1" applyBorder="1" applyAlignment="1">
      <alignment/>
    </xf>
    <xf numFmtId="179" fontId="3" fillId="0" borderId="6" xfId="15" applyNumberFormat="1" applyFont="1" applyFill="1" applyBorder="1" applyAlignment="1">
      <alignment/>
    </xf>
    <xf numFmtId="179" fontId="3" fillId="0" borderId="0" xfId="15" applyNumberFormat="1" applyFont="1" applyAlignment="1">
      <alignment horizontal="justify"/>
    </xf>
    <xf numFmtId="0" fontId="3" fillId="0" borderId="0" xfId="21" applyFont="1" applyAlignment="1">
      <alignment horizontal="left"/>
      <protection/>
    </xf>
    <xf numFmtId="43" fontId="3" fillId="0" borderId="0" xfId="15" applyFont="1" applyAlignment="1">
      <alignment/>
    </xf>
    <xf numFmtId="0" fontId="3" fillId="0" borderId="0" xfId="21" applyFont="1" applyFill="1" applyBorder="1" applyAlignment="1">
      <alignment horizontal="center"/>
      <protection/>
    </xf>
    <xf numFmtId="179" fontId="3" fillId="0" borderId="0" xfId="15" applyNumberFormat="1" applyFont="1" applyFill="1" applyAlignment="1">
      <alignment horizontal="center"/>
    </xf>
    <xf numFmtId="179" fontId="3" fillId="0" borderId="1" xfId="15" applyNumberFormat="1" applyFont="1" applyFill="1" applyBorder="1" applyAlignment="1">
      <alignment horizontal="center"/>
    </xf>
    <xf numFmtId="179" fontId="3" fillId="0" borderId="6" xfId="15" applyNumberFormat="1" applyFont="1" applyFill="1" applyBorder="1" applyAlignment="1">
      <alignment horizontal="center"/>
    </xf>
    <xf numFmtId="179" fontId="3" fillId="0" borderId="0" xfId="15" applyNumberFormat="1" applyFont="1" applyFill="1" applyBorder="1" applyAlignment="1">
      <alignment horizontal="right"/>
    </xf>
    <xf numFmtId="179" fontId="8" fillId="0" borderId="0" xfId="15" applyNumberFormat="1" applyFont="1" applyFill="1" applyBorder="1" applyAlignment="1">
      <alignment/>
    </xf>
    <xf numFmtId="179" fontId="3" fillId="0" borderId="8" xfId="15" applyNumberFormat="1" applyFont="1" applyFill="1" applyBorder="1" applyAlignment="1">
      <alignment/>
    </xf>
    <xf numFmtId="0" fontId="3" fillId="0" borderId="0" xfId="21" applyFont="1" applyFill="1" quotePrefix="1">
      <alignment/>
      <protection/>
    </xf>
    <xf numFmtId="0" fontId="4" fillId="0" borderId="0" xfId="21" applyFont="1" applyFill="1">
      <alignment/>
      <protection/>
    </xf>
    <xf numFmtId="0" fontId="3" fillId="0" borderId="0" xfId="21" applyFont="1" applyFill="1" applyAlignment="1">
      <alignment/>
      <protection/>
    </xf>
    <xf numFmtId="0" fontId="3" fillId="0" borderId="0" xfId="21" applyFont="1" applyFill="1" applyAlignment="1">
      <alignment horizontal="right"/>
      <protection/>
    </xf>
    <xf numFmtId="0" fontId="5" fillId="0" borderId="0" xfId="21" applyFont="1" applyAlignment="1">
      <alignment horizontal="left"/>
      <protection/>
    </xf>
    <xf numFmtId="0" fontId="4" fillId="0" borderId="0" xfId="21" applyFont="1" applyAlignment="1">
      <alignment horizontal="left"/>
      <protection/>
    </xf>
    <xf numFmtId="0" fontId="4" fillId="0" borderId="0" xfId="21" applyFont="1" applyAlignment="1" quotePrefix="1">
      <alignment horizontal="left"/>
      <protection/>
    </xf>
    <xf numFmtId="0" fontId="3" fillId="0" borderId="0" xfId="21" applyFont="1" applyAlignment="1">
      <alignment vertical="top"/>
      <protection/>
    </xf>
    <xf numFmtId="0" fontId="3" fillId="0" borderId="0" xfId="21" applyFont="1" applyAlignment="1">
      <alignment vertical="top" wrapText="1"/>
      <protection/>
    </xf>
    <xf numFmtId="0" fontId="3" fillId="0" borderId="0" xfId="21" applyFont="1" applyBorder="1">
      <alignment/>
      <protection/>
    </xf>
    <xf numFmtId="0" fontId="4" fillId="0" borderId="0" xfId="21" applyFont="1" applyBorder="1" applyAlignment="1">
      <alignment horizontal="left"/>
      <protection/>
    </xf>
    <xf numFmtId="0" fontId="3" fillId="0" borderId="0" xfId="21" applyFont="1" applyFill="1" applyBorder="1">
      <alignment/>
      <protection/>
    </xf>
    <xf numFmtId="0" fontId="4" fillId="0" borderId="0" xfId="21" applyFont="1" applyFill="1" applyAlignment="1">
      <alignment horizontal="left"/>
      <protection/>
    </xf>
    <xf numFmtId="41" fontId="3" fillId="0" borderId="0" xfId="21" applyNumberFormat="1" applyFont="1" applyFill="1">
      <alignment/>
      <protection/>
    </xf>
    <xf numFmtId="41" fontId="3" fillId="0" borderId="0" xfId="21" applyNumberFormat="1" applyFont="1" applyFill="1" applyBorder="1">
      <alignment/>
      <protection/>
    </xf>
    <xf numFmtId="0" fontId="3" fillId="0" borderId="0" xfId="21" applyFont="1" applyFill="1" applyAlignment="1">
      <alignment vertical="top" wrapText="1"/>
      <protection/>
    </xf>
    <xf numFmtId="0" fontId="4" fillId="0" borderId="0" xfId="21" applyFont="1" applyFill="1" applyBorder="1">
      <alignment/>
      <protection/>
    </xf>
    <xf numFmtId="15" fontId="3" fillId="0" borderId="0" xfId="21" applyNumberFormat="1" applyFont="1" applyAlignment="1" quotePrefix="1">
      <alignment horizontal="center"/>
      <protection/>
    </xf>
    <xf numFmtId="213" fontId="6" fillId="0" borderId="0" xfId="21" applyNumberFormat="1" applyFont="1" applyFill="1" applyBorder="1" applyAlignment="1">
      <alignment horizontal="center"/>
      <protection/>
    </xf>
    <xf numFmtId="41" fontId="3" fillId="0" borderId="0" xfId="21" applyNumberFormat="1" applyFont="1">
      <alignment/>
      <protection/>
    </xf>
    <xf numFmtId="41" fontId="6" fillId="0" borderId="0" xfId="21" applyNumberFormat="1" applyFont="1" applyAlignment="1">
      <alignment horizontal="center"/>
      <protection/>
    </xf>
    <xf numFmtId="0" fontId="4" fillId="0" borderId="0" xfId="21" applyFont="1" applyFill="1" applyAlignment="1" quotePrefix="1">
      <alignment horizontal="left"/>
      <protection/>
    </xf>
    <xf numFmtId="0" fontId="4" fillId="2" borderId="0" xfId="21" applyFont="1" applyFill="1" applyAlignment="1" quotePrefix="1">
      <alignment horizontal="left"/>
      <protection/>
    </xf>
    <xf numFmtId="0" fontId="4" fillId="2" borderId="0" xfId="21" applyFont="1" applyFill="1">
      <alignment/>
      <protection/>
    </xf>
    <xf numFmtId="15" fontId="3" fillId="2" borderId="0" xfId="21" applyNumberFormat="1" applyFont="1" applyFill="1" applyAlignment="1" quotePrefix="1">
      <alignment horizontal="center"/>
      <protection/>
    </xf>
    <xf numFmtId="0" fontId="6" fillId="2" borderId="0" xfId="21" applyFont="1" applyFill="1" applyAlignment="1">
      <alignment horizontal="center"/>
      <protection/>
    </xf>
    <xf numFmtId="0" fontId="4" fillId="2" borderId="0" xfId="21" applyFont="1" applyFill="1" applyAlignment="1">
      <alignment horizontal="left"/>
      <protection/>
    </xf>
    <xf numFmtId="41" fontId="6" fillId="2" borderId="2" xfId="21" applyNumberFormat="1" applyFont="1" applyFill="1" applyBorder="1" applyAlignment="1">
      <alignment horizontal="center"/>
      <protection/>
    </xf>
    <xf numFmtId="41" fontId="3" fillId="2" borderId="0" xfId="21" applyNumberFormat="1" applyFont="1" applyFill="1">
      <alignment/>
      <protection/>
    </xf>
    <xf numFmtId="213" fontId="6" fillId="2" borderId="0" xfId="21" applyNumberFormat="1" applyFont="1" applyFill="1" applyBorder="1" applyAlignment="1">
      <alignment horizontal="center"/>
      <protection/>
    </xf>
    <xf numFmtId="41" fontId="6" fillId="2" borderId="0" xfId="21" applyNumberFormat="1" applyFont="1" applyFill="1" applyAlignment="1">
      <alignment horizontal="center"/>
      <protection/>
    </xf>
    <xf numFmtId="213" fontId="6" fillId="2" borderId="2" xfId="21" applyNumberFormat="1" applyFont="1" applyFill="1" applyBorder="1" applyAlignment="1">
      <alignment horizontal="center"/>
      <protection/>
    </xf>
    <xf numFmtId="0" fontId="7" fillId="0" borderId="0" xfId="21" applyFont="1" applyAlignment="1">
      <alignment horizontal="left"/>
      <protection/>
    </xf>
    <xf numFmtId="0" fontId="3" fillId="0" borderId="0" xfId="0" applyFont="1" applyAlignment="1">
      <alignment/>
    </xf>
    <xf numFmtId="0" fontId="3" fillId="0" borderId="0" xfId="0" applyFont="1" applyAlignment="1">
      <alignment/>
    </xf>
    <xf numFmtId="0" fontId="3" fillId="0" borderId="0" xfId="21" applyFont="1" applyAlignment="1">
      <alignment horizontal="left" vertical="top" wrapText="1"/>
      <protection/>
    </xf>
    <xf numFmtId="0" fontId="10" fillId="0" borderId="0" xfId="0" applyFont="1" applyAlignment="1">
      <alignment horizontal="justify"/>
    </xf>
    <xf numFmtId="0" fontId="6" fillId="0" borderId="0" xfId="21" applyFont="1" applyFill="1" applyAlignment="1">
      <alignment horizontal="center"/>
      <protection/>
    </xf>
    <xf numFmtId="41" fontId="6" fillId="2" borderId="0" xfId="21" applyNumberFormat="1" applyFont="1" applyFill="1" applyBorder="1" applyAlignment="1">
      <alignment horizontal="center"/>
      <protection/>
    </xf>
    <xf numFmtId="41" fontId="3" fillId="2" borderId="0" xfId="21" applyNumberFormat="1" applyFont="1" applyFill="1" applyBorder="1">
      <alignment/>
      <protection/>
    </xf>
    <xf numFmtId="43" fontId="4" fillId="0" borderId="0" xfId="15" applyFont="1" applyAlignment="1">
      <alignment/>
    </xf>
    <xf numFmtId="43" fontId="3" fillId="0" borderId="0" xfId="15" applyFont="1" applyFill="1" applyAlignment="1">
      <alignment/>
    </xf>
    <xf numFmtId="43" fontId="3" fillId="0" borderId="0" xfId="15" applyFont="1" applyAlignment="1">
      <alignment wrapText="1"/>
    </xf>
    <xf numFmtId="43" fontId="4" fillId="0" borderId="0" xfId="15" applyFont="1" applyBorder="1" applyAlignment="1">
      <alignment/>
    </xf>
    <xf numFmtId="0" fontId="3" fillId="0" borderId="0" xfId="21" applyFont="1" applyAlignment="1">
      <alignment vertical="justify" wrapText="1"/>
      <protection/>
    </xf>
    <xf numFmtId="0" fontId="3" fillId="0" borderId="0" xfId="21" applyFont="1" applyFill="1" applyBorder="1" applyAlignment="1">
      <alignment vertical="top" wrapText="1"/>
      <protection/>
    </xf>
    <xf numFmtId="0" fontId="3" fillId="0" borderId="0" xfId="21" applyFont="1" applyFill="1" applyBorder="1" applyAlignment="1">
      <alignment horizontal="right"/>
      <protection/>
    </xf>
    <xf numFmtId="41" fontId="6" fillId="0" borderId="0" xfId="21" applyNumberFormat="1" applyFont="1" applyFill="1" applyAlignment="1">
      <alignment horizontal="center"/>
      <protection/>
    </xf>
    <xf numFmtId="41" fontId="6" fillId="0" borderId="2" xfId="21" applyNumberFormat="1" applyFont="1" applyFill="1" applyBorder="1" applyAlignment="1">
      <alignment horizontal="center"/>
      <protection/>
    </xf>
    <xf numFmtId="41" fontId="6" fillId="0" borderId="0" xfId="21" applyNumberFormat="1" applyFont="1" applyFill="1" applyBorder="1" applyAlignment="1">
      <alignment horizontal="center"/>
      <protection/>
    </xf>
    <xf numFmtId="41" fontId="3" fillId="2" borderId="2" xfId="21" applyNumberFormat="1" applyFont="1" applyFill="1" applyBorder="1">
      <alignment/>
      <protection/>
    </xf>
    <xf numFmtId="41" fontId="3" fillId="2" borderId="1" xfId="21" applyNumberFormat="1" applyFont="1" applyFill="1" applyBorder="1">
      <alignment/>
      <protection/>
    </xf>
    <xf numFmtId="0" fontId="3" fillId="0" borderId="0" xfId="21" applyFont="1" applyAlignment="1">
      <alignment horizontal="left" vertical="justify"/>
      <protection/>
    </xf>
    <xf numFmtId="0" fontId="3" fillId="0" borderId="0" xfId="21" applyFont="1" applyAlignment="1">
      <alignment/>
      <protection/>
    </xf>
    <xf numFmtId="0" fontId="3" fillId="0" borderId="0" xfId="21" applyFont="1" quotePrefix="1">
      <alignment/>
      <protection/>
    </xf>
    <xf numFmtId="0" fontId="11" fillId="0" borderId="0" xfId="21" applyFont="1">
      <alignment/>
      <protection/>
    </xf>
    <xf numFmtId="0" fontId="3" fillId="0" borderId="0" xfId="21" applyFont="1" applyAlignment="1" quotePrefix="1">
      <alignment vertical="justify" wrapText="1"/>
      <protection/>
    </xf>
    <xf numFmtId="179" fontId="3" fillId="0" borderId="1" xfId="15" applyNumberFormat="1" applyFont="1" applyBorder="1" applyAlignment="1">
      <alignment horizontal="center"/>
    </xf>
    <xf numFmtId="181" fontId="3" fillId="0" borderId="0" xfId="22" applyNumberFormat="1" applyFont="1" applyAlignment="1">
      <alignment/>
    </xf>
    <xf numFmtId="10" fontId="3" fillId="0" borderId="0" xfId="22" applyNumberFormat="1" applyFont="1" applyAlignment="1">
      <alignment/>
    </xf>
    <xf numFmtId="179" fontId="3" fillId="0" borderId="0" xfId="22" applyNumberFormat="1" applyFont="1" applyAlignment="1">
      <alignment/>
    </xf>
    <xf numFmtId="0" fontId="4" fillId="0" borderId="0" xfId="21" applyFont="1" applyBorder="1" applyAlignment="1">
      <alignment vertical="top" wrapText="1"/>
      <protection/>
    </xf>
    <xf numFmtId="0" fontId="3" fillId="0" borderId="0" xfId="21" applyNumberFormat="1" applyFont="1" applyAlignment="1">
      <alignment horizontal="left" vertical="top" wrapText="1"/>
      <protection/>
    </xf>
    <xf numFmtId="179" fontId="3" fillId="0" borderId="8" xfId="15" applyNumberFormat="1" applyFont="1" applyBorder="1" applyAlignment="1">
      <alignment/>
    </xf>
    <xf numFmtId="179" fontId="3" fillId="0" borderId="9" xfId="15" applyNumberFormat="1" applyFont="1" applyBorder="1" applyAlignment="1">
      <alignment/>
    </xf>
    <xf numFmtId="179" fontId="3" fillId="0" borderId="9" xfId="15" applyNumberFormat="1" applyFont="1" applyBorder="1" applyAlignment="1">
      <alignment horizontal="center"/>
    </xf>
    <xf numFmtId="0" fontId="3" fillId="0" borderId="0" xfId="21" applyFont="1" applyAlignment="1">
      <alignment horizontal="center" vertical="top" wrapText="1"/>
      <protection/>
    </xf>
    <xf numFmtId="0" fontId="3" fillId="0" borderId="0" xfId="21" applyFont="1" applyAlignment="1">
      <alignment vertical="justify"/>
      <protection/>
    </xf>
    <xf numFmtId="0" fontId="3" fillId="0" borderId="0" xfId="21" applyFont="1" applyAlignment="1">
      <alignment horizontal="center" vertical="top"/>
      <protection/>
    </xf>
    <xf numFmtId="0" fontId="3" fillId="0" borderId="0" xfId="21" applyFont="1" applyAlignment="1">
      <alignment horizontal="center" vertical="justify"/>
      <protection/>
    </xf>
    <xf numFmtId="43" fontId="3" fillId="0" borderId="0" xfId="15" applyFont="1" applyAlignment="1">
      <alignment horizontal="left" vertical="justify"/>
    </xf>
    <xf numFmtId="179" fontId="3" fillId="0" borderId="0" xfId="15" applyNumberFormat="1" applyFont="1" applyAlignment="1">
      <alignment horizontal="left" vertical="justify"/>
    </xf>
    <xf numFmtId="179" fontId="3" fillId="0" borderId="0" xfId="15" applyNumberFormat="1" applyFont="1" applyAlignment="1">
      <alignment vertical="justify"/>
    </xf>
    <xf numFmtId="0" fontId="4" fillId="0" borderId="0" xfId="21" applyFont="1" applyAlignment="1">
      <alignment vertical="justify"/>
      <protection/>
    </xf>
    <xf numFmtId="0" fontId="3" fillId="0" borderId="0" xfId="21" applyFont="1" applyAlignment="1">
      <alignment horizontal="left" vertical="justify" wrapText="1"/>
      <protection/>
    </xf>
    <xf numFmtId="0" fontId="13" fillId="0" borderId="0" xfId="21" applyFont="1">
      <alignment/>
      <protection/>
    </xf>
    <xf numFmtId="179" fontId="3" fillId="0" borderId="2" xfId="15" applyNumberFormat="1" applyFont="1" applyBorder="1" applyAlignment="1">
      <alignment/>
    </xf>
    <xf numFmtId="0" fontId="3" fillId="0" borderId="0" xfId="21" applyFont="1" applyFill="1" applyAlignment="1">
      <alignment vertical="top"/>
      <protection/>
    </xf>
    <xf numFmtId="179" fontId="4" fillId="0" borderId="0" xfId="15" applyNumberFormat="1" applyFont="1" applyFill="1" applyAlignment="1">
      <alignment/>
    </xf>
    <xf numFmtId="43" fontId="4" fillId="0" borderId="0" xfId="15" applyFont="1" applyFill="1" applyAlignment="1">
      <alignment/>
    </xf>
    <xf numFmtId="0" fontId="3" fillId="0" borderId="0" xfId="21" applyFont="1" applyFill="1" applyAlignment="1">
      <alignment horizontal="left" vertical="top" wrapText="1"/>
      <protection/>
    </xf>
    <xf numFmtId="0" fontId="3" fillId="0" borderId="0" xfId="21" applyFont="1" applyFill="1" applyAlignment="1">
      <alignment wrapText="1"/>
      <protection/>
    </xf>
    <xf numFmtId="0" fontId="4" fillId="0" borderId="0" xfId="21" applyFont="1" applyFill="1" applyAlignment="1">
      <alignment vertical="top"/>
      <protection/>
    </xf>
    <xf numFmtId="0" fontId="3" fillId="0" borderId="0" xfId="21" applyFont="1" applyFill="1" applyAlignment="1" quotePrefix="1">
      <alignment horizontal="left" vertical="justify"/>
      <protection/>
    </xf>
    <xf numFmtId="41" fontId="6" fillId="0" borderId="1" xfId="21" applyNumberFormat="1" applyFont="1" applyFill="1" applyBorder="1" applyAlignment="1">
      <alignment horizontal="center"/>
      <protection/>
    </xf>
    <xf numFmtId="41" fontId="3" fillId="0" borderId="1" xfId="21" applyNumberFormat="1" applyFont="1" applyFill="1" applyBorder="1">
      <alignment/>
      <protection/>
    </xf>
    <xf numFmtId="0" fontId="11" fillId="0" borderId="0" xfId="21" applyFont="1" applyAlignment="1">
      <alignment horizontal="left" vertical="top" wrapText="1"/>
      <protection/>
    </xf>
    <xf numFmtId="179" fontId="3" fillId="0" borderId="0" xfId="15" applyNumberFormat="1" applyFont="1" applyAlignment="1">
      <alignment horizontal="left"/>
    </xf>
    <xf numFmtId="17" fontId="3" fillId="0" borderId="0" xfId="21" applyNumberFormat="1" applyFont="1" applyFill="1" applyAlignment="1">
      <alignment horizontal="center"/>
      <protection/>
    </xf>
    <xf numFmtId="3" fontId="3" fillId="0" borderId="0" xfId="21" applyNumberFormat="1" applyFont="1" applyFill="1" applyAlignment="1" quotePrefix="1">
      <alignment horizontal="center"/>
      <protection/>
    </xf>
    <xf numFmtId="0" fontId="3" fillId="0" borderId="0" xfId="21" applyFont="1" applyFill="1" applyAlignment="1">
      <alignment horizontal="left" vertical="top"/>
      <protection/>
    </xf>
    <xf numFmtId="179" fontId="3" fillId="0" borderId="0" xfId="21" applyNumberFormat="1" applyFont="1" applyBorder="1">
      <alignment/>
      <protection/>
    </xf>
    <xf numFmtId="179" fontId="3" fillId="0" borderId="2" xfId="15" applyNumberFormat="1" applyFont="1" applyFill="1" applyBorder="1" applyAlignment="1">
      <alignment horizontal="center"/>
    </xf>
    <xf numFmtId="0" fontId="3" fillId="0" borderId="0" xfId="21" applyFont="1" applyAlignment="1">
      <alignment horizontal="center"/>
      <protection/>
    </xf>
    <xf numFmtId="0" fontId="3" fillId="0" borderId="0" xfId="21" applyFont="1" applyAlignment="1">
      <alignment horizontal="left" vertical="justify"/>
      <protection/>
    </xf>
    <xf numFmtId="0" fontId="3" fillId="0" borderId="0" xfId="21" applyFont="1" applyFill="1" applyAlignment="1">
      <alignment horizontal="left" vertical="top" wrapText="1"/>
      <protection/>
    </xf>
    <xf numFmtId="0" fontId="3" fillId="0" borderId="0" xfId="21" applyFont="1" applyAlignment="1">
      <alignment horizontal="left" vertical="top" wrapText="1"/>
      <protection/>
    </xf>
    <xf numFmtId="0" fontId="11" fillId="0" borderId="0" xfId="21" applyFont="1" applyAlignment="1">
      <alignment horizontal="left" vertical="justify"/>
      <protection/>
    </xf>
    <xf numFmtId="0" fontId="3" fillId="0" borderId="0" xfId="21" applyNumberFormat="1" applyFont="1" applyAlignment="1">
      <alignment horizontal="left" vertical="top" wrapText="1"/>
      <protection/>
    </xf>
    <xf numFmtId="43" fontId="3" fillId="0" borderId="0" xfId="15" applyFont="1" applyAlignment="1">
      <alignment horizontal="left" vertical="justify"/>
    </xf>
    <xf numFmtId="0" fontId="11" fillId="0" borderId="0" xfId="21" applyFont="1" applyFill="1" applyAlignment="1">
      <alignment horizontal="left" vertical="top" wrapText="1"/>
      <protection/>
    </xf>
    <xf numFmtId="0" fontId="11" fillId="0" borderId="0" xfId="21" applyFont="1" applyAlignment="1">
      <alignment horizontal="left" vertical="top" wrapText="1"/>
      <protection/>
    </xf>
    <xf numFmtId="0" fontId="3" fillId="0" borderId="0" xfId="21" applyFont="1" applyAlignment="1">
      <alignment vertical="top" wrapText="1"/>
      <protection/>
    </xf>
    <xf numFmtId="0" fontId="4" fillId="0" borderId="0" xfId="21" applyFont="1" applyBorder="1" applyAlignment="1">
      <alignment vertical="top" wrapText="1"/>
      <protection/>
    </xf>
    <xf numFmtId="0" fontId="3" fillId="0" borderId="0" xfId="21" applyFont="1" applyFill="1" applyAlignment="1">
      <alignment vertical="top" wrapText="1"/>
      <protection/>
    </xf>
    <xf numFmtId="0" fontId="4" fillId="0" borderId="0" xfId="21" applyFont="1" applyAlignment="1">
      <alignment horizontal="left" vertical="justify"/>
      <protection/>
    </xf>
  </cellXfs>
  <cellStyles count="9">
    <cellStyle name="Normal" xfId="0"/>
    <cellStyle name="Comma" xfId="15"/>
    <cellStyle name="Comma [0]" xfId="16"/>
    <cellStyle name="Currency" xfId="17"/>
    <cellStyle name="Currency [0]" xfId="18"/>
    <cellStyle name="Followed Hyperlink" xfId="19"/>
    <cellStyle name="Hyperlink" xfId="20"/>
    <cellStyle name="Normal_GW 1Q2005 Qtrly Rp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52</xdr:row>
      <xdr:rowOff>47625</xdr:rowOff>
    </xdr:from>
    <xdr:ext cx="76200" cy="200025"/>
    <xdr:sp>
      <xdr:nvSpPr>
        <xdr:cNvPr id="1" name="TextBox 2"/>
        <xdr:cNvSpPr txBox="1">
          <a:spLocks noChangeArrowheads="1"/>
        </xdr:cNvSpPr>
      </xdr:nvSpPr>
      <xdr:spPr>
        <a:xfrm>
          <a:off x="3305175" y="8543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48</xdr:row>
      <xdr:rowOff>0</xdr:rowOff>
    </xdr:from>
    <xdr:to>
      <xdr:col>7</xdr:col>
      <xdr:colOff>647700</xdr:colOff>
      <xdr:row>51</xdr:row>
      <xdr:rowOff>66675</xdr:rowOff>
    </xdr:to>
    <xdr:sp>
      <xdr:nvSpPr>
        <xdr:cNvPr id="2" name="TextBox 3"/>
        <xdr:cNvSpPr txBox="1">
          <a:spLocks noChangeArrowheads="1"/>
        </xdr:cNvSpPr>
      </xdr:nvSpPr>
      <xdr:spPr>
        <a:xfrm>
          <a:off x="0" y="7848600"/>
          <a:ext cx="6343650" cy="55245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 should be read in conjunction with the Audited Financial Statements for the year ended 31 December 2005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69</xdr:row>
      <xdr:rowOff>47625</xdr:rowOff>
    </xdr:from>
    <xdr:ext cx="76200" cy="200025"/>
    <xdr:sp>
      <xdr:nvSpPr>
        <xdr:cNvPr id="1" name="TextBox 2"/>
        <xdr:cNvSpPr txBox="1">
          <a:spLocks noChangeArrowheads="1"/>
        </xdr:cNvSpPr>
      </xdr:nvSpPr>
      <xdr:spPr>
        <a:xfrm>
          <a:off x="3695700" y="11258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55</xdr:row>
      <xdr:rowOff>152400</xdr:rowOff>
    </xdr:from>
    <xdr:to>
      <xdr:col>4</xdr:col>
      <xdr:colOff>19050</xdr:colOff>
      <xdr:row>59</xdr:row>
      <xdr:rowOff>85725</xdr:rowOff>
    </xdr:to>
    <xdr:sp>
      <xdr:nvSpPr>
        <xdr:cNvPr id="2" name="TextBox 3"/>
        <xdr:cNvSpPr txBox="1">
          <a:spLocks noChangeArrowheads="1"/>
        </xdr:cNvSpPr>
      </xdr:nvSpPr>
      <xdr:spPr>
        <a:xfrm>
          <a:off x="0" y="9096375"/>
          <a:ext cx="515302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should be read in conjunction with the Audited Financial Statements for the year ended 31 December 2005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47625</xdr:rowOff>
    </xdr:from>
    <xdr:to>
      <xdr:col>6</xdr:col>
      <xdr:colOff>485775</xdr:colOff>
      <xdr:row>51</xdr:row>
      <xdr:rowOff>142875</xdr:rowOff>
    </xdr:to>
    <xdr:sp>
      <xdr:nvSpPr>
        <xdr:cNvPr id="1" name="TextBox 1"/>
        <xdr:cNvSpPr txBox="1">
          <a:spLocks noChangeArrowheads="1"/>
        </xdr:cNvSpPr>
      </xdr:nvSpPr>
      <xdr:spPr>
        <a:xfrm>
          <a:off x="9525" y="7858125"/>
          <a:ext cx="6800850"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Audited Financial Statements for the year ended 31 December 2005 and the accompanying explanatory notes attached to the Interim Financial Statements.
</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2" name="Picture 4"/>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3" name="TextBox 5"/>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86</xdr:row>
      <xdr:rowOff>47625</xdr:rowOff>
    </xdr:from>
    <xdr:ext cx="76200" cy="200025"/>
    <xdr:sp>
      <xdr:nvSpPr>
        <xdr:cNvPr id="1" name="TextBox 2"/>
        <xdr:cNvSpPr txBox="1">
          <a:spLocks noChangeArrowheads="1"/>
        </xdr:cNvSpPr>
      </xdr:nvSpPr>
      <xdr:spPr>
        <a:xfrm>
          <a:off x="3514725" y="13954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80</xdr:row>
      <xdr:rowOff>9525</xdr:rowOff>
    </xdr:from>
    <xdr:to>
      <xdr:col>4</xdr:col>
      <xdr:colOff>914400</xdr:colOff>
      <xdr:row>84</xdr:row>
      <xdr:rowOff>123825</xdr:rowOff>
    </xdr:to>
    <xdr:sp>
      <xdr:nvSpPr>
        <xdr:cNvPr id="2" name="TextBox 3"/>
        <xdr:cNvSpPr txBox="1">
          <a:spLocks noChangeArrowheads="1"/>
        </xdr:cNvSpPr>
      </xdr:nvSpPr>
      <xdr:spPr>
        <a:xfrm>
          <a:off x="0" y="12944475"/>
          <a:ext cx="5514975" cy="7620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Audited Financial Statements for the year ended 31 December 2005 and the accompanying explanatory notes attached to the Interim Financial Statements.</a:t>
          </a:r>
        </a:p>
      </xdr:txBody>
    </xdr:sp>
    <xdr:clientData/>
  </xdr:twoCellAnchor>
  <xdr:twoCellAnchor>
    <xdr:from>
      <xdr:col>0</xdr:col>
      <xdr:colOff>57150</xdr:colOff>
      <xdr:row>72</xdr:row>
      <xdr:rowOff>0</xdr:rowOff>
    </xdr:from>
    <xdr:to>
      <xdr:col>4</xdr:col>
      <xdr:colOff>828675</xdr:colOff>
      <xdr:row>72</xdr:row>
      <xdr:rowOff>0</xdr:rowOff>
    </xdr:to>
    <xdr:sp>
      <xdr:nvSpPr>
        <xdr:cNvPr id="3" name="TextBox 7"/>
        <xdr:cNvSpPr txBox="1">
          <a:spLocks noChangeArrowheads="1"/>
        </xdr:cNvSpPr>
      </xdr:nvSpPr>
      <xdr:spPr>
        <a:xfrm>
          <a:off x="57150" y="11753850"/>
          <a:ext cx="5372100" cy="0"/>
        </a:xfrm>
        <a:prstGeom prst="rect">
          <a:avLst/>
        </a:prstGeom>
        <a:solidFill>
          <a:srgbClr val="FFFFFF"/>
        </a:solidFill>
        <a:ln w="9525" cmpd="sng">
          <a:noFill/>
        </a:ln>
      </xdr:spPr>
      <xdr:txBody>
        <a:bodyPr vertOverflow="clip" wrap="square"/>
        <a:p>
          <a:pPr algn="l">
            <a:defRPr/>
          </a:pPr>
          <a:r>
            <a:rPr lang="en-US" cap="none" sz="1000" b="0" i="0" u="none" baseline="0"/>
            <a:t>The assets acquired and liabilities assumed from the acquisition of subsidiary companies are as follows :</a:t>
          </a:r>
        </a:p>
      </xdr:txBody>
    </xdr:sp>
    <xdr:clientData/>
  </xdr:twoCellAnchor>
  <xdr:twoCellAnchor>
    <xdr:from>
      <xdr:col>0</xdr:col>
      <xdr:colOff>38100</xdr:colOff>
      <xdr:row>72</xdr:row>
      <xdr:rowOff>142875</xdr:rowOff>
    </xdr:from>
    <xdr:to>
      <xdr:col>1</xdr:col>
      <xdr:colOff>342900</xdr:colOff>
      <xdr:row>72</xdr:row>
      <xdr:rowOff>142875</xdr:rowOff>
    </xdr:to>
    <xdr:sp>
      <xdr:nvSpPr>
        <xdr:cNvPr id="4" name="Line 8"/>
        <xdr:cNvSpPr>
          <a:spLocks/>
        </xdr:cNvSpPr>
      </xdr:nvSpPr>
      <xdr:spPr>
        <a:xfrm>
          <a:off x="38100" y="118967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114300</xdr:colOff>
      <xdr:row>2</xdr:row>
      <xdr:rowOff>104775</xdr:rowOff>
    </xdr:to>
    <xdr:pic>
      <xdr:nvPicPr>
        <xdr:cNvPr id="5" name="Picture 1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361950</xdr:colOff>
      <xdr:row>0</xdr:row>
      <xdr:rowOff>38100</xdr:rowOff>
    </xdr:from>
    <xdr:to>
      <xdr:col>0</xdr:col>
      <xdr:colOff>361950</xdr:colOff>
      <xdr:row>2</xdr:row>
      <xdr:rowOff>123825</xdr:rowOff>
    </xdr:to>
    <xdr:sp>
      <xdr:nvSpPr>
        <xdr:cNvPr id="6" name="TextBox 12"/>
        <xdr:cNvSpPr txBox="1">
          <a:spLocks noChangeArrowheads="1"/>
        </xdr:cNvSpPr>
      </xdr:nvSpPr>
      <xdr:spPr>
        <a:xfrm>
          <a:off x="361950" y="38100"/>
          <a:ext cx="0" cy="409575"/>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twoCellAnchor>
    <xdr:from>
      <xdr:col>1</xdr:col>
      <xdr:colOff>152400</xdr:colOff>
      <xdr:row>0</xdr:row>
      <xdr:rowOff>19050</xdr:rowOff>
    </xdr:from>
    <xdr:to>
      <xdr:col>1</xdr:col>
      <xdr:colOff>1933575</xdr:colOff>
      <xdr:row>2</xdr:row>
      <xdr:rowOff>200025</xdr:rowOff>
    </xdr:to>
    <xdr:sp>
      <xdr:nvSpPr>
        <xdr:cNvPr id="7" name="TextBox 13"/>
        <xdr:cNvSpPr txBox="1">
          <a:spLocks noChangeArrowheads="1"/>
        </xdr:cNvSpPr>
      </xdr:nvSpPr>
      <xdr:spPr>
        <a:xfrm>
          <a:off x="514350" y="19050"/>
          <a:ext cx="1781175" cy="504825"/>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twoCellAnchor>
    <xdr:from>
      <xdr:col>0</xdr:col>
      <xdr:colOff>38100</xdr:colOff>
      <xdr:row>56</xdr:row>
      <xdr:rowOff>142875</xdr:rowOff>
    </xdr:from>
    <xdr:to>
      <xdr:col>1</xdr:col>
      <xdr:colOff>342900</xdr:colOff>
      <xdr:row>56</xdr:row>
      <xdr:rowOff>142875</xdr:rowOff>
    </xdr:to>
    <xdr:sp>
      <xdr:nvSpPr>
        <xdr:cNvPr id="8" name="Line 14"/>
        <xdr:cNvSpPr>
          <a:spLocks/>
        </xdr:cNvSpPr>
      </xdr:nvSpPr>
      <xdr:spPr>
        <a:xfrm>
          <a:off x="38100" y="92678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58</xdr:row>
      <xdr:rowOff>66675</xdr:rowOff>
    </xdr:from>
    <xdr:to>
      <xdr:col>4</xdr:col>
      <xdr:colOff>828675</xdr:colOff>
      <xdr:row>60</xdr:row>
      <xdr:rowOff>152400</xdr:rowOff>
    </xdr:to>
    <xdr:sp>
      <xdr:nvSpPr>
        <xdr:cNvPr id="9" name="TextBox 15"/>
        <xdr:cNvSpPr txBox="1">
          <a:spLocks noChangeArrowheads="1"/>
        </xdr:cNvSpPr>
      </xdr:nvSpPr>
      <xdr:spPr>
        <a:xfrm>
          <a:off x="57150" y="9515475"/>
          <a:ext cx="5372100" cy="409575"/>
        </a:xfrm>
        <a:prstGeom prst="rect">
          <a:avLst/>
        </a:prstGeom>
        <a:solidFill>
          <a:srgbClr val="FFFFFF"/>
        </a:solidFill>
        <a:ln w="9525" cmpd="sng">
          <a:noFill/>
        </a:ln>
      </xdr:spPr>
      <xdr:txBody>
        <a:bodyPr vertOverflow="clip" wrap="square"/>
        <a:p>
          <a:pPr algn="l">
            <a:defRPr/>
          </a:pPr>
          <a:r>
            <a:rPr lang="en-US" cap="none" sz="1000" b="0" i="0" u="none" baseline="0"/>
            <a:t>The assets acquired and liabilities assumed from the acquisition of a subsidiary company are as follows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245</xdr:row>
      <xdr:rowOff>0</xdr:rowOff>
    </xdr:from>
    <xdr:to>
      <xdr:col>8</xdr:col>
      <xdr:colOff>523875</xdr:colOff>
      <xdr:row>245</xdr:row>
      <xdr:rowOff>0</xdr:rowOff>
    </xdr:to>
    <xdr:sp>
      <xdr:nvSpPr>
        <xdr:cNvPr id="1" name="Text 18"/>
        <xdr:cNvSpPr txBox="1">
          <a:spLocks noChangeArrowheads="1"/>
        </xdr:cNvSpPr>
      </xdr:nvSpPr>
      <xdr:spPr>
        <a:xfrm>
          <a:off x="285750" y="39423975"/>
          <a:ext cx="524827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269</xdr:row>
      <xdr:rowOff>19050</xdr:rowOff>
    </xdr:from>
    <xdr:to>
      <xdr:col>10</xdr:col>
      <xdr:colOff>723900</xdr:colOff>
      <xdr:row>270</xdr:row>
      <xdr:rowOff>133350</xdr:rowOff>
    </xdr:to>
    <xdr:sp>
      <xdr:nvSpPr>
        <xdr:cNvPr id="2" name="Text 18"/>
        <xdr:cNvSpPr txBox="1">
          <a:spLocks noChangeArrowheads="1"/>
        </xdr:cNvSpPr>
      </xdr:nvSpPr>
      <xdr:spPr>
        <a:xfrm>
          <a:off x="285750" y="43300650"/>
          <a:ext cx="6419850" cy="2762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sale of unquoted investments and/or properties for the current quarter under review and financial year to date.</a:t>
          </a:r>
        </a:p>
      </xdr:txBody>
    </xdr:sp>
    <xdr:clientData/>
  </xdr:twoCellAnchor>
  <xdr:twoCellAnchor>
    <xdr:from>
      <xdr:col>1</xdr:col>
      <xdr:colOff>19050</xdr:colOff>
      <xdr:row>174</xdr:row>
      <xdr:rowOff>0</xdr:rowOff>
    </xdr:from>
    <xdr:to>
      <xdr:col>8</xdr:col>
      <xdr:colOff>514350</xdr:colOff>
      <xdr:row>174</xdr:row>
      <xdr:rowOff>0</xdr:rowOff>
    </xdr:to>
    <xdr:sp>
      <xdr:nvSpPr>
        <xdr:cNvPr id="3" name="TextBox 11"/>
        <xdr:cNvSpPr txBox="1">
          <a:spLocks noChangeArrowheads="1"/>
        </xdr:cNvSpPr>
      </xdr:nvSpPr>
      <xdr:spPr>
        <a:xfrm>
          <a:off x="295275" y="27936825"/>
          <a:ext cx="522922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174</xdr:row>
      <xdr:rowOff>0</xdr:rowOff>
    </xdr:from>
    <xdr:to>
      <xdr:col>8</xdr:col>
      <xdr:colOff>447675</xdr:colOff>
      <xdr:row>174</xdr:row>
      <xdr:rowOff>0</xdr:rowOff>
    </xdr:to>
    <xdr:sp>
      <xdr:nvSpPr>
        <xdr:cNvPr id="4" name="TextBox 12"/>
        <xdr:cNvSpPr txBox="1">
          <a:spLocks noChangeArrowheads="1"/>
        </xdr:cNvSpPr>
      </xdr:nvSpPr>
      <xdr:spPr>
        <a:xfrm>
          <a:off x="276225" y="27936825"/>
          <a:ext cx="518160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66675</xdr:colOff>
      <xdr:row>356</xdr:row>
      <xdr:rowOff>9525</xdr:rowOff>
    </xdr:from>
    <xdr:to>
      <xdr:col>8</xdr:col>
      <xdr:colOff>361950</xdr:colOff>
      <xdr:row>366</xdr:row>
      <xdr:rowOff>114300</xdr:rowOff>
    </xdr:to>
    <xdr:sp>
      <xdr:nvSpPr>
        <xdr:cNvPr id="5" name="TextBox 13"/>
        <xdr:cNvSpPr txBox="1">
          <a:spLocks noChangeArrowheads="1"/>
        </xdr:cNvSpPr>
      </xdr:nvSpPr>
      <xdr:spPr>
        <a:xfrm>
          <a:off x="342900" y="57559575"/>
          <a:ext cx="5029200" cy="1724025"/>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a:t>
          </a:r>
          <a:r>
            <a:rPr lang="en-US" cap="none" sz="1000" b="0" i="0" u="none" baseline="0">
              <a:latin typeface="Times New Roman"/>
              <a:ea typeface="Times New Roman"/>
              <a:cs typeface="Times New Roman"/>
            </a:rPr>
            <a:t>
CHOW CHOOI YOONG
Company Secretary 
MAICSA 0772574                                                                                   
Date : 26 February 2007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127</xdr:row>
      <xdr:rowOff>0</xdr:rowOff>
    </xdr:from>
    <xdr:to>
      <xdr:col>8</xdr:col>
      <xdr:colOff>419100</xdr:colOff>
      <xdr:row>127</xdr:row>
      <xdr:rowOff>0</xdr:rowOff>
    </xdr:to>
    <xdr:sp>
      <xdr:nvSpPr>
        <xdr:cNvPr id="6" name="Text 18"/>
        <xdr:cNvSpPr txBox="1">
          <a:spLocks noChangeArrowheads="1"/>
        </xdr:cNvSpPr>
      </xdr:nvSpPr>
      <xdr:spPr>
        <a:xfrm>
          <a:off x="285750" y="20535900"/>
          <a:ext cx="51435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266700</xdr:colOff>
      <xdr:row>321</xdr:row>
      <xdr:rowOff>0</xdr:rowOff>
    </xdr:from>
    <xdr:to>
      <xdr:col>10</xdr:col>
      <xdr:colOff>771525</xdr:colOff>
      <xdr:row>324</xdr:row>
      <xdr:rowOff>161925</xdr:rowOff>
    </xdr:to>
    <xdr:sp>
      <xdr:nvSpPr>
        <xdr:cNvPr id="7" name="TextBox 18"/>
        <xdr:cNvSpPr txBox="1">
          <a:spLocks noChangeArrowheads="1"/>
        </xdr:cNvSpPr>
      </xdr:nvSpPr>
      <xdr:spPr>
        <a:xfrm>
          <a:off x="266700" y="51692175"/>
          <a:ext cx="6486525" cy="676275"/>
        </a:xfrm>
        <a:prstGeom prst="rect">
          <a:avLst/>
        </a:prstGeom>
        <a:solidFill>
          <a:srgbClr val="FFFFFF"/>
        </a:solidFill>
        <a:ln w="9525" cmpd="sng">
          <a:noFill/>
        </a:ln>
      </xdr:spPr>
      <xdr:txBody>
        <a:bodyPr vertOverflow="clip" wrap="square"/>
        <a:p>
          <a:pPr algn="l">
            <a:defRPr/>
          </a:pPr>
          <a:r>
            <a:rPr lang="en-US" cap="none" sz="1000" b="0" i="0" u="none" baseline="0"/>
            <a:t>The Board proposed to declare a first and final tax-exempt dividend of 9% in respect of the financial year ended 31 December 2006 (31.12.2005: Tax exempt dividend of 8%). The proposed dividend will be subject to shareholders' approval at the forthcoming Annual General Meeting to be held on a date to be announced later. The date for book closure of the Record of Depositors for determining dividend entitlement and the date of payment will be announced at a later date.
</a:t>
          </a:r>
        </a:p>
      </xdr:txBody>
    </xdr:sp>
    <xdr:clientData/>
  </xdr:twoCellAnchor>
  <xdr:twoCellAnchor>
    <xdr:from>
      <xdr:col>1</xdr:col>
      <xdr:colOff>19050</xdr:colOff>
      <xdr:row>188</xdr:row>
      <xdr:rowOff>28575</xdr:rowOff>
    </xdr:from>
    <xdr:to>
      <xdr:col>10</xdr:col>
      <xdr:colOff>714375</xdr:colOff>
      <xdr:row>191</xdr:row>
      <xdr:rowOff>66675</xdr:rowOff>
    </xdr:to>
    <xdr:sp>
      <xdr:nvSpPr>
        <xdr:cNvPr id="8" name="Text 18"/>
        <xdr:cNvSpPr txBox="1">
          <a:spLocks noChangeArrowheads="1"/>
        </xdr:cNvSpPr>
      </xdr:nvSpPr>
      <xdr:spPr>
        <a:xfrm>
          <a:off x="295275" y="30251400"/>
          <a:ext cx="6400800" cy="5238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Since the last Audited Financial Statements for the year ended 31 December 2005 until the date of this report, there were no changes in contingent liabilities and contingent assets of a material nature save as follows:-</a:t>
          </a:r>
        </a:p>
      </xdr:txBody>
    </xdr:sp>
    <xdr:clientData/>
  </xdr:twoCellAnchor>
  <xdr:twoCellAnchor>
    <xdr:from>
      <xdr:col>1</xdr:col>
      <xdr:colOff>19050</xdr:colOff>
      <xdr:row>295</xdr:row>
      <xdr:rowOff>142875</xdr:rowOff>
    </xdr:from>
    <xdr:to>
      <xdr:col>10</xdr:col>
      <xdr:colOff>714375</xdr:colOff>
      <xdr:row>298</xdr:row>
      <xdr:rowOff>19050</xdr:rowOff>
    </xdr:to>
    <xdr:sp>
      <xdr:nvSpPr>
        <xdr:cNvPr id="9" name="Text 18"/>
        <xdr:cNvSpPr txBox="1">
          <a:spLocks noChangeArrowheads="1"/>
        </xdr:cNvSpPr>
      </xdr:nvSpPr>
      <xdr:spPr>
        <a:xfrm>
          <a:off x="295275" y="47472600"/>
          <a:ext cx="6400800" cy="3619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enters into forward foreign exchange contracts as a hedge for part of its confirmed sales orders in foreign currencies. The purpose of hedging is to protect the Group against unfavourable movement in exchange rate.
</a:t>
          </a:r>
        </a:p>
      </xdr:txBody>
    </xdr:sp>
    <xdr:clientData/>
  </xdr:twoCellAnchor>
  <xdr:twoCellAnchor editAs="oneCell">
    <xdr:from>
      <xdr:col>0</xdr:col>
      <xdr:colOff>0</xdr:colOff>
      <xdr:row>0</xdr:row>
      <xdr:rowOff>0</xdr:rowOff>
    </xdr:from>
    <xdr:to>
      <xdr:col>1</xdr:col>
      <xdr:colOff>200025</xdr:colOff>
      <xdr:row>2</xdr:row>
      <xdr:rowOff>104775</xdr:rowOff>
    </xdr:to>
    <xdr:pic>
      <xdr:nvPicPr>
        <xdr:cNvPr id="10" name="Picture 26"/>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oneCellAnchor>
    <xdr:from>
      <xdr:col>1</xdr:col>
      <xdr:colOff>180975</xdr:colOff>
      <xdr:row>279</xdr:row>
      <xdr:rowOff>38100</xdr:rowOff>
    </xdr:from>
    <xdr:ext cx="76200" cy="200025"/>
    <xdr:sp>
      <xdr:nvSpPr>
        <xdr:cNvPr id="11" name="TextBox 36"/>
        <xdr:cNvSpPr txBox="1">
          <a:spLocks noChangeArrowheads="1"/>
        </xdr:cNvSpPr>
      </xdr:nvSpPr>
      <xdr:spPr>
        <a:xfrm>
          <a:off x="457200" y="44938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219075</xdr:colOff>
      <xdr:row>74</xdr:row>
      <xdr:rowOff>152400</xdr:rowOff>
    </xdr:from>
    <xdr:to>
      <xdr:col>10</xdr:col>
      <xdr:colOff>790575</xdr:colOff>
      <xdr:row>82</xdr:row>
      <xdr:rowOff>38100</xdr:rowOff>
    </xdr:to>
    <xdr:sp>
      <xdr:nvSpPr>
        <xdr:cNvPr id="12" name="TextBox 38"/>
        <xdr:cNvSpPr txBox="1">
          <a:spLocks noChangeArrowheads="1"/>
        </xdr:cNvSpPr>
      </xdr:nvSpPr>
      <xdr:spPr>
        <a:xfrm>
          <a:off x="495300" y="12096750"/>
          <a:ext cx="6276975" cy="1181100"/>
        </a:xfrm>
        <a:prstGeom prst="rect">
          <a:avLst/>
        </a:prstGeom>
        <a:solidFill>
          <a:srgbClr val="FFFFFF"/>
        </a:solidFill>
        <a:ln w="9525" cmpd="sng">
          <a:noFill/>
        </a:ln>
      </xdr:spPr>
      <xdr:txBody>
        <a:bodyPr vertOverflow="clip" wrap="square"/>
        <a:p>
          <a:pPr algn="l">
            <a:defRPr/>
          </a:pPr>
          <a:r>
            <a:rPr lang="en-US" cap="none" sz="1000" b="0" i="0" u="none" baseline="0"/>
            <a:t>The Company applies a new policy in respect of positive goodwill arising from acquisition of a subsidiary in accordance with FRS3 and FRS136 where such goodwill will be carried at cost less impairment losses and be tested annually for impairment, including in the year of its initial recognition, as well as when there are indications of impairment. Impairment losses are recognised in profit or loss when the carrying amount of the cash generating unit to which the goodwill has been allocated exceeds its recoverable amount. Subsequent reversal is not allowed. There was no positive goodwill as at 31 December 2005, hence, the new policy relating to positive goodwill had no effect on the interim financial report.</a:t>
          </a:r>
        </a:p>
      </xdr:txBody>
    </xdr:sp>
    <xdr:clientData/>
  </xdr:twoCellAnchor>
  <xdr:twoCellAnchor>
    <xdr:from>
      <xdr:col>1</xdr:col>
      <xdr:colOff>9525</xdr:colOff>
      <xdr:row>181</xdr:row>
      <xdr:rowOff>152400</xdr:rowOff>
    </xdr:from>
    <xdr:to>
      <xdr:col>10</xdr:col>
      <xdr:colOff>781050</xdr:colOff>
      <xdr:row>184</xdr:row>
      <xdr:rowOff>76200</xdr:rowOff>
    </xdr:to>
    <xdr:sp>
      <xdr:nvSpPr>
        <xdr:cNvPr id="13" name="TextBox 41"/>
        <xdr:cNvSpPr txBox="1">
          <a:spLocks noChangeArrowheads="1"/>
        </xdr:cNvSpPr>
      </xdr:nvSpPr>
      <xdr:spPr>
        <a:xfrm>
          <a:off x="285750" y="29241750"/>
          <a:ext cx="6477000" cy="409575"/>
        </a:xfrm>
        <a:prstGeom prst="rect">
          <a:avLst/>
        </a:prstGeom>
        <a:solidFill>
          <a:srgbClr val="FFFFFF"/>
        </a:solidFill>
        <a:ln w="9525" cmpd="sng">
          <a:noFill/>
        </a:ln>
      </xdr:spPr>
      <xdr:txBody>
        <a:bodyPr vertOverflow="clip" wrap="square"/>
        <a:p>
          <a:pPr algn="l">
            <a:defRPr/>
          </a:pPr>
          <a:r>
            <a:rPr lang="en-US" cap="none" sz="1000" b="0" i="0" u="none" baseline="0"/>
            <a:t>There were no changes in the composition of the Group for the quarter ended 31 December 2006 including business combination, acquisition or disposal of subsidiaries and long term investments, restructuring and discontinued operation.</a:t>
          </a:r>
        </a:p>
      </xdr:txBody>
    </xdr:sp>
    <xdr:clientData/>
  </xdr:twoCellAnchor>
  <xdr:twoCellAnchor>
    <xdr:from>
      <xdr:col>1</xdr:col>
      <xdr:colOff>47625</xdr:colOff>
      <xdr:row>169</xdr:row>
      <xdr:rowOff>9525</xdr:rowOff>
    </xdr:from>
    <xdr:to>
      <xdr:col>11</xdr:col>
      <xdr:colOff>19050</xdr:colOff>
      <xdr:row>173</xdr:row>
      <xdr:rowOff>66675</xdr:rowOff>
    </xdr:to>
    <xdr:sp>
      <xdr:nvSpPr>
        <xdr:cNvPr id="14" name="TextBox 45"/>
        <xdr:cNvSpPr txBox="1">
          <a:spLocks noChangeArrowheads="1"/>
        </xdr:cNvSpPr>
      </xdr:nvSpPr>
      <xdr:spPr>
        <a:xfrm>
          <a:off x="323850" y="27184350"/>
          <a:ext cx="6477000" cy="704850"/>
        </a:xfrm>
        <a:prstGeom prst="rect">
          <a:avLst/>
        </a:prstGeom>
        <a:solidFill>
          <a:srgbClr val="FFFFFF"/>
        </a:solidFill>
        <a:ln w="9525" cmpd="sng">
          <a:noFill/>
        </a:ln>
      </xdr:spPr>
      <xdr:txBody>
        <a:bodyPr vertOverflow="clip" wrap="square"/>
        <a:p>
          <a:pPr algn="l">
            <a:defRPr/>
          </a:pPr>
          <a:r>
            <a:rPr lang="en-US" cap="none" sz="1000" b="0" i="0" u="none" baseline="0"/>
            <a:t>On 31 January 2007, CSCENIC announced that its wholly-owned subsidiaries, Scenic Moulding (M) Sdn. Bhd. ("SMSB") 
and Finesse Moulding (M) Sdn. Bhd. ("FMSB") were undergoing an internal restructuring exercise involving the transfer of  its manufacturing facilities, machinery and business assets except for land and buildings by SMSB to FMSB. The internal restructuring was effected on 1 February 2007.
</a:t>
          </a:r>
        </a:p>
      </xdr:txBody>
    </xdr:sp>
    <xdr:clientData/>
  </xdr:twoCellAnchor>
  <xdr:twoCellAnchor>
    <xdr:from>
      <xdr:col>1</xdr:col>
      <xdr:colOff>0</xdr:colOff>
      <xdr:row>287</xdr:row>
      <xdr:rowOff>9525</xdr:rowOff>
    </xdr:from>
    <xdr:to>
      <xdr:col>10</xdr:col>
      <xdr:colOff>695325</xdr:colOff>
      <xdr:row>288</xdr:row>
      <xdr:rowOff>28575</xdr:rowOff>
    </xdr:to>
    <xdr:sp>
      <xdr:nvSpPr>
        <xdr:cNvPr id="15" name="Text 18"/>
        <xdr:cNvSpPr txBox="1">
          <a:spLocks noChangeArrowheads="1"/>
        </xdr:cNvSpPr>
      </xdr:nvSpPr>
      <xdr:spPr>
        <a:xfrm>
          <a:off x="276225" y="46186725"/>
          <a:ext cx="6400800" cy="1809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announced corporate proposals not completed as at the date of this report.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50"/>
  <sheetViews>
    <sheetView workbookViewId="0" topLeftCell="A1">
      <selection activeCell="A12" sqref="A12"/>
    </sheetView>
  </sheetViews>
  <sheetFormatPr defaultColWidth="9.140625" defaultRowHeight="12.75"/>
  <cols>
    <col min="1" max="1" width="44.281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2.28125" style="6" customWidth="1"/>
    <col min="9" max="16384" width="9.140625" style="5" customWidth="1"/>
  </cols>
  <sheetData>
    <row r="1" ht="12.75">
      <c r="A1" s="7"/>
    </row>
    <row r="2" ht="12.75">
      <c r="A2" s="8"/>
    </row>
    <row r="3" ht="12.75">
      <c r="A3" s="8"/>
    </row>
    <row r="4" ht="12.75">
      <c r="A4" s="9" t="s">
        <v>269</v>
      </c>
    </row>
    <row r="5" ht="12.75">
      <c r="A5" s="9"/>
    </row>
    <row r="6" ht="12.75">
      <c r="A6" s="9" t="s">
        <v>234</v>
      </c>
    </row>
    <row r="7" ht="12.75">
      <c r="A7" s="9" t="s">
        <v>270</v>
      </c>
    </row>
    <row r="8" spans="1:2" ht="12.75">
      <c r="A8" s="9" t="s">
        <v>12</v>
      </c>
      <c r="B8" s="6"/>
    </row>
    <row r="9" spans="1:2" ht="12.75">
      <c r="A9" s="9"/>
      <c r="B9" s="6"/>
    </row>
    <row r="10" spans="1:8" ht="12.75">
      <c r="A10" s="9"/>
      <c r="B10" s="146" t="s">
        <v>20</v>
      </c>
      <c r="C10" s="146"/>
      <c r="D10" s="146"/>
      <c r="F10" s="146" t="s">
        <v>25</v>
      </c>
      <c r="G10" s="146"/>
      <c r="H10" s="146"/>
    </row>
    <row r="11" spans="2:8" ht="12.75">
      <c r="B11" s="6"/>
      <c r="C11" s="6"/>
      <c r="D11" s="6" t="s">
        <v>22</v>
      </c>
      <c r="E11" s="6"/>
      <c r="G11" s="6"/>
      <c r="H11" s="6" t="s">
        <v>22</v>
      </c>
    </row>
    <row r="12" spans="2:8" ht="12.75">
      <c r="B12" s="6" t="s">
        <v>21</v>
      </c>
      <c r="C12" s="6"/>
      <c r="D12" s="6" t="s">
        <v>23</v>
      </c>
      <c r="E12" s="6"/>
      <c r="F12" s="6" t="s">
        <v>21</v>
      </c>
      <c r="G12" s="6"/>
      <c r="H12" s="6" t="s">
        <v>23</v>
      </c>
    </row>
    <row r="13" spans="2:8" ht="12.75">
      <c r="B13" s="6" t="s">
        <v>14</v>
      </c>
      <c r="C13" s="6"/>
      <c r="D13" s="6" t="s">
        <v>14</v>
      </c>
      <c r="E13" s="6"/>
      <c r="F13" s="6" t="s">
        <v>24</v>
      </c>
      <c r="G13" s="6"/>
      <c r="H13" s="6" t="s">
        <v>27</v>
      </c>
    </row>
    <row r="14" spans="2:8" ht="12.75">
      <c r="B14" s="10" t="s">
        <v>275</v>
      </c>
      <c r="C14" s="10"/>
      <c r="D14" s="10" t="s">
        <v>138</v>
      </c>
      <c r="E14" s="10"/>
      <c r="F14" s="10" t="s">
        <v>275</v>
      </c>
      <c r="G14" s="10"/>
      <c r="H14" s="10" t="s">
        <v>138</v>
      </c>
    </row>
    <row r="15" spans="2:8" ht="12.75">
      <c r="B15" s="6" t="s">
        <v>7</v>
      </c>
      <c r="D15" s="6" t="s">
        <v>7</v>
      </c>
      <c r="F15" s="6" t="s">
        <v>7</v>
      </c>
      <c r="H15" s="6" t="s">
        <v>7</v>
      </c>
    </row>
    <row r="17" spans="1:10" s="11" customFormat="1" ht="12.75">
      <c r="A17" s="11" t="s">
        <v>9</v>
      </c>
      <c r="B17" s="11">
        <v>14093</v>
      </c>
      <c r="D17" s="11">
        <v>14112</v>
      </c>
      <c r="F17" s="11">
        <v>59171</v>
      </c>
      <c r="H17" s="11">
        <v>58322</v>
      </c>
      <c r="I17" s="113"/>
      <c r="J17" s="111"/>
    </row>
    <row r="18" s="11" customFormat="1" ht="12.75"/>
    <row r="19" spans="1:8" s="11" customFormat="1" ht="12.75">
      <c r="A19" s="11" t="s">
        <v>10</v>
      </c>
      <c r="B19" s="11">
        <v>-8482</v>
      </c>
      <c r="D19" s="11">
        <v>-8161</v>
      </c>
      <c r="F19" s="11">
        <v>-37171</v>
      </c>
      <c r="H19" s="11">
        <v>-33743</v>
      </c>
    </row>
    <row r="20" spans="2:8" s="11" customFormat="1" ht="12.75">
      <c r="B20" s="13"/>
      <c r="D20" s="13"/>
      <c r="F20" s="13"/>
      <c r="H20" s="13"/>
    </row>
    <row r="21" spans="1:8" s="11" customFormat="1" ht="12.75">
      <c r="A21" s="11" t="s">
        <v>28</v>
      </c>
      <c r="B21" s="2">
        <f>SUM(B17:B20)</f>
        <v>5611</v>
      </c>
      <c r="D21" s="11">
        <f>SUM(D17:D20)</f>
        <v>5951</v>
      </c>
      <c r="F21" s="11">
        <f>SUM(F17:F20)</f>
        <v>22000</v>
      </c>
      <c r="H21" s="11">
        <f>SUM(H17:H20)</f>
        <v>24579</v>
      </c>
    </row>
    <row r="22" s="11" customFormat="1" ht="12.75">
      <c r="B22" s="2"/>
    </row>
    <row r="23" spans="1:8" s="11" customFormat="1" ht="12.75">
      <c r="A23" s="45" t="s">
        <v>29</v>
      </c>
      <c r="B23" s="2">
        <v>-1984</v>
      </c>
      <c r="D23" s="2">
        <f>-1951-11</f>
        <v>-1962</v>
      </c>
      <c r="E23" s="2"/>
      <c r="F23" s="2">
        <v>-7649</v>
      </c>
      <c r="G23" s="2"/>
      <c r="H23" s="2">
        <f>-7320-45</f>
        <v>-7365</v>
      </c>
    </row>
    <row r="24" spans="1:8" s="11" customFormat="1" ht="12.75">
      <c r="A24" s="45" t="s">
        <v>11</v>
      </c>
      <c r="B24" s="2">
        <v>0</v>
      </c>
      <c r="D24" s="2">
        <v>136</v>
      </c>
      <c r="F24" s="2">
        <v>180</v>
      </c>
      <c r="H24" s="2">
        <v>377</v>
      </c>
    </row>
    <row r="25" spans="1:8" s="11" customFormat="1" ht="12.75">
      <c r="A25" s="94" t="s">
        <v>224</v>
      </c>
      <c r="B25" s="48">
        <v>0</v>
      </c>
      <c r="C25" s="3"/>
      <c r="D25" s="48">
        <f>-11+11</f>
        <v>0</v>
      </c>
      <c r="E25" s="3"/>
      <c r="F25" s="48">
        <v>-6</v>
      </c>
      <c r="G25" s="3"/>
      <c r="H25" s="48">
        <f>-21+21</f>
        <v>0</v>
      </c>
    </row>
    <row r="26" spans="1:8" s="11" customFormat="1" ht="12.75">
      <c r="A26" s="45" t="s">
        <v>51</v>
      </c>
      <c r="B26" s="3"/>
      <c r="D26" s="3"/>
      <c r="F26" s="3"/>
      <c r="H26" s="3"/>
    </row>
    <row r="27" spans="1:8" s="11" customFormat="1" ht="12.75">
      <c r="A27" s="5" t="s">
        <v>52</v>
      </c>
      <c r="B27" s="1">
        <f>+B21+B23+B24+B25</f>
        <v>3627</v>
      </c>
      <c r="D27" s="1">
        <f>+D21+D23+D24+D25</f>
        <v>4125</v>
      </c>
      <c r="E27" s="14"/>
      <c r="F27" s="1">
        <f>+F21+F23+F24+F25</f>
        <v>14525</v>
      </c>
      <c r="H27" s="1">
        <f>+H21+H23+H24+H25</f>
        <v>17591</v>
      </c>
    </row>
    <row r="28" spans="1:8" s="11" customFormat="1" ht="12.75">
      <c r="A28" s="5"/>
      <c r="B28" s="47"/>
      <c r="D28" s="47"/>
      <c r="F28" s="47"/>
      <c r="H28" s="47"/>
    </row>
    <row r="29" spans="1:8" s="11" customFormat="1" ht="12.75">
      <c r="A29" s="45" t="s">
        <v>48</v>
      </c>
      <c r="B29" s="47">
        <v>0</v>
      </c>
      <c r="D29" s="47">
        <v>235</v>
      </c>
      <c r="F29" s="47">
        <f>0</f>
        <v>0</v>
      </c>
      <c r="H29" s="47">
        <v>940</v>
      </c>
    </row>
    <row r="30" spans="1:8" s="11" customFormat="1" ht="12.75">
      <c r="A30" s="45"/>
      <c r="B30" s="48"/>
      <c r="D30" s="48"/>
      <c r="F30" s="48"/>
      <c r="H30" s="48"/>
    </row>
    <row r="31" spans="1:8" s="11" customFormat="1" ht="12.75">
      <c r="A31" s="45" t="s">
        <v>38</v>
      </c>
      <c r="B31" s="47">
        <f>SUM(B27:B29)</f>
        <v>3627</v>
      </c>
      <c r="D31" s="47">
        <f>SUM(D27:D29)</f>
        <v>4360</v>
      </c>
      <c r="F31" s="47">
        <f>SUM(F27:F29)</f>
        <v>14525</v>
      </c>
      <c r="H31" s="47">
        <f>SUM(H27:H29)</f>
        <v>18531</v>
      </c>
    </row>
    <row r="32" spans="1:8" s="11" customFormat="1" ht="12.75">
      <c r="A32" s="45"/>
      <c r="B32" s="47"/>
      <c r="D32" s="47"/>
      <c r="F32" s="47"/>
      <c r="H32" s="47"/>
    </row>
    <row r="33" spans="1:8" s="11" customFormat="1" ht="12.75">
      <c r="A33" s="45" t="s">
        <v>6</v>
      </c>
      <c r="B33" s="47">
        <v>-737</v>
      </c>
      <c r="D33" s="47">
        <v>-814</v>
      </c>
      <c r="F33" s="47">
        <v>-3345</v>
      </c>
      <c r="H33" s="47">
        <v>-3578</v>
      </c>
    </row>
    <row r="34" spans="1:8" s="11" customFormat="1" ht="12.75">
      <c r="A34" s="45"/>
      <c r="B34" s="48"/>
      <c r="D34" s="48"/>
      <c r="F34" s="48"/>
      <c r="H34" s="48"/>
    </row>
    <row r="35" spans="1:11" s="11" customFormat="1" ht="13.5" thickBot="1">
      <c r="A35" s="45" t="s">
        <v>143</v>
      </c>
      <c r="B35" s="49">
        <f>SUM(B31:B34)</f>
        <v>2890</v>
      </c>
      <c r="D35" s="49">
        <f>SUM(D31:D34)</f>
        <v>3546</v>
      </c>
      <c r="F35" s="49">
        <f>SUM(F31:F34)</f>
        <v>11180</v>
      </c>
      <c r="H35" s="49">
        <f>SUM(H31:H34)</f>
        <v>14953</v>
      </c>
      <c r="K35" s="112"/>
    </row>
    <row r="36" spans="1:8" s="11" customFormat="1" ht="13.5" thickTop="1">
      <c r="A36" s="45"/>
      <c r="B36" s="3"/>
      <c r="C36" s="14"/>
      <c r="D36" s="3"/>
      <c r="E36" s="14"/>
      <c r="F36" s="3"/>
      <c r="G36" s="14"/>
      <c r="H36" s="3"/>
    </row>
    <row r="37" spans="1:10" s="11" customFormat="1" ht="12.75">
      <c r="A37" s="96" t="s">
        <v>141</v>
      </c>
      <c r="B37" s="3"/>
      <c r="C37" s="14"/>
      <c r="D37" s="3"/>
      <c r="E37" s="14"/>
      <c r="F37" s="3"/>
      <c r="G37" s="14"/>
      <c r="H37" s="3"/>
      <c r="I37" s="14"/>
      <c r="J37" s="14"/>
    </row>
    <row r="38" spans="1:10" s="11" customFormat="1" ht="12.75">
      <c r="A38" s="17" t="s">
        <v>162</v>
      </c>
      <c r="B38" s="1">
        <f>B35</f>
        <v>2890</v>
      </c>
      <c r="C38" s="14"/>
      <c r="D38" s="1">
        <f>D35</f>
        <v>3546</v>
      </c>
      <c r="E38" s="14"/>
      <c r="F38" s="1">
        <f>F35</f>
        <v>11180</v>
      </c>
      <c r="G38" s="14"/>
      <c r="H38" s="1">
        <f>H35</f>
        <v>14953</v>
      </c>
      <c r="I38" s="14"/>
      <c r="J38" s="14"/>
    </row>
    <row r="39" spans="1:10" s="11" customFormat="1" ht="12.75">
      <c r="A39" s="17" t="s">
        <v>163</v>
      </c>
      <c r="B39" s="1">
        <v>0</v>
      </c>
      <c r="C39" s="14"/>
      <c r="D39" s="1">
        <v>0</v>
      </c>
      <c r="E39" s="14"/>
      <c r="F39" s="1">
        <v>0</v>
      </c>
      <c r="G39" s="14"/>
      <c r="H39" s="1">
        <v>0</v>
      </c>
      <c r="I39" s="14"/>
      <c r="J39" s="14"/>
    </row>
    <row r="40" spans="1:10" s="11" customFormat="1" ht="13.5" thickBot="1">
      <c r="A40" s="11" t="s">
        <v>143</v>
      </c>
      <c r="B40" s="42">
        <f>B38+B39</f>
        <v>2890</v>
      </c>
      <c r="C40" s="14"/>
      <c r="D40" s="42">
        <f>D38+D39</f>
        <v>3546</v>
      </c>
      <c r="E40" s="14"/>
      <c r="F40" s="42">
        <f>F38+F39</f>
        <v>11180</v>
      </c>
      <c r="G40" s="14"/>
      <c r="H40" s="42">
        <f>H38+H39</f>
        <v>14953</v>
      </c>
      <c r="I40" s="14"/>
      <c r="J40" s="14"/>
    </row>
    <row r="41" spans="1:10" s="11" customFormat="1" ht="13.5" thickTop="1">
      <c r="A41" s="62"/>
      <c r="B41" s="3"/>
      <c r="C41" s="14"/>
      <c r="D41" s="3"/>
      <c r="E41" s="14"/>
      <c r="F41" s="3"/>
      <c r="G41" s="14"/>
      <c r="H41" s="3"/>
      <c r="I41" s="14"/>
      <c r="J41" s="14"/>
    </row>
    <row r="42" spans="1:10" s="11" customFormat="1" ht="12.75">
      <c r="A42" s="96" t="s">
        <v>235</v>
      </c>
      <c r="B42" s="15"/>
      <c r="C42" s="3"/>
      <c r="D42" s="15"/>
      <c r="E42" s="3"/>
      <c r="F42" s="15"/>
      <c r="G42" s="14"/>
      <c r="H42" s="15"/>
      <c r="I42" s="14"/>
      <c r="J42" s="14"/>
    </row>
    <row r="43" spans="1:8" s="11" customFormat="1" ht="13.5" thickBot="1">
      <c r="A43" s="95" t="s">
        <v>185</v>
      </c>
      <c r="B43" s="16">
        <f>Notes!E343</f>
        <v>2.4009504108200614</v>
      </c>
      <c r="C43" s="2"/>
      <c r="D43" s="16">
        <f>Notes!G343</f>
        <v>2.9535232383808094</v>
      </c>
      <c r="E43" s="2"/>
      <c r="F43" s="16">
        <f>Notes!I343</f>
        <v>9.29536478902515</v>
      </c>
      <c r="G43" s="2"/>
      <c r="H43" s="16">
        <f>Notes!K343</f>
        <v>12.454917247640704</v>
      </c>
    </row>
    <row r="44" spans="1:8" s="11" customFormat="1" ht="13.5" thickTop="1">
      <c r="A44" s="45"/>
      <c r="B44" s="2"/>
      <c r="C44" s="2"/>
      <c r="D44" s="2"/>
      <c r="E44" s="2"/>
      <c r="F44" s="2"/>
      <c r="G44" s="2"/>
      <c r="H44" s="2"/>
    </row>
    <row r="45" spans="1:8" s="11" customFormat="1" ht="13.5" thickBot="1">
      <c r="A45" s="45" t="s">
        <v>186</v>
      </c>
      <c r="B45" s="16">
        <f>Notes!E353</f>
        <v>2.4009504108200614</v>
      </c>
      <c r="C45" s="2"/>
      <c r="D45" s="16">
        <f>Notes!G353</f>
        <v>2.9379841749865365</v>
      </c>
      <c r="E45" s="2"/>
      <c r="F45" s="16">
        <f>Notes!I353</f>
        <v>9.29536478902515</v>
      </c>
      <c r="G45" s="2"/>
      <c r="H45" s="16">
        <f>Notes!K353</f>
        <v>12.389387863321513</v>
      </c>
    </row>
    <row r="46" spans="1:8" s="11" customFormat="1" ht="13.5" thickTop="1">
      <c r="A46" s="45"/>
      <c r="B46" s="17"/>
      <c r="D46" s="4"/>
      <c r="F46" s="17"/>
      <c r="H46" s="4"/>
    </row>
    <row r="47" spans="1:8" s="11" customFormat="1" ht="12.75">
      <c r="A47" s="5" t="s">
        <v>30</v>
      </c>
      <c r="D47" s="12"/>
      <c r="F47" s="12"/>
      <c r="H47" s="12"/>
    </row>
    <row r="48" spans="4:8" s="11" customFormat="1" ht="12.75">
      <c r="D48" s="12"/>
      <c r="F48" s="12"/>
      <c r="H48" s="12"/>
    </row>
    <row r="49" spans="1:8" s="11" customFormat="1" ht="12.75">
      <c r="A49" s="43"/>
      <c r="B49" s="43"/>
      <c r="C49" s="43"/>
      <c r="D49" s="43"/>
      <c r="E49" s="43"/>
      <c r="F49" s="43"/>
      <c r="G49" s="43"/>
      <c r="H49" s="43"/>
    </row>
    <row r="50" spans="1:8" ht="12.75">
      <c r="A50" s="38"/>
      <c r="B50" s="38"/>
      <c r="C50" s="38"/>
      <c r="D50" s="38"/>
      <c r="E50" s="38"/>
      <c r="F50" s="38"/>
      <c r="G50" s="38"/>
      <c r="H50" s="38"/>
    </row>
  </sheetData>
  <mergeCells count="2">
    <mergeCell ref="F10:H10"/>
    <mergeCell ref="B10:D10"/>
  </mergeCells>
  <printOptions/>
  <pageMargins left="1" right="1" top="0.5" bottom="0.5" header="0.5" footer="0.5"/>
  <pageSetup fitToHeight="1" fitToWidth="1" horizontalDpi="1200" verticalDpi="1200" orientation="portrait"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67"/>
  <sheetViews>
    <sheetView workbookViewId="0" topLeftCell="A1">
      <selection activeCell="A50" sqref="A50"/>
    </sheetView>
  </sheetViews>
  <sheetFormatPr defaultColWidth="9.140625" defaultRowHeight="12.75"/>
  <cols>
    <col min="1" max="1" width="50.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1" ht="12.75">
      <c r="A1" s="7"/>
    </row>
    <row r="2" ht="12.75">
      <c r="A2" s="8"/>
    </row>
    <row r="3" ht="12.75">
      <c r="A3" s="8"/>
    </row>
    <row r="4" ht="12.75">
      <c r="A4" s="9" t="s">
        <v>269</v>
      </c>
    </row>
    <row r="6" ht="12.75">
      <c r="A6" s="9" t="s">
        <v>271</v>
      </c>
    </row>
    <row r="7" ht="12.75">
      <c r="A7" s="9"/>
    </row>
    <row r="8" spans="2:4" ht="12.75">
      <c r="B8" s="46"/>
      <c r="D8" s="6" t="s">
        <v>15</v>
      </c>
    </row>
    <row r="9" spans="2:4" ht="12.75">
      <c r="B9" s="6" t="s">
        <v>134</v>
      </c>
      <c r="D9" s="6" t="s">
        <v>16</v>
      </c>
    </row>
    <row r="10" spans="2:4" ht="12.75">
      <c r="B10" s="6" t="s">
        <v>13</v>
      </c>
      <c r="D10" s="6" t="s">
        <v>17</v>
      </c>
    </row>
    <row r="11" spans="2:4" ht="12.75">
      <c r="B11" s="6" t="s">
        <v>31</v>
      </c>
      <c r="D11" s="6" t="s">
        <v>18</v>
      </c>
    </row>
    <row r="12" spans="2:4" ht="12.75">
      <c r="B12" s="6" t="s">
        <v>14</v>
      </c>
      <c r="D12" s="6" t="s">
        <v>19</v>
      </c>
    </row>
    <row r="13" spans="2:4" ht="12.75">
      <c r="B13" s="18" t="s">
        <v>275</v>
      </c>
      <c r="D13" s="18" t="s">
        <v>138</v>
      </c>
    </row>
    <row r="14" spans="2:4" ht="12.75">
      <c r="B14" s="6" t="s">
        <v>7</v>
      </c>
      <c r="D14" s="6" t="s">
        <v>7</v>
      </c>
    </row>
    <row r="15" spans="1:2" ht="12.75">
      <c r="A15" s="132" t="s">
        <v>213</v>
      </c>
      <c r="B15" s="39"/>
    </row>
    <row r="16" spans="1:2" ht="12.75">
      <c r="A16" s="132" t="s">
        <v>214</v>
      </c>
      <c r="B16" s="39"/>
    </row>
    <row r="17" spans="1:8" s="11" customFormat="1" ht="12.75">
      <c r="A17" s="11" t="s">
        <v>3</v>
      </c>
      <c r="B17" s="2">
        <v>49418</v>
      </c>
      <c r="D17" s="12">
        <f>47363-788-351</f>
        <v>46224</v>
      </c>
      <c r="F17" s="12"/>
      <c r="H17" s="12"/>
    </row>
    <row r="18" spans="1:8" s="11" customFormat="1" ht="12.75">
      <c r="A18" s="11" t="s">
        <v>261</v>
      </c>
      <c r="B18" s="2">
        <v>4196</v>
      </c>
      <c r="D18" s="47">
        <f>3151+788</f>
        <v>3939</v>
      </c>
      <c r="F18" s="12"/>
      <c r="H18" s="12"/>
    </row>
    <row r="19" spans="1:8" s="11" customFormat="1" ht="12.75">
      <c r="A19" s="11" t="s">
        <v>260</v>
      </c>
      <c r="B19" s="2">
        <v>347</v>
      </c>
      <c r="D19" s="47">
        <v>351</v>
      </c>
      <c r="F19" s="12"/>
      <c r="H19" s="12"/>
    </row>
    <row r="20" spans="1:8" s="11" customFormat="1" ht="12.75">
      <c r="A20" s="11" t="s">
        <v>241</v>
      </c>
      <c r="B20" s="2">
        <v>878</v>
      </c>
      <c r="D20" s="47">
        <v>0</v>
      </c>
      <c r="F20" s="12"/>
      <c r="H20" s="12"/>
    </row>
    <row r="21" spans="1:8" s="11" customFormat="1" ht="12.75">
      <c r="A21" s="19" t="s">
        <v>164</v>
      </c>
      <c r="B21" s="52">
        <f>SUM(B17:B20)</f>
        <v>54839</v>
      </c>
      <c r="D21" s="52">
        <f>SUM(D17:D20)</f>
        <v>50514</v>
      </c>
      <c r="F21" s="12"/>
      <c r="H21" s="12"/>
    </row>
    <row r="22" spans="1:8" s="11" customFormat="1" ht="12.75">
      <c r="A22" s="19"/>
      <c r="B22" s="2"/>
      <c r="D22" s="12"/>
      <c r="F22" s="12"/>
      <c r="H22" s="12"/>
    </row>
    <row r="23" spans="1:8" s="11" customFormat="1" ht="12.75">
      <c r="A23" s="131" t="s">
        <v>215</v>
      </c>
      <c r="D23" s="12"/>
      <c r="F23" s="12"/>
      <c r="H23" s="12"/>
    </row>
    <row r="24" spans="1:8" s="11" customFormat="1" ht="12.75">
      <c r="A24" s="14" t="s">
        <v>4</v>
      </c>
      <c r="B24" s="20">
        <v>22038</v>
      </c>
      <c r="C24" s="14"/>
      <c r="D24" s="21">
        <v>16742</v>
      </c>
      <c r="E24" s="14"/>
      <c r="F24" s="4"/>
      <c r="G24" s="14"/>
      <c r="H24" s="12"/>
    </row>
    <row r="25" spans="1:8" s="11" customFormat="1" ht="12.75">
      <c r="A25" s="14" t="s">
        <v>110</v>
      </c>
      <c r="B25" s="22">
        <v>8394</v>
      </c>
      <c r="C25" s="14"/>
      <c r="D25" s="23">
        <v>8463</v>
      </c>
      <c r="E25" s="14"/>
      <c r="F25" s="4"/>
      <c r="G25" s="14"/>
      <c r="H25" s="12"/>
    </row>
    <row r="26" spans="1:8" s="11" customFormat="1" ht="12.75">
      <c r="A26" s="14" t="s">
        <v>8</v>
      </c>
      <c r="B26" s="22">
        <v>69</v>
      </c>
      <c r="C26" s="14"/>
      <c r="D26" s="23">
        <v>14</v>
      </c>
      <c r="E26" s="14"/>
      <c r="F26" s="4"/>
      <c r="G26" s="14"/>
      <c r="H26" s="12"/>
    </row>
    <row r="27" spans="1:8" s="11" customFormat="1" ht="12.75">
      <c r="A27" s="14" t="s">
        <v>5</v>
      </c>
      <c r="B27" s="22">
        <v>3025</v>
      </c>
      <c r="C27" s="14"/>
      <c r="D27" s="24">
        <v>6233</v>
      </c>
      <c r="E27" s="14"/>
      <c r="F27" s="4"/>
      <c r="G27" s="14"/>
      <c r="H27" s="12"/>
    </row>
    <row r="28" spans="1:8" s="11" customFormat="1" ht="12.75">
      <c r="A28" s="19" t="s">
        <v>165</v>
      </c>
      <c r="B28" s="25">
        <f>SUM(B24:B27)</f>
        <v>33526</v>
      </c>
      <c r="C28" s="14"/>
      <c r="D28" s="25">
        <f>SUM(D24:D27)</f>
        <v>31452</v>
      </c>
      <c r="E28" s="14"/>
      <c r="F28" s="4"/>
      <c r="G28" s="14"/>
      <c r="H28" s="12"/>
    </row>
    <row r="29" spans="1:8" s="11" customFormat="1" ht="13.5" thickBot="1">
      <c r="A29" s="19" t="s">
        <v>168</v>
      </c>
      <c r="B29" s="26">
        <f>B21+B28</f>
        <v>88365</v>
      </c>
      <c r="D29" s="26">
        <f>D21+D28</f>
        <v>81966</v>
      </c>
      <c r="F29" s="12"/>
      <c r="H29" s="12"/>
    </row>
    <row r="30" spans="2:8" s="11" customFormat="1" ht="13.5" thickTop="1">
      <c r="B30" s="14"/>
      <c r="D30" s="14"/>
      <c r="F30" s="12"/>
      <c r="H30" s="12"/>
    </row>
    <row r="31" spans="1:8" s="11" customFormat="1" ht="12.75">
      <c r="A31" s="131" t="s">
        <v>216</v>
      </c>
      <c r="F31" s="12"/>
      <c r="H31" s="12"/>
    </row>
    <row r="32" spans="1:4" ht="12.75">
      <c r="A32" s="45" t="s">
        <v>161</v>
      </c>
      <c r="B32" s="11">
        <v>60184</v>
      </c>
      <c r="D32" s="27">
        <v>50006</v>
      </c>
    </row>
    <row r="33" spans="1:6" ht="12.75">
      <c r="A33" s="94" t="s">
        <v>119</v>
      </c>
      <c r="B33" s="14">
        <v>20816</v>
      </c>
      <c r="D33" s="14">
        <v>17425</v>
      </c>
      <c r="F33" s="85"/>
    </row>
    <row r="34" spans="1:4" ht="12.75">
      <c r="A34" s="93" t="s">
        <v>208</v>
      </c>
      <c r="B34" s="28">
        <f>SUM(B32:B33)</f>
        <v>81000</v>
      </c>
      <c r="D34" s="28">
        <f>SUM(D32:D33)</f>
        <v>67431</v>
      </c>
    </row>
    <row r="35" spans="1:4" ht="12.75">
      <c r="A35" s="45" t="s">
        <v>210</v>
      </c>
      <c r="B35" s="13">
        <v>0</v>
      </c>
      <c r="D35" s="13">
        <v>0</v>
      </c>
    </row>
    <row r="36" spans="1:4" ht="12.75">
      <c r="A36" s="93" t="s">
        <v>209</v>
      </c>
      <c r="B36" s="14">
        <f>SUM(B34:B35)</f>
        <v>81000</v>
      </c>
      <c r="D36" s="14">
        <f>SUM(D34:D35)</f>
        <v>67431</v>
      </c>
    </row>
    <row r="37" spans="1:4" ht="12.75">
      <c r="A37" s="93"/>
      <c r="B37" s="14"/>
      <c r="D37" s="14"/>
    </row>
    <row r="38" spans="1:4" ht="12.75">
      <c r="A38" s="132" t="s">
        <v>217</v>
      </c>
      <c r="B38" s="14">
        <v>0</v>
      </c>
      <c r="D38" s="14">
        <v>6193</v>
      </c>
    </row>
    <row r="39" spans="1:4" ht="12.75">
      <c r="A39" s="93"/>
      <c r="B39" s="14"/>
      <c r="D39" s="14"/>
    </row>
    <row r="40" spans="1:4" ht="12.75">
      <c r="A40" s="93" t="s">
        <v>218</v>
      </c>
      <c r="B40" s="3"/>
      <c r="D40" s="14"/>
    </row>
    <row r="41" spans="1:4" ht="12.75">
      <c r="A41" s="93" t="s">
        <v>219</v>
      </c>
      <c r="B41" s="3"/>
      <c r="D41" s="14"/>
    </row>
    <row r="42" spans="1:4" ht="12.75">
      <c r="A42" s="45" t="s">
        <v>124</v>
      </c>
      <c r="B42" s="3">
        <v>4352</v>
      </c>
      <c r="D42" s="14">
        <v>4027</v>
      </c>
    </row>
    <row r="43" spans="1:4" ht="12.75">
      <c r="A43" s="93" t="s">
        <v>166</v>
      </c>
      <c r="B43" s="52">
        <f>SUM(B42)</f>
        <v>4352</v>
      </c>
      <c r="D43" s="116">
        <f>SUM(D42)</f>
        <v>4027</v>
      </c>
    </row>
    <row r="44" spans="1:4" ht="12.75">
      <c r="A44" s="93"/>
      <c r="B44" s="3"/>
      <c r="D44" s="14"/>
    </row>
    <row r="45" spans="1:4" ht="12.75">
      <c r="A45" s="93" t="s">
        <v>223</v>
      </c>
      <c r="B45" s="14"/>
      <c r="D45" s="14"/>
    </row>
    <row r="46" spans="1:4" ht="12.75">
      <c r="A46" s="14" t="s">
        <v>50</v>
      </c>
      <c r="B46" s="20">
        <v>2807</v>
      </c>
      <c r="C46" s="14"/>
      <c r="D46" s="21">
        <v>3802</v>
      </c>
    </row>
    <row r="47" spans="1:4" ht="12.75">
      <c r="A47" s="14" t="s">
        <v>6</v>
      </c>
      <c r="B47" s="117">
        <v>206</v>
      </c>
      <c r="C47" s="14"/>
      <c r="D47" s="118">
        <v>513</v>
      </c>
    </row>
    <row r="48" spans="1:4" ht="12.75">
      <c r="A48" s="93" t="s">
        <v>167</v>
      </c>
      <c r="B48" s="25">
        <f>SUM(B46:B47)</f>
        <v>3013</v>
      </c>
      <c r="C48" s="14"/>
      <c r="D48" s="25">
        <f>SUM(D46:D47)</f>
        <v>4315</v>
      </c>
    </row>
    <row r="49" spans="1:4" ht="12.75">
      <c r="A49" s="132" t="s">
        <v>220</v>
      </c>
      <c r="B49" s="14">
        <f>B43+B48</f>
        <v>7365</v>
      </c>
      <c r="C49" s="14"/>
      <c r="D49" s="14">
        <f>D43+D48</f>
        <v>8342</v>
      </c>
    </row>
    <row r="50" spans="1:4" ht="12.75">
      <c r="A50" s="45"/>
      <c r="B50" s="14"/>
      <c r="D50" s="14"/>
    </row>
    <row r="51" spans="1:4" ht="13.5" thickBot="1">
      <c r="A51" s="93" t="s">
        <v>169</v>
      </c>
      <c r="B51" s="26">
        <f>B36+B38+B49</f>
        <v>88365</v>
      </c>
      <c r="D51" s="26">
        <f>D36+D38+D49</f>
        <v>81966</v>
      </c>
    </row>
    <row r="52" spans="1:8" ht="13.5" thickTop="1">
      <c r="A52" s="29"/>
      <c r="B52" s="30"/>
      <c r="F52" s="31"/>
      <c r="H52" s="32"/>
    </row>
    <row r="53" spans="1:8" ht="12.75">
      <c r="A53" s="44" t="s">
        <v>139</v>
      </c>
      <c r="B53" s="45">
        <f>B34/120369</f>
        <v>0.6729307379807093</v>
      </c>
      <c r="D53" s="45">
        <f>D34/100012</f>
        <v>0.674229092508899</v>
      </c>
      <c r="F53" s="31"/>
      <c r="H53" s="32"/>
    </row>
    <row r="54" spans="1:8" ht="12.75">
      <c r="A54" s="29"/>
      <c r="B54" s="30"/>
      <c r="F54" s="31"/>
      <c r="H54" s="32"/>
    </row>
    <row r="55" spans="1:9" ht="12.75">
      <c r="A55" s="44" t="s">
        <v>32</v>
      </c>
      <c r="B55" s="33"/>
      <c r="F55" s="34"/>
      <c r="H55" s="35"/>
      <c r="I55" s="36"/>
    </row>
    <row r="56" spans="1:9" ht="12.75">
      <c r="A56" s="11"/>
      <c r="B56" s="33"/>
      <c r="F56" s="34"/>
      <c r="H56" s="35"/>
      <c r="I56" s="36"/>
    </row>
    <row r="57" spans="1:9" ht="12.75">
      <c r="A57" s="11"/>
      <c r="B57" s="33"/>
      <c r="F57" s="34"/>
      <c r="H57" s="35"/>
      <c r="I57" s="36"/>
    </row>
    <row r="58" spans="1:9" ht="12.75">
      <c r="A58" s="11"/>
      <c r="B58" s="33"/>
      <c r="F58" s="34"/>
      <c r="H58" s="35"/>
      <c r="I58" s="36"/>
    </row>
    <row r="59" spans="1:9" ht="12.75">
      <c r="A59" s="11"/>
      <c r="B59" s="33"/>
      <c r="F59" s="34"/>
      <c r="H59" s="35"/>
      <c r="I59" s="36"/>
    </row>
    <row r="60" spans="1:9" ht="12.75">
      <c r="A60" s="11"/>
      <c r="B60" s="33"/>
      <c r="F60" s="34"/>
      <c r="H60" s="35"/>
      <c r="I60" s="36"/>
    </row>
    <row r="61" spans="1:9" ht="12.75">
      <c r="A61" s="11"/>
      <c r="B61" s="33"/>
      <c r="F61" s="34"/>
      <c r="H61" s="35"/>
      <c r="I61" s="36"/>
    </row>
    <row r="62" spans="1:9" ht="12.75">
      <c r="A62" s="11"/>
      <c r="B62" s="33"/>
      <c r="F62" s="34"/>
      <c r="H62" s="35"/>
      <c r="I62" s="36"/>
    </row>
    <row r="63" spans="1:9" ht="12.75">
      <c r="A63" s="11"/>
      <c r="B63" s="33"/>
      <c r="F63" s="34"/>
      <c r="H63" s="35"/>
      <c r="I63" s="36"/>
    </row>
    <row r="64" ht="12.75">
      <c r="A64" s="11" t="s">
        <v>33</v>
      </c>
    </row>
    <row r="65" ht="12.75">
      <c r="A65" s="11"/>
    </row>
    <row r="66" ht="12.75">
      <c r="A66" s="11"/>
    </row>
    <row r="67" ht="12.75">
      <c r="A67" s="11"/>
    </row>
  </sheetData>
  <printOptions/>
  <pageMargins left="1" right="1" top="0.5" bottom="0.5" header="0.5" footer="0.5"/>
  <pageSetup fitToHeight="1" fitToWidth="1" horizontalDpi="600" verticalDpi="600" orientation="portrait" paperSize="9"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54"/>
  <sheetViews>
    <sheetView workbookViewId="0" topLeftCell="A1">
      <selection activeCell="F37" sqref="F37"/>
    </sheetView>
  </sheetViews>
  <sheetFormatPr defaultColWidth="9.140625" defaultRowHeight="12.75"/>
  <cols>
    <col min="1" max="1" width="36.28125" style="5" customWidth="1"/>
    <col min="2" max="2" width="10.421875" style="11" customWidth="1"/>
    <col min="3" max="3" width="11.421875" style="11" customWidth="1"/>
    <col min="4" max="4" width="13.28125" style="11" customWidth="1"/>
    <col min="5" max="5" width="11.140625" style="11" customWidth="1"/>
    <col min="6" max="6" width="12.28125" style="11" customWidth="1"/>
    <col min="7" max="7" width="10.00390625" style="11" customWidth="1"/>
    <col min="8" max="16384" width="9.140625" style="5" customWidth="1"/>
  </cols>
  <sheetData>
    <row r="1" spans="1:8" ht="12.75">
      <c r="A1" s="7"/>
      <c r="B1" s="5"/>
      <c r="C1" s="5"/>
      <c r="D1" s="6"/>
      <c r="E1" s="5"/>
      <c r="F1" s="6"/>
      <c r="G1" s="5"/>
      <c r="H1" s="6"/>
    </row>
    <row r="2" spans="1:8" ht="12.75">
      <c r="A2" s="8"/>
      <c r="B2" s="5"/>
      <c r="C2" s="5"/>
      <c r="D2" s="6"/>
      <c r="E2" s="5"/>
      <c r="F2" s="6"/>
      <c r="G2" s="5"/>
      <c r="H2" s="6"/>
    </row>
    <row r="3" spans="1:8" ht="12.75">
      <c r="A3" s="8"/>
      <c r="B3" s="5"/>
      <c r="C3" s="5"/>
      <c r="D3" s="6"/>
      <c r="E3" s="5"/>
      <c r="F3" s="6"/>
      <c r="G3" s="5"/>
      <c r="H3" s="6"/>
    </row>
    <row r="4" spans="1:8" ht="12.75">
      <c r="A4" s="9" t="s">
        <v>269</v>
      </c>
      <c r="B4" s="5"/>
      <c r="C4" s="5"/>
      <c r="D4" s="6"/>
      <c r="E4" s="5"/>
      <c r="F4" s="6"/>
      <c r="G4" s="5"/>
      <c r="H4" s="6"/>
    </row>
    <row r="5" spans="1:8" ht="12.75">
      <c r="A5" s="9"/>
      <c r="B5" s="5"/>
      <c r="C5" s="5"/>
      <c r="D5" s="6"/>
      <c r="E5" s="5"/>
      <c r="F5" s="6"/>
      <c r="G5" s="5"/>
      <c r="H5" s="6"/>
    </row>
    <row r="6" ht="12.75">
      <c r="A6" s="9" t="s">
        <v>34</v>
      </c>
    </row>
    <row r="7" ht="12.75">
      <c r="A7" s="9" t="s">
        <v>270</v>
      </c>
    </row>
    <row r="8" ht="12.75">
      <c r="A8" s="9" t="s">
        <v>12</v>
      </c>
    </row>
    <row r="9" ht="12.75">
      <c r="A9" s="9"/>
    </row>
    <row r="11" spans="4:8" ht="12.75">
      <c r="D11" s="12" t="s">
        <v>35</v>
      </c>
      <c r="E11" s="12" t="s">
        <v>35</v>
      </c>
      <c r="F11" s="12" t="s">
        <v>120</v>
      </c>
      <c r="G11" s="12" t="s">
        <v>142</v>
      </c>
      <c r="H11" s="6"/>
    </row>
    <row r="12" spans="4:8" ht="12.75">
      <c r="D12" s="12" t="s">
        <v>26</v>
      </c>
      <c r="E12" s="12" t="s">
        <v>107</v>
      </c>
      <c r="F12" s="12" t="s">
        <v>121</v>
      </c>
      <c r="G12" s="12" t="s">
        <v>140</v>
      </c>
      <c r="H12" s="6"/>
    </row>
    <row r="13" spans="4:8" ht="12.75">
      <c r="D13" s="12" t="s">
        <v>7</v>
      </c>
      <c r="E13" s="12" t="s">
        <v>7</v>
      </c>
      <c r="F13" s="12" t="s">
        <v>7</v>
      </c>
      <c r="G13" s="12" t="s">
        <v>7</v>
      </c>
      <c r="H13" s="6"/>
    </row>
    <row r="14" spans="4:8" ht="12.75">
      <c r="D14" s="12"/>
      <c r="E14" s="12"/>
      <c r="F14" s="12"/>
      <c r="G14" s="12"/>
      <c r="H14" s="6"/>
    </row>
    <row r="15" spans="1:8" ht="12.75">
      <c r="A15" s="9" t="s">
        <v>170</v>
      </c>
      <c r="D15" s="5"/>
      <c r="E15" s="5"/>
      <c r="F15" s="5"/>
      <c r="G15" s="5"/>
      <c r="H15" s="6"/>
    </row>
    <row r="16" spans="1:8" ht="12.75">
      <c r="A16" s="107" t="s">
        <v>171</v>
      </c>
      <c r="D16" s="12">
        <v>50006</v>
      </c>
      <c r="E16" s="12">
        <v>3110</v>
      </c>
      <c r="F16" s="12">
        <v>14315</v>
      </c>
      <c r="G16" s="12">
        <f>SUM(D16:F16)</f>
        <v>67431</v>
      </c>
      <c r="H16" s="6"/>
    </row>
    <row r="17" spans="1:8" ht="12.75">
      <c r="A17" s="108" t="s">
        <v>198</v>
      </c>
      <c r="D17" s="12"/>
      <c r="E17" s="12"/>
      <c r="F17" s="12"/>
      <c r="G17" s="12"/>
      <c r="H17" s="6"/>
    </row>
    <row r="18" spans="1:8" ht="12.75">
      <c r="A18" s="39" t="s">
        <v>199</v>
      </c>
      <c r="D18" s="12"/>
      <c r="E18" s="12"/>
      <c r="F18" s="12"/>
      <c r="G18" s="12"/>
      <c r="H18" s="6"/>
    </row>
    <row r="19" spans="1:8" ht="12.75">
      <c r="A19" s="39" t="s">
        <v>200</v>
      </c>
      <c r="D19" s="110">
        <v>0</v>
      </c>
      <c r="E19" s="110">
        <v>0</v>
      </c>
      <c r="F19" s="110">
        <v>6193</v>
      </c>
      <c r="G19" s="110">
        <f>SUM(D19:F19)</f>
        <v>6193</v>
      </c>
      <c r="H19" s="6"/>
    </row>
    <row r="20" spans="1:7" ht="12.75">
      <c r="A20" s="9" t="s">
        <v>211</v>
      </c>
      <c r="D20" s="14">
        <f>SUM(D16:D19)</f>
        <v>50006</v>
      </c>
      <c r="E20" s="14">
        <f>SUM(E16:E19)</f>
        <v>3110</v>
      </c>
      <c r="F20" s="14">
        <f>SUM(F16:F19)</f>
        <v>20508</v>
      </c>
      <c r="G20" s="2">
        <f>SUM(D20:F20)</f>
        <v>73624</v>
      </c>
    </row>
    <row r="21" spans="1:7" ht="12.75">
      <c r="A21" s="9"/>
      <c r="D21" s="14"/>
      <c r="E21" s="14"/>
      <c r="F21" s="14"/>
      <c r="G21" s="2"/>
    </row>
    <row r="22" spans="1:7" ht="12.75">
      <c r="A22" s="39" t="s">
        <v>225</v>
      </c>
      <c r="D22" s="14"/>
      <c r="E22" s="14"/>
      <c r="F22" s="14"/>
      <c r="G22" s="2"/>
    </row>
    <row r="23" spans="1:7" ht="12.75">
      <c r="A23" s="53" t="s">
        <v>226</v>
      </c>
      <c r="D23" s="14">
        <v>10024</v>
      </c>
      <c r="E23" s="14">
        <v>-2930</v>
      </c>
      <c r="F23" s="14">
        <v>-7094</v>
      </c>
      <c r="G23" s="2">
        <f>SUM(D23:F23)</f>
        <v>0</v>
      </c>
    </row>
    <row r="24" spans="1:7" ht="12.75">
      <c r="A24" s="53" t="s">
        <v>251</v>
      </c>
      <c r="D24" s="14">
        <f>41+18+95</f>
        <v>154</v>
      </c>
      <c r="E24" s="14">
        <f>45+27+143</f>
        <v>215</v>
      </c>
      <c r="F24" s="14">
        <v>0</v>
      </c>
      <c r="G24" s="2">
        <f>SUM(D24:F24)</f>
        <v>369</v>
      </c>
    </row>
    <row r="25" spans="1:7" ht="12.75">
      <c r="A25" s="53"/>
      <c r="D25" s="14"/>
      <c r="E25" s="14"/>
      <c r="F25" s="14"/>
      <c r="G25" s="2"/>
    </row>
    <row r="26" spans="1:7" ht="12.75">
      <c r="A26" s="39" t="s">
        <v>227</v>
      </c>
      <c r="D26" s="14"/>
      <c r="E26" s="14"/>
      <c r="F26" s="14"/>
      <c r="G26" s="2"/>
    </row>
    <row r="27" spans="1:7" ht="12.75">
      <c r="A27" s="53" t="s">
        <v>228</v>
      </c>
      <c r="D27" s="14">
        <v>0</v>
      </c>
      <c r="E27" s="14">
        <v>-165</v>
      </c>
      <c r="F27" s="14">
        <v>0</v>
      </c>
      <c r="G27" s="2">
        <f>SUM(D27:F27)</f>
        <v>-165</v>
      </c>
    </row>
    <row r="28" spans="1:7" ht="12.75">
      <c r="A28" s="53"/>
      <c r="D28" s="14"/>
      <c r="E28" s="14"/>
      <c r="F28" s="14"/>
      <c r="G28" s="2"/>
    </row>
    <row r="29" spans="1:7" ht="12.75">
      <c r="A29" s="39" t="s">
        <v>236</v>
      </c>
      <c r="D29" s="14">
        <v>0</v>
      </c>
      <c r="E29" s="14">
        <v>0</v>
      </c>
      <c r="F29" s="14">
        <v>-4008</v>
      </c>
      <c r="G29" s="2">
        <f>SUM(D29:F29)</f>
        <v>-4008</v>
      </c>
    </row>
    <row r="30" spans="1:7" ht="12.75">
      <c r="A30" s="107"/>
      <c r="D30" s="14"/>
      <c r="E30" s="14"/>
      <c r="F30" s="14"/>
      <c r="G30" s="2"/>
    </row>
    <row r="31" spans="1:7" ht="12.75">
      <c r="A31" s="5" t="s">
        <v>276</v>
      </c>
      <c r="D31" s="14">
        <v>0</v>
      </c>
      <c r="E31" s="14">
        <v>0</v>
      </c>
      <c r="F31" s="14">
        <f>'IS'!$F$35</f>
        <v>11180</v>
      </c>
      <c r="G31" s="2">
        <f>SUM(D31:F31)</f>
        <v>11180</v>
      </c>
    </row>
    <row r="32" spans="4:7" ht="12.75">
      <c r="D32" s="14"/>
      <c r="E32" s="14"/>
      <c r="F32" s="14"/>
      <c r="G32" s="14"/>
    </row>
    <row r="33" spans="1:7" ht="13.5" thickBot="1">
      <c r="A33" s="9" t="s">
        <v>272</v>
      </c>
      <c r="D33" s="26">
        <f>SUM(D20:D32)</f>
        <v>60184</v>
      </c>
      <c r="E33" s="42">
        <f>SUM(E20:E32)</f>
        <v>230</v>
      </c>
      <c r="F33" s="42">
        <f>SUM(F20:F32)</f>
        <v>20586</v>
      </c>
      <c r="G33" s="42">
        <f>SUM(G20:G32)</f>
        <v>81000</v>
      </c>
    </row>
    <row r="34" spans="1:7" ht="13.5" thickTop="1">
      <c r="A34" s="9"/>
      <c r="D34" s="14"/>
      <c r="E34" s="14"/>
      <c r="F34" s="14"/>
      <c r="G34" s="14"/>
    </row>
    <row r="35" spans="4:7" ht="12.75">
      <c r="D35" s="14"/>
      <c r="E35" s="14"/>
      <c r="F35" s="14"/>
      <c r="G35" s="14"/>
    </row>
    <row r="36" spans="1:7" ht="12.75">
      <c r="A36" s="9" t="s">
        <v>187</v>
      </c>
      <c r="D36" s="14">
        <v>50000</v>
      </c>
      <c r="E36" s="14">
        <v>3101</v>
      </c>
      <c r="F36" s="14">
        <v>5362</v>
      </c>
      <c r="G36" s="2">
        <f>SUM(D36:F36)</f>
        <v>58463</v>
      </c>
    </row>
    <row r="37" spans="4:7" ht="12.75">
      <c r="D37" s="14"/>
      <c r="E37" s="14"/>
      <c r="F37" s="14"/>
      <c r="G37" s="14"/>
    </row>
    <row r="38" spans="1:7" ht="12.75">
      <c r="A38" s="5" t="s">
        <v>276</v>
      </c>
      <c r="D38" s="14">
        <v>0</v>
      </c>
      <c r="E38" s="14">
        <v>0</v>
      </c>
      <c r="F38" s="3">
        <v>14953</v>
      </c>
      <c r="G38" s="2">
        <f>SUM(D38:F38)</f>
        <v>14953</v>
      </c>
    </row>
    <row r="39" spans="4:7" ht="12.75">
      <c r="D39" s="14"/>
      <c r="E39" s="14"/>
      <c r="F39" s="3"/>
      <c r="G39" s="2"/>
    </row>
    <row r="40" spans="1:7" ht="12.75">
      <c r="A40" s="39" t="s">
        <v>279</v>
      </c>
      <c r="D40" s="14">
        <v>0</v>
      </c>
      <c r="E40" s="14">
        <v>0</v>
      </c>
      <c r="F40" s="3">
        <v>-6000</v>
      </c>
      <c r="G40" s="2">
        <f>SUM(D40:F40)</f>
        <v>-6000</v>
      </c>
    </row>
    <row r="41" spans="4:7" ht="12.75">
      <c r="D41" s="14"/>
      <c r="E41" s="14"/>
      <c r="F41" s="14"/>
      <c r="G41" s="14"/>
    </row>
    <row r="42" spans="1:7" ht="12.75">
      <c r="A42" s="5" t="s">
        <v>252</v>
      </c>
      <c r="D42" s="14">
        <v>6</v>
      </c>
      <c r="E42" s="14">
        <v>9</v>
      </c>
      <c r="F42" s="14">
        <v>0</v>
      </c>
      <c r="G42" s="2">
        <f>SUM(D42:F42)</f>
        <v>15</v>
      </c>
    </row>
    <row r="43" spans="4:7" ht="12.75">
      <c r="D43" s="14"/>
      <c r="E43" s="14"/>
      <c r="F43" s="14"/>
      <c r="G43" s="14"/>
    </row>
    <row r="44" spans="1:7" ht="13.5" thickBot="1">
      <c r="A44" s="9" t="s">
        <v>192</v>
      </c>
      <c r="D44" s="26">
        <f>SUM(D36:D42)</f>
        <v>50006</v>
      </c>
      <c r="E44" s="26">
        <f>SUM(E36:E42)</f>
        <v>3110</v>
      </c>
      <c r="F44" s="26">
        <f>SUM(F36:F42)</f>
        <v>14315</v>
      </c>
      <c r="G44" s="26">
        <f>SUM(G36:G42)</f>
        <v>67431</v>
      </c>
    </row>
    <row r="45" spans="4:7" ht="13.5" thickTop="1">
      <c r="D45" s="14"/>
      <c r="E45" s="14"/>
      <c r="F45" s="14"/>
      <c r="G45" s="14"/>
    </row>
    <row r="46" ht="12.75">
      <c r="A46" s="11"/>
    </row>
    <row r="47" ht="12.75">
      <c r="A47" s="11" t="s">
        <v>30</v>
      </c>
    </row>
    <row r="48" ht="12.75">
      <c r="A48" s="11"/>
    </row>
    <row r="49" spans="1:7" ht="12.75">
      <c r="A49" s="43"/>
      <c r="B49" s="43"/>
      <c r="C49" s="43"/>
      <c r="D49" s="43"/>
      <c r="E49" s="43"/>
      <c r="F49" s="43"/>
      <c r="G49" s="43"/>
    </row>
    <row r="50" ht="12.75">
      <c r="A50" s="11"/>
    </row>
    <row r="51" ht="12.75">
      <c r="A51" s="11"/>
    </row>
    <row r="52" ht="12.75">
      <c r="A52" s="11"/>
    </row>
    <row r="53" ht="12.75">
      <c r="A53" s="11"/>
    </row>
    <row r="54" ht="12.75">
      <c r="H54" s="38"/>
    </row>
  </sheetData>
  <printOptions horizontalCentered="1"/>
  <pageMargins left="1" right="1" top="0.5" bottom="0.5" header="0.5" footer="0.5"/>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dimension ref="A1:H89"/>
  <sheetViews>
    <sheetView workbookViewId="0" topLeftCell="A1">
      <selection activeCell="E69" sqref="E69"/>
    </sheetView>
  </sheetViews>
  <sheetFormatPr defaultColWidth="9.140625" defaultRowHeight="12.75"/>
  <cols>
    <col min="1" max="1" width="5.421875" style="5" customWidth="1"/>
    <col min="2" max="2" width="47.28125" style="5" customWidth="1"/>
    <col min="3" max="3" width="14.57421875" style="2" bestFit="1" customWidth="1"/>
    <col min="4" max="4" width="1.7109375" style="5" customWidth="1"/>
    <col min="5" max="5" width="14.57421875" style="2" bestFit="1" customWidth="1"/>
    <col min="6" max="16384" width="9.140625" style="5" customWidth="1"/>
  </cols>
  <sheetData>
    <row r="1" spans="1:8" ht="12.75">
      <c r="A1" s="7"/>
      <c r="C1" s="5"/>
      <c r="D1" s="6"/>
      <c r="E1" s="5"/>
      <c r="F1" s="6"/>
      <c r="H1" s="6"/>
    </row>
    <row r="2" spans="1:8" ht="12.75">
      <c r="A2" s="8"/>
      <c r="C2" s="5"/>
      <c r="D2" s="6"/>
      <c r="E2" s="5"/>
      <c r="F2" s="6"/>
      <c r="H2" s="6"/>
    </row>
    <row r="3" spans="1:8" ht="15.75" customHeight="1">
      <c r="A3" s="8"/>
      <c r="C3" s="5"/>
      <c r="D3" s="6"/>
      <c r="E3" s="5"/>
      <c r="F3" s="6"/>
      <c r="H3" s="6"/>
    </row>
    <row r="4" spans="1:8" ht="12.75">
      <c r="A4" s="9" t="s">
        <v>273</v>
      </c>
      <c r="C4" s="5"/>
      <c r="D4" s="6"/>
      <c r="E4" s="5"/>
      <c r="F4" s="6"/>
      <c r="H4" s="6"/>
    </row>
    <row r="5" spans="1:8" ht="12.75">
      <c r="A5" s="9" t="s">
        <v>274</v>
      </c>
      <c r="C5" s="5"/>
      <c r="D5" s="6"/>
      <c r="E5" s="5"/>
      <c r="F5" s="6"/>
      <c r="H5" s="6"/>
    </row>
    <row r="6" spans="1:8" ht="12.75">
      <c r="A6" s="9"/>
      <c r="C6" s="5"/>
      <c r="D6" s="6"/>
      <c r="E6" s="5"/>
      <c r="F6" s="6"/>
      <c r="H6" s="6"/>
    </row>
    <row r="7" ht="12.75">
      <c r="A7" s="9" t="s">
        <v>122</v>
      </c>
    </row>
    <row r="8" ht="12.75">
      <c r="A8" s="9" t="s">
        <v>270</v>
      </c>
    </row>
    <row r="9" spans="1:5" ht="12.75">
      <c r="A9" s="9" t="s">
        <v>12</v>
      </c>
      <c r="C9" s="39"/>
      <c r="E9" s="39"/>
    </row>
    <row r="10" spans="1:5" ht="12.75">
      <c r="A10" s="9"/>
      <c r="C10" s="40"/>
      <c r="E10" s="40"/>
    </row>
    <row r="11" spans="1:5" ht="12.75">
      <c r="A11" s="9"/>
      <c r="C11" s="6"/>
      <c r="E11" s="6"/>
    </row>
    <row r="12" spans="1:5" ht="12.75">
      <c r="A12" s="9"/>
      <c r="D12" s="6"/>
      <c r="E12" s="6" t="s">
        <v>22</v>
      </c>
    </row>
    <row r="13" spans="1:5" ht="12.75">
      <c r="A13" s="9"/>
      <c r="C13" s="6" t="s">
        <v>144</v>
      </c>
      <c r="E13" s="6" t="s">
        <v>23</v>
      </c>
    </row>
    <row r="14" spans="1:5" ht="12.75">
      <c r="A14" s="9"/>
      <c r="C14" s="6" t="s">
        <v>145</v>
      </c>
      <c r="E14" s="6" t="s">
        <v>27</v>
      </c>
    </row>
    <row r="15" spans="1:5" ht="12.75">
      <c r="A15" s="9"/>
      <c r="B15" s="9"/>
      <c r="C15" s="18" t="s">
        <v>275</v>
      </c>
      <c r="E15" s="18" t="s">
        <v>138</v>
      </c>
    </row>
    <row r="16" spans="1:5" ht="12.75">
      <c r="A16" s="9"/>
      <c r="C16" s="40" t="s">
        <v>7</v>
      </c>
      <c r="D16" s="40"/>
      <c r="E16" s="40" t="s">
        <v>7</v>
      </c>
    </row>
    <row r="17" spans="1:5" ht="12.75">
      <c r="A17" s="9"/>
      <c r="C17" s="39"/>
      <c r="E17" s="39"/>
    </row>
    <row r="18" spans="1:5" ht="12.75">
      <c r="A18" s="9" t="s">
        <v>39</v>
      </c>
      <c r="C18" s="39"/>
      <c r="E18" s="39"/>
    </row>
    <row r="19" spans="1:5" ht="12.75">
      <c r="A19" s="5" t="s">
        <v>38</v>
      </c>
      <c r="C19" s="2">
        <f>'IS'!F31</f>
        <v>14525</v>
      </c>
      <c r="D19" s="11"/>
      <c r="E19" s="2">
        <v>18531</v>
      </c>
    </row>
    <row r="20" ht="12.75">
      <c r="D20" s="11"/>
    </row>
    <row r="21" spans="1:4" ht="12.75">
      <c r="A21" s="39" t="s">
        <v>40</v>
      </c>
      <c r="B21" s="39"/>
      <c r="D21" s="2"/>
    </row>
    <row r="22" spans="1:5" ht="12.75">
      <c r="A22" s="53" t="s">
        <v>41</v>
      </c>
      <c r="B22" s="39"/>
      <c r="C22" s="2">
        <v>2384</v>
      </c>
      <c r="D22" s="2"/>
      <c r="E22" s="2">
        <v>2203</v>
      </c>
    </row>
    <row r="23" spans="1:5" ht="12.75">
      <c r="A23" s="53" t="s">
        <v>42</v>
      </c>
      <c r="B23" s="39"/>
      <c r="C23" s="41">
        <v>-58</v>
      </c>
      <c r="D23" s="2"/>
      <c r="E23" s="41">
        <v>-1034</v>
      </c>
    </row>
    <row r="24" spans="1:5" ht="12.75">
      <c r="A24" s="39" t="s">
        <v>43</v>
      </c>
      <c r="B24" s="39"/>
      <c r="C24" s="2">
        <f>SUM(C19:C23)</f>
        <v>16851</v>
      </c>
      <c r="D24" s="2"/>
      <c r="E24" s="2">
        <f>SUM(E19:E23)</f>
        <v>19700</v>
      </c>
    </row>
    <row r="25" spans="1:4" ht="12.75">
      <c r="A25" s="39"/>
      <c r="B25" s="39"/>
      <c r="D25" s="2"/>
    </row>
    <row r="26" spans="1:4" ht="12.75">
      <c r="A26" s="39" t="s">
        <v>111</v>
      </c>
      <c r="B26" s="39"/>
      <c r="D26" s="2"/>
    </row>
    <row r="27" spans="1:5" ht="12.75">
      <c r="A27" s="53" t="s">
        <v>135</v>
      </c>
      <c r="B27" s="39"/>
      <c r="C27" s="2">
        <v>-4932</v>
      </c>
      <c r="D27" s="2"/>
      <c r="E27" s="2">
        <v>-4796</v>
      </c>
    </row>
    <row r="28" spans="1:5" ht="12.75">
      <c r="A28" s="53" t="s">
        <v>136</v>
      </c>
      <c r="B28" s="39"/>
      <c r="C28" s="41">
        <v>-2645</v>
      </c>
      <c r="D28" s="2"/>
      <c r="E28" s="41">
        <v>508</v>
      </c>
    </row>
    <row r="29" spans="1:5" ht="12.75">
      <c r="A29" s="39" t="s">
        <v>44</v>
      </c>
      <c r="B29" s="39"/>
      <c r="C29" s="2">
        <f>SUM(C24:C28)</f>
        <v>9274</v>
      </c>
      <c r="D29" s="2"/>
      <c r="E29" s="2">
        <f>SUM(E24:E28)</f>
        <v>15412</v>
      </c>
    </row>
    <row r="30" spans="1:4" ht="12.75">
      <c r="A30" s="39"/>
      <c r="B30" s="39"/>
      <c r="D30" s="2"/>
    </row>
    <row r="31" spans="1:5" ht="12.75">
      <c r="A31" s="39" t="s">
        <v>172</v>
      </c>
      <c r="B31" s="39"/>
      <c r="C31" s="3">
        <v>-3382</v>
      </c>
      <c r="D31" s="3"/>
      <c r="E31" s="3">
        <v>-1544</v>
      </c>
    </row>
    <row r="32" spans="1:5" ht="12.75">
      <c r="A32" s="39" t="s">
        <v>232</v>
      </c>
      <c r="B32" s="39"/>
      <c r="C32" s="52">
        <f>SUM(C29:C31)</f>
        <v>5892</v>
      </c>
      <c r="D32" s="2"/>
      <c r="E32" s="52">
        <f>SUM(E29:E31)</f>
        <v>13868</v>
      </c>
    </row>
    <row r="33" spans="1:4" ht="12.75">
      <c r="A33" s="39"/>
      <c r="B33" s="39"/>
      <c r="D33" s="2"/>
    </row>
    <row r="34" spans="1:4" ht="12.75">
      <c r="A34" s="54" t="s">
        <v>45</v>
      </c>
      <c r="B34" s="39"/>
      <c r="D34" s="2"/>
    </row>
    <row r="35" spans="1:5" ht="12.75">
      <c r="A35" s="39" t="s">
        <v>243</v>
      </c>
      <c r="B35" s="39"/>
      <c r="C35" s="2">
        <v>-904</v>
      </c>
      <c r="D35" s="2"/>
      <c r="E35" s="2">
        <v>0</v>
      </c>
    </row>
    <row r="36" spans="1:5" ht="12.75">
      <c r="A36" s="39" t="s">
        <v>46</v>
      </c>
      <c r="B36" s="39"/>
      <c r="C36" s="2">
        <v>63</v>
      </c>
      <c r="D36" s="2"/>
      <c r="E36" s="2">
        <v>93</v>
      </c>
    </row>
    <row r="37" spans="1:5" ht="12.75">
      <c r="A37" s="39" t="s">
        <v>108</v>
      </c>
      <c r="B37" s="39"/>
      <c r="C37" s="2">
        <v>-4615</v>
      </c>
      <c r="D37" s="2"/>
      <c r="E37" s="2">
        <v>-4449</v>
      </c>
    </row>
    <row r="38" spans="1:5" ht="12.75">
      <c r="A38" s="39" t="s">
        <v>159</v>
      </c>
      <c r="B38" s="39"/>
      <c r="C38" s="2">
        <v>166</v>
      </c>
      <c r="D38" s="2"/>
      <c r="E38" s="2">
        <v>193</v>
      </c>
    </row>
    <row r="39" spans="1:5" ht="12.75">
      <c r="A39" s="39" t="s">
        <v>114</v>
      </c>
      <c r="B39" s="39"/>
      <c r="C39" s="41">
        <v>0</v>
      </c>
      <c r="D39" s="2"/>
      <c r="E39" s="41">
        <v>507</v>
      </c>
    </row>
    <row r="40" spans="1:5" ht="12.75">
      <c r="A40" s="39" t="s">
        <v>116</v>
      </c>
      <c r="B40" s="39"/>
      <c r="C40" s="52">
        <f>SUM(C35:C39)</f>
        <v>-5290</v>
      </c>
      <c r="D40" s="2"/>
      <c r="E40" s="52">
        <f>SUM(E35:E39)</f>
        <v>-3656</v>
      </c>
    </row>
    <row r="41" spans="1:4" ht="12.75">
      <c r="A41" s="54"/>
      <c r="B41" s="39"/>
      <c r="D41" s="2"/>
    </row>
    <row r="42" spans="1:4" ht="12.75">
      <c r="A42" s="54"/>
      <c r="B42" s="39"/>
      <c r="D42" s="2"/>
    </row>
    <row r="43" spans="1:4" ht="12.75">
      <c r="A43" s="54" t="s">
        <v>47</v>
      </c>
      <c r="B43" s="39"/>
      <c r="D43" s="2"/>
    </row>
    <row r="44" spans="1:5" ht="12.75">
      <c r="A44" s="39" t="s">
        <v>115</v>
      </c>
      <c r="B44" s="55"/>
      <c r="C44" s="2">
        <v>369</v>
      </c>
      <c r="D44" s="2"/>
      <c r="E44" s="2">
        <v>15</v>
      </c>
    </row>
    <row r="45" spans="1:5" ht="12.75">
      <c r="A45" s="39" t="s">
        <v>286</v>
      </c>
      <c r="B45" s="55"/>
      <c r="C45" s="2">
        <v>0</v>
      </c>
      <c r="D45" s="2"/>
      <c r="E45" s="2">
        <v>-2000</v>
      </c>
    </row>
    <row r="46" spans="1:5" ht="12.75">
      <c r="A46" s="39" t="s">
        <v>230</v>
      </c>
      <c r="B46" s="39"/>
      <c r="C46" s="2">
        <v>-4008</v>
      </c>
      <c r="D46" s="2"/>
      <c r="E46" s="2">
        <v>-6000</v>
      </c>
    </row>
    <row r="47" spans="1:5" ht="12.75">
      <c r="A47" s="39" t="s">
        <v>229</v>
      </c>
      <c r="B47" s="39"/>
      <c r="C47" s="2">
        <v>-6</v>
      </c>
      <c r="D47" s="2"/>
      <c r="E47" s="2">
        <v>0</v>
      </c>
    </row>
    <row r="48" spans="1:5" ht="12.75">
      <c r="A48" s="39" t="s">
        <v>231</v>
      </c>
      <c r="B48" s="39"/>
      <c r="C48" s="2">
        <v>-165</v>
      </c>
      <c r="D48" s="2"/>
      <c r="E48" s="2">
        <v>0</v>
      </c>
    </row>
    <row r="49" spans="1:5" ht="12.75">
      <c r="A49" s="39" t="s">
        <v>109</v>
      </c>
      <c r="B49" s="39"/>
      <c r="C49" s="52">
        <f>SUM(C44:C48)</f>
        <v>-3810</v>
      </c>
      <c r="D49" s="2"/>
      <c r="E49" s="52">
        <f>SUM(E44:E48)</f>
        <v>-7985</v>
      </c>
    </row>
    <row r="50" spans="1:5" ht="12.75">
      <c r="A50" s="39"/>
      <c r="B50" s="39"/>
      <c r="C50" s="3"/>
      <c r="D50" s="2"/>
      <c r="E50" s="3"/>
    </row>
    <row r="51" spans="1:5" ht="12.75">
      <c r="A51" s="54"/>
      <c r="B51" s="39"/>
      <c r="C51" s="3"/>
      <c r="D51" s="2"/>
      <c r="E51" s="3"/>
    </row>
    <row r="52" spans="1:5" ht="12.75">
      <c r="A52" s="39" t="s">
        <v>173</v>
      </c>
      <c r="B52" s="39"/>
      <c r="C52" s="3">
        <f>C32+C40+C49</f>
        <v>-3208</v>
      </c>
      <c r="D52" s="3"/>
      <c r="E52" s="3">
        <f>E32+E40+E49</f>
        <v>2227</v>
      </c>
    </row>
    <row r="53" spans="1:5" ht="12.75">
      <c r="A53" s="39" t="s">
        <v>280</v>
      </c>
      <c r="B53" s="39"/>
      <c r="C53" s="50">
        <v>6233</v>
      </c>
      <c r="D53" s="2"/>
      <c r="E53" s="50">
        <v>4006</v>
      </c>
    </row>
    <row r="54" spans="1:5" ht="13.5" thickBot="1">
      <c r="A54" s="39" t="s">
        <v>281</v>
      </c>
      <c r="B54" s="39"/>
      <c r="C54" s="42">
        <f>SUM(C52:C53)</f>
        <v>3025</v>
      </c>
      <c r="D54" s="2"/>
      <c r="E54" s="42">
        <f>SUM(E52:E53)</f>
        <v>6233</v>
      </c>
    </row>
    <row r="55" spans="1:5" ht="13.5" thickTop="1">
      <c r="A55" s="39"/>
      <c r="B55" s="39"/>
      <c r="C55" s="3"/>
      <c r="D55" s="2"/>
      <c r="E55" s="3"/>
    </row>
    <row r="56" spans="1:5" ht="12.75">
      <c r="A56" s="39"/>
      <c r="B56" s="39"/>
      <c r="C56" s="3"/>
      <c r="D56" s="2"/>
      <c r="E56" s="3"/>
    </row>
    <row r="57" spans="1:5" ht="12.75">
      <c r="A57" s="2" t="s">
        <v>49</v>
      </c>
      <c r="B57" s="39"/>
      <c r="C57" s="3"/>
      <c r="D57" s="2"/>
      <c r="E57" s="3"/>
    </row>
    <row r="58" spans="1:5" ht="12.75">
      <c r="A58" s="2" t="s">
        <v>244</v>
      </c>
      <c r="B58" s="39"/>
      <c r="C58" s="3"/>
      <c r="D58" s="2"/>
      <c r="E58" s="3"/>
    </row>
    <row r="59" spans="1:5" ht="12.75">
      <c r="A59" s="39"/>
      <c r="B59" s="39"/>
      <c r="C59" s="3"/>
      <c r="D59" s="2"/>
      <c r="E59" s="3"/>
    </row>
    <row r="60" spans="1:5" ht="12.75">
      <c r="A60" s="39"/>
      <c r="B60" s="39"/>
      <c r="C60" s="3"/>
      <c r="D60" s="2"/>
      <c r="E60" s="3"/>
    </row>
    <row r="61" spans="1:5" ht="12.75">
      <c r="A61" s="39"/>
      <c r="B61" s="39"/>
      <c r="C61" s="3"/>
      <c r="D61" s="2"/>
      <c r="E61" s="3"/>
    </row>
    <row r="62" spans="1:5" ht="12.75">
      <c r="A62" s="39"/>
      <c r="B62" s="39"/>
      <c r="C62" s="56" t="s">
        <v>7</v>
      </c>
      <c r="D62" s="2"/>
      <c r="E62" s="3"/>
    </row>
    <row r="63" spans="1:5" ht="12.75">
      <c r="A63" s="39"/>
      <c r="C63" s="3"/>
      <c r="D63" s="2"/>
      <c r="E63" s="3"/>
    </row>
    <row r="64" spans="1:5" ht="12.75">
      <c r="A64" s="39"/>
      <c r="B64" s="39" t="s">
        <v>245</v>
      </c>
      <c r="C64" s="3">
        <v>1241</v>
      </c>
      <c r="D64" s="2"/>
      <c r="E64" s="3"/>
    </row>
    <row r="65" spans="1:5" ht="12.75">
      <c r="A65" s="39"/>
      <c r="B65" s="39" t="s">
        <v>246</v>
      </c>
      <c r="C65" s="3">
        <v>544</v>
      </c>
      <c r="D65" s="2"/>
      <c r="E65" s="3"/>
    </row>
    <row r="66" spans="1:5" ht="12.75">
      <c r="A66" s="39"/>
      <c r="B66" s="39" t="s">
        <v>247</v>
      </c>
      <c r="C66" s="41">
        <v>-1655</v>
      </c>
      <c r="D66" s="2"/>
      <c r="E66" s="3"/>
    </row>
    <row r="67" spans="1:5" ht="12.75">
      <c r="A67" s="39"/>
      <c r="B67" s="39" t="s">
        <v>248</v>
      </c>
      <c r="C67" s="3">
        <f>SUM(C64:C66)</f>
        <v>130</v>
      </c>
      <c r="D67" s="2"/>
      <c r="E67" s="3"/>
    </row>
    <row r="68" spans="1:5" ht="12.75">
      <c r="A68" s="39"/>
      <c r="B68" s="39" t="s">
        <v>256</v>
      </c>
      <c r="C68" s="41">
        <v>878</v>
      </c>
      <c r="D68" s="2"/>
      <c r="E68" s="3"/>
    </row>
    <row r="69" spans="1:5" ht="12.75">
      <c r="A69" s="39"/>
      <c r="B69" s="39" t="s">
        <v>257</v>
      </c>
      <c r="C69" s="3">
        <f>SUM(C67:C68)</f>
        <v>1008</v>
      </c>
      <c r="D69" s="2"/>
      <c r="E69" s="3"/>
    </row>
    <row r="70" spans="1:5" ht="12.75">
      <c r="A70" s="39"/>
      <c r="B70" s="39" t="s">
        <v>259</v>
      </c>
      <c r="C70" s="41">
        <v>-104</v>
      </c>
      <c r="D70" s="2"/>
      <c r="E70" s="3"/>
    </row>
    <row r="71" spans="1:5" ht="13.5" thickBot="1">
      <c r="A71" s="39"/>
      <c r="B71" s="39" t="s">
        <v>258</v>
      </c>
      <c r="C71" s="42">
        <f>SUM(C69:C70)</f>
        <v>904</v>
      </c>
      <c r="D71" s="2"/>
      <c r="E71" s="3"/>
    </row>
    <row r="72" spans="1:5" ht="15" customHeight="1" thickTop="1">
      <c r="A72" s="39"/>
      <c r="B72" s="39"/>
      <c r="C72" s="51"/>
      <c r="D72" s="2"/>
      <c r="E72" s="1"/>
    </row>
    <row r="73" spans="1:4" ht="12.75">
      <c r="A73" s="2" t="s">
        <v>242</v>
      </c>
      <c r="D73" s="33"/>
    </row>
    <row r="74" ht="7.5" customHeight="1"/>
    <row r="75" ht="13.5" customHeight="1">
      <c r="C75" s="56" t="s">
        <v>7</v>
      </c>
    </row>
    <row r="76" ht="5.25" customHeight="1">
      <c r="C76" s="56"/>
    </row>
    <row r="77" spans="2:4" ht="13.5" customHeight="1">
      <c r="B77" s="86" t="s">
        <v>112</v>
      </c>
      <c r="C77" s="11">
        <v>1415</v>
      </c>
      <c r="D77"/>
    </row>
    <row r="78" spans="2:3" ht="13.5" customHeight="1">
      <c r="B78" s="87" t="s">
        <v>113</v>
      </c>
      <c r="C78" s="41">
        <v>1610</v>
      </c>
    </row>
    <row r="79" spans="2:3" ht="13.5" customHeight="1" thickBot="1">
      <c r="B79" s="87"/>
      <c r="C79" s="42">
        <f>SUM(C77:C78)</f>
        <v>3025</v>
      </c>
    </row>
    <row r="80" ht="13.5" customHeight="1" thickTop="1"/>
    <row r="81" ht="12.75">
      <c r="A81" s="11"/>
    </row>
    <row r="82" spans="3:8" s="11" customFormat="1" ht="12.75">
      <c r="C82" s="2"/>
      <c r="D82" s="12"/>
      <c r="E82" s="2"/>
      <c r="F82" s="12"/>
      <c r="H82" s="12"/>
    </row>
    <row r="83" spans="3:8" s="11" customFormat="1" ht="12.75">
      <c r="C83" s="2"/>
      <c r="D83" s="12"/>
      <c r="E83" s="2"/>
      <c r="F83" s="12"/>
      <c r="H83" s="12"/>
    </row>
    <row r="84" spans="3:8" ht="12.75">
      <c r="C84" s="39"/>
      <c r="D84" s="6"/>
      <c r="E84" s="39"/>
      <c r="F84" s="6"/>
      <c r="H84" s="6"/>
    </row>
    <row r="85" spans="3:8" ht="12.75">
      <c r="C85" s="39"/>
      <c r="D85" s="6"/>
      <c r="E85" s="39"/>
      <c r="F85" s="6"/>
      <c r="H85" s="6"/>
    </row>
    <row r="86" spans="3:8" ht="12.75">
      <c r="C86" s="39"/>
      <c r="D86" s="6"/>
      <c r="E86" s="39"/>
      <c r="F86" s="6"/>
      <c r="H86" s="6"/>
    </row>
    <row r="87" spans="3:8" ht="12.75">
      <c r="C87" s="39"/>
      <c r="D87" s="6"/>
      <c r="E87" s="39"/>
      <c r="F87" s="6"/>
      <c r="H87" s="6"/>
    </row>
    <row r="88" spans="3:8" ht="12.75">
      <c r="C88" s="39"/>
      <c r="D88" s="6"/>
      <c r="E88" s="39"/>
      <c r="F88" s="6"/>
      <c r="H88" s="6"/>
    </row>
    <row r="89" spans="3:8" ht="12.75">
      <c r="C89" s="39"/>
      <c r="D89" s="6"/>
      <c r="E89" s="39"/>
      <c r="F89" s="6"/>
      <c r="H89" s="6"/>
    </row>
  </sheetData>
  <printOptions/>
  <pageMargins left="0.81" right="0.24" top="0.5" bottom="0.5" header="0.5" footer="0.5"/>
  <pageSetup horizontalDpi="1200" verticalDpi="1200" orientation="portrait" paperSize="9" scale="91" r:id="rId2"/>
  <rowBreaks count="1" manualBreakCount="1">
    <brk id="56" max="4" man="1"/>
  </rowBreaks>
  <drawing r:id="rId1"/>
</worksheet>
</file>

<file path=xl/worksheets/sheet5.xml><?xml version="1.0" encoding="utf-8"?>
<worksheet xmlns="http://schemas.openxmlformats.org/spreadsheetml/2006/main" xmlns:r="http://schemas.openxmlformats.org/officeDocument/2006/relationships">
  <dimension ref="A1:L370"/>
  <sheetViews>
    <sheetView tabSelected="1" view="pageBreakPreview" zoomScaleSheetLayoutView="100" workbookViewId="0" topLeftCell="A165">
      <selection activeCell="C178" sqref="C178"/>
    </sheetView>
  </sheetViews>
  <sheetFormatPr defaultColWidth="9.140625" defaultRowHeight="12.75"/>
  <cols>
    <col min="1" max="1" width="4.140625" style="58" customWidth="1"/>
    <col min="2" max="2" width="3.421875" style="5" customWidth="1"/>
    <col min="3" max="3" width="14.8515625" style="5" customWidth="1"/>
    <col min="4" max="4" width="21.421875" style="5" customWidth="1"/>
    <col min="5" max="5" width="12.7109375" style="5" customWidth="1"/>
    <col min="6" max="6" width="2.57421875" style="5" customWidth="1"/>
    <col min="7" max="7" width="13.57421875" style="5" customWidth="1"/>
    <col min="8" max="8" width="2.421875" style="5" customWidth="1"/>
    <col min="9" max="9" width="12.421875" style="5" customWidth="1"/>
    <col min="10" max="10" width="2.140625" style="5" customWidth="1"/>
    <col min="11" max="11" width="12.00390625" style="5" customWidth="1"/>
    <col min="12" max="16384" width="9.140625" style="5" customWidth="1"/>
  </cols>
  <sheetData>
    <row r="1" ht="12.75">
      <c r="C1" s="7" t="s">
        <v>36</v>
      </c>
    </row>
    <row r="2" ht="12.75">
      <c r="C2" s="8" t="s">
        <v>37</v>
      </c>
    </row>
    <row r="3" ht="12.75">
      <c r="A3" s="57"/>
    </row>
    <row r="4" ht="12.75">
      <c r="A4" s="58" t="s">
        <v>53</v>
      </c>
    </row>
    <row r="5" ht="6.75" customHeight="1"/>
    <row r="6" ht="12.75">
      <c r="A6" s="58" t="s">
        <v>133</v>
      </c>
    </row>
    <row r="8" spans="1:2" ht="12.75">
      <c r="A8" s="59" t="s">
        <v>54</v>
      </c>
      <c r="B8" s="9" t="s">
        <v>55</v>
      </c>
    </row>
    <row r="10" spans="2:11" ht="12.75" customHeight="1">
      <c r="B10" s="149" t="s">
        <v>201</v>
      </c>
      <c r="C10" s="149"/>
      <c r="D10" s="149"/>
      <c r="E10" s="149"/>
      <c r="F10" s="149"/>
      <c r="G10" s="149"/>
      <c r="H10" s="149"/>
      <c r="I10" s="149"/>
      <c r="J10" s="149"/>
      <c r="K10" s="149"/>
    </row>
    <row r="11" spans="2:11" ht="12.75">
      <c r="B11" s="149"/>
      <c r="C11" s="149"/>
      <c r="D11" s="149"/>
      <c r="E11" s="149"/>
      <c r="F11" s="149"/>
      <c r="G11" s="149"/>
      <c r="H11" s="149"/>
      <c r="I11" s="149"/>
      <c r="J11" s="149"/>
      <c r="K11" s="149"/>
    </row>
    <row r="12" spans="2:11" ht="15" customHeight="1">
      <c r="B12" s="149"/>
      <c r="C12" s="149"/>
      <c r="D12" s="149"/>
      <c r="E12" s="149"/>
      <c r="F12" s="149"/>
      <c r="G12" s="149"/>
      <c r="H12" s="149"/>
      <c r="I12" s="149"/>
      <c r="J12" s="149"/>
      <c r="K12" s="149"/>
    </row>
    <row r="13" spans="2:11" ht="13.5" customHeight="1">
      <c r="B13" s="88"/>
      <c r="C13" s="88"/>
      <c r="D13" s="88"/>
      <c r="E13" s="88"/>
      <c r="F13" s="88"/>
      <c r="G13" s="88"/>
      <c r="H13" s="88"/>
      <c r="I13" s="88"/>
      <c r="J13" s="88"/>
      <c r="K13" s="88"/>
    </row>
    <row r="14" spans="2:11" ht="12.75" customHeight="1">
      <c r="B14" s="149" t="s">
        <v>146</v>
      </c>
      <c r="C14" s="149"/>
      <c r="D14" s="149"/>
      <c r="E14" s="149"/>
      <c r="F14" s="149"/>
      <c r="G14" s="149"/>
      <c r="H14" s="149"/>
      <c r="I14" s="149"/>
      <c r="J14" s="149"/>
      <c r="K14" s="149"/>
    </row>
    <row r="15" spans="2:11" ht="12.75">
      <c r="B15" s="149"/>
      <c r="C15" s="149"/>
      <c r="D15" s="149"/>
      <c r="E15" s="149"/>
      <c r="F15" s="149"/>
      <c r="G15" s="149"/>
      <c r="H15" s="149"/>
      <c r="I15" s="149"/>
      <c r="J15" s="149"/>
      <c r="K15" s="149"/>
    </row>
    <row r="16" spans="2:11" ht="12.75">
      <c r="B16" s="149"/>
      <c r="C16" s="149"/>
      <c r="D16" s="149"/>
      <c r="E16" s="149"/>
      <c r="F16" s="149"/>
      <c r="G16" s="149"/>
      <c r="H16" s="149"/>
      <c r="I16" s="149"/>
      <c r="J16" s="149"/>
      <c r="K16" s="149"/>
    </row>
    <row r="17" spans="2:11" ht="12.75">
      <c r="B17" s="149"/>
      <c r="C17" s="149"/>
      <c r="D17" s="149"/>
      <c r="E17" s="149"/>
      <c r="F17" s="149"/>
      <c r="G17" s="149"/>
      <c r="H17" s="149"/>
      <c r="I17" s="149"/>
      <c r="J17" s="149"/>
      <c r="K17" s="149"/>
    </row>
    <row r="18" spans="2:11" ht="12.75">
      <c r="B18" s="149"/>
      <c r="C18" s="149"/>
      <c r="D18" s="149"/>
      <c r="E18" s="149"/>
      <c r="F18" s="149"/>
      <c r="G18" s="149"/>
      <c r="H18" s="149"/>
      <c r="I18" s="149"/>
      <c r="J18" s="149"/>
      <c r="K18" s="149"/>
    </row>
    <row r="19" spans="2:11" ht="12.75" customHeight="1">
      <c r="B19" s="149" t="s">
        <v>268</v>
      </c>
      <c r="C19" s="149"/>
      <c r="D19" s="149"/>
      <c r="E19" s="149"/>
      <c r="F19" s="149"/>
      <c r="G19" s="149"/>
      <c r="H19" s="149"/>
      <c r="I19" s="149"/>
      <c r="J19" s="149"/>
      <c r="K19" s="149"/>
    </row>
    <row r="20" spans="2:11" ht="12.75">
      <c r="B20" s="149"/>
      <c r="C20" s="149"/>
      <c r="D20" s="149"/>
      <c r="E20" s="149"/>
      <c r="F20" s="149"/>
      <c r="G20" s="149"/>
      <c r="H20" s="149"/>
      <c r="I20" s="149"/>
      <c r="J20" s="149"/>
      <c r="K20" s="149"/>
    </row>
    <row r="21" spans="2:11" ht="12.75">
      <c r="B21" s="149"/>
      <c r="C21" s="149"/>
      <c r="D21" s="149"/>
      <c r="E21" s="149"/>
      <c r="F21" s="149"/>
      <c r="G21" s="149"/>
      <c r="H21" s="149"/>
      <c r="I21" s="149"/>
      <c r="J21" s="149"/>
      <c r="K21" s="149"/>
    </row>
    <row r="22" spans="2:11" ht="12.75">
      <c r="B22" s="149"/>
      <c r="C22" s="149"/>
      <c r="D22" s="149"/>
      <c r="E22" s="149"/>
      <c r="F22" s="149"/>
      <c r="G22" s="149"/>
      <c r="H22" s="149"/>
      <c r="I22" s="149"/>
      <c r="J22" s="149"/>
      <c r="K22" s="149"/>
    </row>
    <row r="23" spans="2:11" ht="12.75">
      <c r="B23" s="149"/>
      <c r="C23" s="149"/>
      <c r="D23" s="149"/>
      <c r="E23" s="149"/>
      <c r="F23" s="149"/>
      <c r="G23" s="149"/>
      <c r="H23" s="149"/>
      <c r="I23" s="149"/>
      <c r="J23" s="149"/>
      <c r="K23" s="149"/>
    </row>
    <row r="24" spans="2:11" ht="12.75">
      <c r="B24" s="88"/>
      <c r="C24" s="88"/>
      <c r="D24" s="88"/>
      <c r="E24" s="88"/>
      <c r="F24" s="88"/>
      <c r="G24" s="88"/>
      <c r="H24" s="88"/>
      <c r="I24" s="88"/>
      <c r="J24" s="88"/>
      <c r="K24" s="88"/>
    </row>
    <row r="25" spans="2:11" ht="12.75" customHeight="1">
      <c r="B25" s="149" t="s">
        <v>151</v>
      </c>
      <c r="C25" s="149"/>
      <c r="D25" s="149"/>
      <c r="E25" s="149"/>
      <c r="F25" s="149"/>
      <c r="G25" s="149"/>
      <c r="H25" s="149"/>
      <c r="I25" s="149"/>
      <c r="J25" s="149"/>
      <c r="K25" s="149"/>
    </row>
    <row r="26" spans="2:11" ht="12.75">
      <c r="B26" s="149"/>
      <c r="C26" s="149"/>
      <c r="D26" s="149"/>
      <c r="E26" s="149"/>
      <c r="F26" s="149"/>
      <c r="G26" s="149"/>
      <c r="H26" s="149"/>
      <c r="I26" s="149"/>
      <c r="J26" s="149"/>
      <c r="K26" s="149"/>
    </row>
    <row r="27" spans="2:11" ht="12.75">
      <c r="B27" s="149"/>
      <c r="C27" s="149"/>
      <c r="D27" s="149"/>
      <c r="E27" s="149"/>
      <c r="F27" s="149"/>
      <c r="G27" s="149"/>
      <c r="H27" s="149"/>
      <c r="I27" s="149"/>
      <c r="J27" s="149"/>
      <c r="K27" s="149"/>
    </row>
    <row r="29" spans="2:11" ht="12.75" customHeight="1">
      <c r="B29" s="155" t="s">
        <v>221</v>
      </c>
      <c r="C29" s="155"/>
      <c r="D29" s="155"/>
      <c r="E29" s="155"/>
      <c r="F29" s="155"/>
      <c r="G29" s="155"/>
      <c r="H29" s="155"/>
      <c r="I29" s="155"/>
      <c r="J29" s="155"/>
      <c r="K29" s="155"/>
    </row>
    <row r="30" spans="2:11" ht="12.75">
      <c r="B30" s="155"/>
      <c r="C30" s="155"/>
      <c r="D30" s="155"/>
      <c r="E30" s="155"/>
      <c r="F30" s="155"/>
      <c r="G30" s="155"/>
      <c r="H30" s="155"/>
      <c r="I30" s="155"/>
      <c r="J30" s="155"/>
      <c r="K30" s="155"/>
    </row>
    <row r="31" spans="2:11" ht="12.75">
      <c r="B31" s="155"/>
      <c r="C31" s="155"/>
      <c r="D31" s="155"/>
      <c r="E31" s="155"/>
      <c r="F31" s="155"/>
      <c r="G31" s="155"/>
      <c r="H31" s="155"/>
      <c r="I31" s="155"/>
      <c r="J31" s="155"/>
      <c r="K31" s="155"/>
    </row>
    <row r="32" spans="2:11" ht="12.75">
      <c r="B32" s="127"/>
      <c r="C32" s="127"/>
      <c r="D32" s="127"/>
      <c r="E32" s="127"/>
      <c r="F32" s="127"/>
      <c r="G32" s="127"/>
      <c r="H32" s="127"/>
      <c r="I32" s="127"/>
      <c r="J32" s="127"/>
      <c r="K32" s="127"/>
    </row>
    <row r="33" spans="2:9" ht="12.75">
      <c r="B33" s="105"/>
      <c r="C33" s="105"/>
      <c r="D33" s="105"/>
      <c r="E33" s="105"/>
      <c r="F33" s="105"/>
      <c r="G33" s="105"/>
      <c r="H33" s="105"/>
      <c r="I33" s="105"/>
    </row>
    <row r="34" spans="1:8" ht="12.75">
      <c r="A34" s="58" t="s">
        <v>56</v>
      </c>
      <c r="B34" s="9" t="s">
        <v>202</v>
      </c>
      <c r="G34" s="1"/>
      <c r="H34" s="40"/>
    </row>
    <row r="35" spans="7:8" ht="12.75">
      <c r="G35" s="1"/>
      <c r="H35" s="40"/>
    </row>
    <row r="36" spans="2:11" ht="12.75" customHeight="1">
      <c r="B36" s="149" t="s">
        <v>0</v>
      </c>
      <c r="C36" s="149"/>
      <c r="D36" s="149"/>
      <c r="E36" s="149"/>
      <c r="F36" s="149"/>
      <c r="G36" s="149"/>
      <c r="H36" s="149"/>
      <c r="I36" s="149"/>
      <c r="J36" s="149"/>
      <c r="K36" s="149"/>
    </row>
    <row r="37" spans="2:11" ht="12.75">
      <c r="B37" s="149"/>
      <c r="C37" s="149"/>
      <c r="D37" s="149"/>
      <c r="E37" s="149"/>
      <c r="F37" s="149"/>
      <c r="G37" s="149"/>
      <c r="H37" s="149"/>
      <c r="I37" s="149"/>
      <c r="J37" s="149"/>
      <c r="K37" s="149"/>
    </row>
    <row r="38" spans="7:8" ht="12.75">
      <c r="G38" s="1"/>
      <c r="H38" s="40"/>
    </row>
    <row r="39" spans="2:8" ht="12.75">
      <c r="B39" s="107" t="s">
        <v>153</v>
      </c>
      <c r="C39" s="108" t="s">
        <v>154</v>
      </c>
      <c r="G39" s="1"/>
      <c r="H39" s="40"/>
    </row>
    <row r="40" spans="3:11" ht="12.75" customHeight="1">
      <c r="C40" s="149" t="s">
        <v>212</v>
      </c>
      <c r="D40" s="149"/>
      <c r="E40" s="149"/>
      <c r="F40" s="149"/>
      <c r="G40" s="149"/>
      <c r="H40" s="149"/>
      <c r="I40" s="149"/>
      <c r="J40" s="149"/>
      <c r="K40" s="149"/>
    </row>
    <row r="41" spans="2:11" ht="12.75">
      <c r="B41" s="97"/>
      <c r="C41" s="149"/>
      <c r="D41" s="149"/>
      <c r="E41" s="149"/>
      <c r="F41" s="149"/>
      <c r="G41" s="149"/>
      <c r="H41" s="149"/>
      <c r="I41" s="149"/>
      <c r="J41" s="149"/>
      <c r="K41" s="149"/>
    </row>
    <row r="42" spans="2:11" ht="12.75">
      <c r="B42" s="97"/>
      <c r="C42" s="149"/>
      <c r="D42" s="149"/>
      <c r="E42" s="149"/>
      <c r="F42" s="149"/>
      <c r="G42" s="149"/>
      <c r="H42" s="149"/>
      <c r="I42" s="149"/>
      <c r="J42" s="149"/>
      <c r="K42" s="149"/>
    </row>
    <row r="43" spans="2:11" ht="12.75">
      <c r="B43" s="97"/>
      <c r="C43" s="149"/>
      <c r="D43" s="149"/>
      <c r="E43" s="149"/>
      <c r="F43" s="149"/>
      <c r="G43" s="149"/>
      <c r="H43" s="149"/>
      <c r="I43" s="149"/>
      <c r="J43" s="149"/>
      <c r="K43" s="149"/>
    </row>
    <row r="44" spans="2:11" ht="12.75">
      <c r="B44" s="97"/>
      <c r="C44" s="149"/>
      <c r="D44" s="149"/>
      <c r="E44" s="149"/>
      <c r="F44" s="149"/>
      <c r="G44" s="149"/>
      <c r="H44" s="149"/>
      <c r="I44" s="149"/>
      <c r="J44" s="149"/>
      <c r="K44" s="149"/>
    </row>
    <row r="45" spans="2:11" ht="12.75">
      <c r="B45" s="97"/>
      <c r="C45" s="149"/>
      <c r="D45" s="149"/>
      <c r="E45" s="149"/>
      <c r="F45" s="149"/>
      <c r="G45" s="149"/>
      <c r="H45" s="149"/>
      <c r="I45" s="149"/>
      <c r="J45" s="149"/>
      <c r="K45" s="149"/>
    </row>
    <row r="46" spans="2:11" ht="12.75">
      <c r="B46" s="97"/>
      <c r="C46" s="149"/>
      <c r="D46" s="149"/>
      <c r="E46" s="149"/>
      <c r="F46" s="149"/>
      <c r="G46" s="149"/>
      <c r="H46" s="149"/>
      <c r="I46" s="149"/>
      <c r="J46" s="149"/>
      <c r="K46" s="149"/>
    </row>
    <row r="47" spans="2:11" ht="12.75">
      <c r="B47" s="97"/>
      <c r="C47" s="149"/>
      <c r="D47" s="149"/>
      <c r="E47" s="149"/>
      <c r="F47" s="149"/>
      <c r="G47" s="149"/>
      <c r="H47" s="149"/>
      <c r="I47" s="149"/>
      <c r="J47" s="149"/>
      <c r="K47" s="149"/>
    </row>
    <row r="48" spans="2:11" ht="12.75" customHeight="1">
      <c r="B48" s="97"/>
      <c r="C48" s="149" t="s">
        <v>203</v>
      </c>
      <c r="D48" s="149"/>
      <c r="E48" s="149"/>
      <c r="F48" s="149"/>
      <c r="G48" s="149"/>
      <c r="H48" s="149"/>
      <c r="I48" s="149"/>
      <c r="J48" s="149"/>
      <c r="K48" s="149"/>
    </row>
    <row r="49" spans="2:11" ht="12.75">
      <c r="B49" s="97"/>
      <c r="C49" s="149"/>
      <c r="D49" s="149"/>
      <c r="E49" s="149"/>
      <c r="F49" s="149"/>
      <c r="G49" s="149"/>
      <c r="H49" s="149"/>
      <c r="I49" s="149"/>
      <c r="J49" s="149"/>
      <c r="K49" s="149"/>
    </row>
    <row r="50" spans="2:11" ht="12.75">
      <c r="B50" s="97"/>
      <c r="C50" s="149"/>
      <c r="D50" s="149"/>
      <c r="E50" s="149"/>
      <c r="F50" s="149"/>
      <c r="G50" s="149"/>
      <c r="H50" s="149"/>
      <c r="I50" s="149"/>
      <c r="J50" s="149"/>
      <c r="K50" s="149"/>
    </row>
    <row r="51" spans="2:9" ht="12.75">
      <c r="B51" s="97"/>
      <c r="C51" s="61"/>
      <c r="D51" s="61"/>
      <c r="E51" s="61"/>
      <c r="F51" s="61"/>
      <c r="G51" s="61"/>
      <c r="H51" s="61"/>
      <c r="I51" s="61"/>
    </row>
    <row r="52" spans="2:11" ht="12.75" customHeight="1">
      <c r="B52" s="97"/>
      <c r="C52" s="149" t="s">
        <v>204</v>
      </c>
      <c r="D52" s="149"/>
      <c r="E52" s="149"/>
      <c r="F52" s="149"/>
      <c r="G52" s="149"/>
      <c r="H52" s="149"/>
      <c r="I52" s="149"/>
      <c r="J52" s="149"/>
      <c r="K52" s="149"/>
    </row>
    <row r="53" spans="2:11" ht="12.75">
      <c r="B53" s="97"/>
      <c r="C53" s="149"/>
      <c r="D53" s="149"/>
      <c r="E53" s="149"/>
      <c r="F53" s="149"/>
      <c r="G53" s="149"/>
      <c r="H53" s="149"/>
      <c r="I53" s="149"/>
      <c r="J53" s="149"/>
      <c r="K53" s="149"/>
    </row>
    <row r="54" spans="2:11" ht="12.75">
      <c r="B54" s="97"/>
      <c r="C54" s="149"/>
      <c r="D54" s="149"/>
      <c r="E54" s="149"/>
      <c r="F54" s="149"/>
      <c r="G54" s="149"/>
      <c r="H54" s="149"/>
      <c r="I54" s="149"/>
      <c r="J54" s="149"/>
      <c r="K54" s="149"/>
    </row>
    <row r="55" spans="2:9" ht="12.75">
      <c r="B55" s="97"/>
      <c r="C55" s="61"/>
      <c r="D55" s="61"/>
      <c r="E55" s="61"/>
      <c r="F55" s="61"/>
      <c r="G55" s="61"/>
      <c r="H55" s="61"/>
      <c r="I55" s="61"/>
    </row>
    <row r="56" spans="2:11" ht="12.75" customHeight="1">
      <c r="B56" s="97"/>
      <c r="C56" s="151" t="s">
        <v>155</v>
      </c>
      <c r="D56" s="151"/>
      <c r="E56" s="151"/>
      <c r="F56" s="151"/>
      <c r="G56" s="151"/>
      <c r="H56" s="151"/>
      <c r="I56" s="151"/>
      <c r="J56" s="151"/>
      <c r="K56" s="151"/>
    </row>
    <row r="57" spans="2:11" ht="12.75">
      <c r="B57" s="97"/>
      <c r="C57" s="151"/>
      <c r="D57" s="151"/>
      <c r="E57" s="151"/>
      <c r="F57" s="151"/>
      <c r="G57" s="151"/>
      <c r="H57" s="151"/>
      <c r="I57" s="151"/>
      <c r="J57" s="151"/>
      <c r="K57" s="151"/>
    </row>
    <row r="58" spans="2:11" ht="12.75">
      <c r="B58" s="97"/>
      <c r="C58" s="151"/>
      <c r="D58" s="151"/>
      <c r="E58" s="151"/>
      <c r="F58" s="151"/>
      <c r="G58" s="151"/>
      <c r="H58" s="151"/>
      <c r="I58" s="151"/>
      <c r="J58" s="151"/>
      <c r="K58" s="151"/>
    </row>
    <row r="59" spans="2:11" ht="12.75">
      <c r="B59" s="97"/>
      <c r="C59" s="151"/>
      <c r="D59" s="151"/>
      <c r="E59" s="151"/>
      <c r="F59" s="151"/>
      <c r="G59" s="151"/>
      <c r="H59" s="151"/>
      <c r="I59" s="151"/>
      <c r="J59" s="151"/>
      <c r="K59" s="151"/>
    </row>
    <row r="60" spans="2:11" ht="12.75">
      <c r="B60" s="97"/>
      <c r="C60" s="115"/>
      <c r="D60" s="115"/>
      <c r="E60" s="115"/>
      <c r="F60" s="115"/>
      <c r="G60" s="115"/>
      <c r="H60" s="115"/>
      <c r="I60" s="115"/>
      <c r="J60" s="115"/>
      <c r="K60" s="115"/>
    </row>
    <row r="61" ht="12.75">
      <c r="A61" s="58" t="s">
        <v>133</v>
      </c>
    </row>
    <row r="63" spans="1:9" ht="12.75">
      <c r="A63" s="58" t="s">
        <v>56</v>
      </c>
      <c r="B63" s="9" t="s">
        <v>282</v>
      </c>
      <c r="D63" s="61"/>
      <c r="E63" s="61"/>
      <c r="F63" s="61"/>
      <c r="G63" s="61"/>
      <c r="H63" s="61"/>
      <c r="I63" s="61"/>
    </row>
    <row r="64" spans="2:9" ht="12.75">
      <c r="B64" s="9"/>
      <c r="D64" s="61"/>
      <c r="E64" s="61"/>
      <c r="F64" s="61"/>
      <c r="G64" s="61"/>
      <c r="H64" s="61"/>
      <c r="I64" s="61"/>
    </row>
    <row r="65" spans="2:9" ht="12.75" customHeight="1">
      <c r="B65" s="109" t="s">
        <v>156</v>
      </c>
      <c r="C65" s="153" t="s">
        <v>253</v>
      </c>
      <c r="D65" s="153"/>
      <c r="E65" s="153"/>
      <c r="F65" s="153"/>
      <c r="G65" s="153"/>
      <c r="H65" s="61"/>
      <c r="I65" s="61"/>
    </row>
    <row r="66" spans="2:11" ht="12.75" customHeight="1">
      <c r="B66" s="97"/>
      <c r="C66" s="149" t="s">
        <v>278</v>
      </c>
      <c r="D66" s="149"/>
      <c r="E66" s="149"/>
      <c r="F66" s="149"/>
      <c r="G66" s="149"/>
      <c r="H66" s="149"/>
      <c r="I66" s="149"/>
      <c r="J66" s="149"/>
      <c r="K66" s="149"/>
    </row>
    <row r="67" spans="3:11" ht="12.75">
      <c r="C67" s="149"/>
      <c r="D67" s="149"/>
      <c r="E67" s="149"/>
      <c r="F67" s="149"/>
      <c r="G67" s="149"/>
      <c r="H67" s="149"/>
      <c r="I67" s="149"/>
      <c r="J67" s="149"/>
      <c r="K67" s="149"/>
    </row>
    <row r="68" spans="2:11" ht="12.75">
      <c r="B68" s="97"/>
      <c r="C68" s="149"/>
      <c r="D68" s="149"/>
      <c r="E68" s="149"/>
      <c r="F68" s="149"/>
      <c r="G68" s="149"/>
      <c r="H68" s="149"/>
      <c r="I68" s="149"/>
      <c r="J68" s="149"/>
      <c r="K68" s="149"/>
    </row>
    <row r="69" spans="2:11" ht="12.75">
      <c r="B69" s="97"/>
      <c r="C69" s="149"/>
      <c r="D69" s="149"/>
      <c r="E69" s="149"/>
      <c r="F69" s="149"/>
      <c r="G69" s="149"/>
      <c r="H69" s="149"/>
      <c r="I69" s="149"/>
      <c r="J69" s="149"/>
      <c r="K69" s="149"/>
    </row>
    <row r="70" spans="2:11" ht="12.75">
      <c r="B70" s="97"/>
      <c r="C70" s="149"/>
      <c r="D70" s="149"/>
      <c r="E70" s="149"/>
      <c r="F70" s="149"/>
      <c r="G70" s="149"/>
      <c r="H70" s="149"/>
      <c r="I70" s="149"/>
      <c r="J70" s="149"/>
      <c r="K70" s="149"/>
    </row>
    <row r="71" spans="2:11" ht="12.75">
      <c r="B71" s="97"/>
      <c r="C71" s="149"/>
      <c r="D71" s="149"/>
      <c r="E71" s="149"/>
      <c r="F71" s="149"/>
      <c r="G71" s="149"/>
      <c r="H71" s="149"/>
      <c r="I71" s="149"/>
      <c r="J71" s="149"/>
      <c r="K71" s="149"/>
    </row>
    <row r="72" spans="2:11" ht="12.75">
      <c r="B72" s="97"/>
      <c r="C72" s="149"/>
      <c r="D72" s="149"/>
      <c r="E72" s="149"/>
      <c r="F72" s="149"/>
      <c r="G72" s="149"/>
      <c r="H72" s="149"/>
      <c r="I72" s="149"/>
      <c r="J72" s="149"/>
      <c r="K72" s="149"/>
    </row>
    <row r="73" spans="2:11" ht="12.75">
      <c r="B73" s="97"/>
      <c r="C73" s="149"/>
      <c r="D73" s="149"/>
      <c r="E73" s="149"/>
      <c r="F73" s="149"/>
      <c r="G73" s="149"/>
      <c r="H73" s="149"/>
      <c r="I73" s="149"/>
      <c r="J73" s="149"/>
      <c r="K73" s="149"/>
    </row>
    <row r="74" spans="2:11" ht="12.75">
      <c r="B74" s="97"/>
      <c r="C74" s="149"/>
      <c r="D74" s="149"/>
      <c r="E74" s="149"/>
      <c r="F74" s="149"/>
      <c r="G74" s="149"/>
      <c r="H74" s="149"/>
      <c r="I74" s="149"/>
      <c r="J74" s="149"/>
      <c r="K74" s="149"/>
    </row>
    <row r="75" spans="2:11" ht="12.75">
      <c r="B75" s="97"/>
      <c r="C75" s="149"/>
      <c r="D75" s="149"/>
      <c r="E75" s="149"/>
      <c r="F75" s="149"/>
      <c r="G75" s="149"/>
      <c r="H75" s="149"/>
      <c r="I75" s="149"/>
      <c r="J75" s="149"/>
      <c r="K75" s="149"/>
    </row>
    <row r="76" spans="2:11" ht="12.75">
      <c r="B76" s="97"/>
      <c r="C76" s="88"/>
      <c r="D76" s="88"/>
      <c r="E76" s="88"/>
      <c r="F76" s="88"/>
      <c r="G76" s="88"/>
      <c r="H76" s="88"/>
      <c r="I76" s="88"/>
      <c r="J76" s="88"/>
      <c r="K76" s="88"/>
    </row>
    <row r="77" spans="2:11" ht="12.75">
      <c r="B77" s="97"/>
      <c r="C77" s="88"/>
      <c r="D77" s="88"/>
      <c r="E77" s="88"/>
      <c r="F77" s="88"/>
      <c r="G77" s="88"/>
      <c r="H77" s="88"/>
      <c r="I77" s="88"/>
      <c r="J77" s="88"/>
      <c r="K77" s="88"/>
    </row>
    <row r="78" spans="2:11" ht="12.75">
      <c r="B78" s="97"/>
      <c r="C78" s="88"/>
      <c r="D78" s="88"/>
      <c r="E78" s="88"/>
      <c r="F78" s="88"/>
      <c r="G78" s="88"/>
      <c r="H78" s="88"/>
      <c r="I78" s="88"/>
      <c r="J78" s="88"/>
      <c r="K78" s="88"/>
    </row>
    <row r="79" spans="2:11" ht="12.75">
      <c r="B79" s="97"/>
      <c r="C79" s="88"/>
      <c r="D79" s="88"/>
      <c r="E79" s="88"/>
      <c r="F79" s="88"/>
      <c r="G79" s="88"/>
      <c r="H79" s="88"/>
      <c r="I79" s="88"/>
      <c r="J79" s="88"/>
      <c r="K79" s="88"/>
    </row>
    <row r="80" spans="2:11" ht="12.75">
      <c r="B80" s="97"/>
      <c r="C80" s="88"/>
      <c r="D80" s="88"/>
      <c r="E80" s="88"/>
      <c r="F80" s="88"/>
      <c r="G80" s="88"/>
      <c r="H80" s="88"/>
      <c r="I80" s="88"/>
      <c r="J80" s="88"/>
      <c r="K80" s="88"/>
    </row>
    <row r="81" spans="2:11" ht="12.75">
      <c r="B81" s="97"/>
      <c r="C81" s="88"/>
      <c r="D81" s="88"/>
      <c r="E81" s="88"/>
      <c r="F81" s="88"/>
      <c r="G81" s="88"/>
      <c r="H81" s="88"/>
      <c r="I81" s="88"/>
      <c r="J81" s="88"/>
      <c r="K81" s="88"/>
    </row>
    <row r="82" spans="2:11" ht="12.75">
      <c r="B82" s="97"/>
      <c r="C82" s="88"/>
      <c r="D82" s="88"/>
      <c r="E82" s="88"/>
      <c r="F82" s="88"/>
      <c r="G82" s="88"/>
      <c r="H82" s="88"/>
      <c r="I82" s="88"/>
      <c r="J82" s="88"/>
      <c r="K82" s="88"/>
    </row>
    <row r="83" spans="2:11" ht="12.75">
      <c r="B83" s="97"/>
      <c r="C83" s="88"/>
      <c r="D83" s="88"/>
      <c r="E83" s="88"/>
      <c r="F83" s="88"/>
      <c r="G83" s="88"/>
      <c r="H83" s="88"/>
      <c r="I83" s="88"/>
      <c r="J83" s="88"/>
      <c r="K83" s="88"/>
    </row>
    <row r="84" spans="2:9" ht="12.75">
      <c r="B84" s="109" t="s">
        <v>157</v>
      </c>
      <c r="C84" s="154" t="s">
        <v>158</v>
      </c>
      <c r="D84" s="154"/>
      <c r="E84" s="88"/>
      <c r="F84" s="88"/>
      <c r="G84" s="88"/>
      <c r="H84" s="88"/>
      <c r="I84" s="88"/>
    </row>
    <row r="85" spans="2:11" ht="12.75" customHeight="1">
      <c r="B85" s="109"/>
      <c r="C85" s="149" t="s">
        <v>239</v>
      </c>
      <c r="D85" s="149"/>
      <c r="E85" s="149"/>
      <c r="F85" s="149"/>
      <c r="G85" s="149"/>
      <c r="H85" s="149"/>
      <c r="I85" s="149"/>
      <c r="J85" s="149"/>
      <c r="K85" s="149"/>
    </row>
    <row r="86" spans="2:11" ht="12.75">
      <c r="B86" s="109"/>
      <c r="C86" s="149"/>
      <c r="D86" s="149"/>
      <c r="E86" s="149"/>
      <c r="F86" s="149"/>
      <c r="G86" s="149"/>
      <c r="H86" s="149"/>
      <c r="I86" s="149"/>
      <c r="J86" s="149"/>
      <c r="K86" s="149"/>
    </row>
    <row r="87" spans="2:11" ht="12.75">
      <c r="B87" s="109"/>
      <c r="C87" s="149"/>
      <c r="D87" s="149"/>
      <c r="E87" s="149"/>
      <c r="F87" s="149"/>
      <c r="G87" s="149"/>
      <c r="H87" s="149"/>
      <c r="I87" s="149"/>
      <c r="J87" s="149"/>
      <c r="K87" s="149"/>
    </row>
    <row r="88" spans="2:11" ht="12.75">
      <c r="B88" s="109"/>
      <c r="C88" s="149"/>
      <c r="D88" s="149"/>
      <c r="E88" s="149"/>
      <c r="F88" s="149"/>
      <c r="G88" s="149"/>
      <c r="H88" s="149"/>
      <c r="I88" s="149"/>
      <c r="J88" s="149"/>
      <c r="K88" s="149"/>
    </row>
    <row r="89" spans="2:10" ht="12.75">
      <c r="B89" s="109"/>
      <c r="C89" s="88"/>
      <c r="D89" s="88"/>
      <c r="E89" s="88"/>
      <c r="F89" s="88"/>
      <c r="G89" s="128"/>
      <c r="H89" s="88"/>
      <c r="I89" s="88"/>
      <c r="J89" s="88"/>
    </row>
    <row r="90" spans="2:10" ht="12.75">
      <c r="B90" s="136" t="s">
        <v>174</v>
      </c>
      <c r="C90" s="139" t="s">
        <v>263</v>
      </c>
      <c r="D90" s="88"/>
      <c r="E90" s="88"/>
      <c r="F90" s="88"/>
      <c r="G90" s="128"/>
      <c r="H90" s="88"/>
      <c r="I90" s="88"/>
      <c r="J90" s="88"/>
    </row>
    <row r="91" spans="2:11" ht="12.75" customHeight="1">
      <c r="B91" s="109"/>
      <c r="C91" s="149" t="s">
        <v>265</v>
      </c>
      <c r="D91" s="149"/>
      <c r="E91" s="149"/>
      <c r="F91" s="149"/>
      <c r="G91" s="149"/>
      <c r="H91" s="149"/>
      <c r="I91" s="149"/>
      <c r="J91" s="149"/>
      <c r="K91" s="149"/>
    </row>
    <row r="92" spans="2:11" ht="12.75">
      <c r="B92" s="109"/>
      <c r="C92" s="149"/>
      <c r="D92" s="149"/>
      <c r="E92" s="149"/>
      <c r="F92" s="149"/>
      <c r="G92" s="149"/>
      <c r="H92" s="149"/>
      <c r="I92" s="149"/>
      <c r="J92" s="149"/>
      <c r="K92" s="149"/>
    </row>
    <row r="93" spans="2:11" ht="12.75">
      <c r="B93" s="109"/>
      <c r="C93" s="149"/>
      <c r="D93" s="149"/>
      <c r="E93" s="149"/>
      <c r="F93" s="149"/>
      <c r="G93" s="149"/>
      <c r="H93" s="149"/>
      <c r="I93" s="149"/>
      <c r="J93" s="149"/>
      <c r="K93" s="149"/>
    </row>
    <row r="94" spans="2:11" ht="12.75">
      <c r="B94" s="109"/>
      <c r="C94" s="149"/>
      <c r="D94" s="149"/>
      <c r="E94" s="149"/>
      <c r="F94" s="149"/>
      <c r="G94" s="149"/>
      <c r="H94" s="149"/>
      <c r="I94" s="149"/>
      <c r="J94" s="149"/>
      <c r="K94" s="149"/>
    </row>
    <row r="95" spans="2:11" ht="12.75">
      <c r="B95" s="109"/>
      <c r="C95" s="149"/>
      <c r="D95" s="149"/>
      <c r="E95" s="149"/>
      <c r="F95" s="149"/>
      <c r="G95" s="149"/>
      <c r="H95" s="149"/>
      <c r="I95" s="149"/>
      <c r="J95" s="149"/>
      <c r="K95" s="149"/>
    </row>
    <row r="96" spans="2:11" ht="12.75">
      <c r="B96" s="109"/>
      <c r="C96" s="149"/>
      <c r="D96" s="149"/>
      <c r="E96" s="149"/>
      <c r="F96" s="149"/>
      <c r="G96" s="149"/>
      <c r="H96" s="149"/>
      <c r="I96" s="149"/>
      <c r="J96" s="149"/>
      <c r="K96" s="149"/>
    </row>
    <row r="97" spans="2:11" ht="12.75">
      <c r="B97" s="109"/>
      <c r="C97" s="149"/>
      <c r="D97" s="149"/>
      <c r="E97" s="149"/>
      <c r="F97" s="149"/>
      <c r="G97" s="149"/>
      <c r="H97" s="149"/>
      <c r="I97" s="149"/>
      <c r="J97" s="149"/>
      <c r="K97" s="149"/>
    </row>
    <row r="98" spans="2:9" ht="12.75">
      <c r="B98" s="136" t="s">
        <v>262</v>
      </c>
      <c r="C98" s="153" t="s">
        <v>266</v>
      </c>
      <c r="D98" s="153"/>
      <c r="E98" s="105"/>
      <c r="F98" s="105"/>
      <c r="G98" s="105"/>
      <c r="H98" s="105"/>
      <c r="I98" s="105"/>
    </row>
    <row r="99" spans="2:11" ht="13.5" customHeight="1">
      <c r="B99" s="105"/>
      <c r="C99" s="148" t="s">
        <v>267</v>
      </c>
      <c r="D99" s="148"/>
      <c r="E99" s="148"/>
      <c r="F99" s="148"/>
      <c r="G99" s="148"/>
      <c r="H99" s="148"/>
      <c r="I99" s="148"/>
      <c r="J99" s="148"/>
      <c r="K99" s="148"/>
    </row>
    <row r="100" spans="2:11" ht="12.75">
      <c r="B100" s="105"/>
      <c r="C100" s="148"/>
      <c r="D100" s="148"/>
      <c r="E100" s="148"/>
      <c r="F100" s="148"/>
      <c r="G100" s="148"/>
      <c r="H100" s="148"/>
      <c r="I100" s="148"/>
      <c r="J100" s="148"/>
      <c r="K100" s="148"/>
    </row>
    <row r="101" spans="2:11" ht="12.75">
      <c r="B101" s="105"/>
      <c r="C101" s="61"/>
      <c r="D101" s="61"/>
      <c r="E101" s="61"/>
      <c r="F101" s="61"/>
      <c r="G101" s="61"/>
      <c r="H101" s="61"/>
      <c r="I101" s="61"/>
      <c r="J101" s="61"/>
      <c r="K101" s="61"/>
    </row>
    <row r="102" spans="2:11" ht="12.75" customHeight="1">
      <c r="B102" s="147" t="s">
        <v>205</v>
      </c>
      <c r="C102" s="147"/>
      <c r="D102" s="147"/>
      <c r="E102" s="147"/>
      <c r="F102" s="147"/>
      <c r="G102" s="147"/>
      <c r="H102" s="147"/>
      <c r="I102" s="147"/>
      <c r="J102" s="147"/>
      <c r="K102" s="147"/>
    </row>
    <row r="103" spans="2:10" ht="12.75">
      <c r="B103" s="105"/>
      <c r="C103" s="105"/>
      <c r="D103" s="105"/>
      <c r="E103" s="122" t="s">
        <v>188</v>
      </c>
      <c r="F103" s="122"/>
      <c r="G103" s="122"/>
      <c r="H103" s="122"/>
      <c r="I103" s="122"/>
      <c r="J103" s="105"/>
    </row>
    <row r="104" spans="2:11" ht="12.75">
      <c r="B104" s="105"/>
      <c r="C104" s="105"/>
      <c r="D104" s="105"/>
      <c r="E104" s="122" t="s">
        <v>189</v>
      </c>
      <c r="F104" s="122"/>
      <c r="G104" s="122" t="s">
        <v>190</v>
      </c>
      <c r="H104" s="122"/>
      <c r="I104" s="6" t="s">
        <v>264</v>
      </c>
      <c r="J104" s="105"/>
      <c r="K104" s="122" t="s">
        <v>191</v>
      </c>
    </row>
    <row r="105" spans="2:11" ht="12.75">
      <c r="B105" s="105"/>
      <c r="C105" s="105"/>
      <c r="D105" s="105"/>
      <c r="E105" s="122" t="s">
        <v>7</v>
      </c>
      <c r="F105" s="122"/>
      <c r="G105" s="122" t="s">
        <v>7</v>
      </c>
      <c r="H105" s="122"/>
      <c r="I105" s="122" t="s">
        <v>7</v>
      </c>
      <c r="J105" s="105"/>
      <c r="K105" s="122" t="s">
        <v>7</v>
      </c>
    </row>
    <row r="106" spans="2:11" ht="12.75" customHeight="1">
      <c r="B106" s="158" t="s">
        <v>192</v>
      </c>
      <c r="C106" s="158"/>
      <c r="D106" s="126"/>
      <c r="E106" s="105"/>
      <c r="F106" s="105"/>
      <c r="G106" s="105"/>
      <c r="H106" s="105"/>
      <c r="J106" s="105"/>
      <c r="K106" s="105"/>
    </row>
    <row r="107" spans="2:11" ht="12.75">
      <c r="B107" s="105"/>
      <c r="C107" s="152" t="s">
        <v>3</v>
      </c>
      <c r="D107" s="152"/>
      <c r="E107" s="124">
        <f>'BS'!D21</f>
        <v>50514</v>
      </c>
      <c r="F107" s="105"/>
      <c r="G107" s="124">
        <f>-G108</f>
        <v>-3939</v>
      </c>
      <c r="H107" s="124"/>
      <c r="I107" s="11">
        <v>-351</v>
      </c>
      <c r="J107" s="105"/>
      <c r="K107" s="124">
        <f>E107+G107+I107</f>
        <v>46224</v>
      </c>
    </row>
    <row r="108" spans="2:11" ht="12.75">
      <c r="B108" s="105"/>
      <c r="C108" s="152" t="s">
        <v>261</v>
      </c>
      <c r="D108" s="152"/>
      <c r="E108" s="123">
        <v>0</v>
      </c>
      <c r="F108" s="105"/>
      <c r="G108" s="124">
        <f>'BS'!D18</f>
        <v>3939</v>
      </c>
      <c r="H108" s="124"/>
      <c r="I108" s="45">
        <v>0</v>
      </c>
      <c r="J108" s="105"/>
      <c r="K108" s="124">
        <f>E108+G108</f>
        <v>3939</v>
      </c>
    </row>
    <row r="109" spans="2:11" ht="12.75">
      <c r="B109" s="105"/>
      <c r="C109" s="140" t="s">
        <v>287</v>
      </c>
      <c r="D109" s="105"/>
      <c r="E109" s="123">
        <v>0</v>
      </c>
      <c r="F109" s="105"/>
      <c r="G109" s="124">
        <v>0</v>
      </c>
      <c r="H109" s="124"/>
      <c r="I109" s="124">
        <f>-I107</f>
        <v>351</v>
      </c>
      <c r="J109" s="105"/>
      <c r="K109" s="33">
        <f>I109</f>
        <v>351</v>
      </c>
    </row>
    <row r="110" spans="2:10" ht="12.75">
      <c r="B110" s="105"/>
      <c r="C110" s="105"/>
      <c r="D110" s="105"/>
      <c r="E110" s="105"/>
      <c r="F110" s="105"/>
      <c r="G110" s="105"/>
      <c r="H110" s="105"/>
      <c r="I110" s="105"/>
      <c r="J110" s="105"/>
    </row>
    <row r="111" spans="2:10" ht="12.75" customHeight="1">
      <c r="B111" s="150" t="s">
        <v>193</v>
      </c>
      <c r="C111" s="150"/>
      <c r="D111" s="150"/>
      <c r="E111" s="105"/>
      <c r="F111" s="105"/>
      <c r="G111" s="105"/>
      <c r="H111" s="105"/>
      <c r="I111" s="105"/>
      <c r="J111" s="105"/>
    </row>
    <row r="112" spans="2:10" ht="12.75">
      <c r="B112" s="105"/>
      <c r="C112" s="105"/>
      <c r="D112" s="105"/>
      <c r="E112" s="122" t="s">
        <v>188</v>
      </c>
      <c r="F112" s="122"/>
      <c r="G112" s="122"/>
      <c r="H112" s="122"/>
      <c r="I112" s="122"/>
      <c r="J112" s="105"/>
    </row>
    <row r="113" spans="2:10" ht="12.75">
      <c r="B113" s="105"/>
      <c r="C113" s="105"/>
      <c r="D113" s="105"/>
      <c r="E113" s="122" t="s">
        <v>189</v>
      </c>
      <c r="F113" s="122"/>
      <c r="G113" s="122" t="s">
        <v>194</v>
      </c>
      <c r="H113" s="122"/>
      <c r="I113" s="122" t="s">
        <v>191</v>
      </c>
      <c r="J113" s="105"/>
    </row>
    <row r="114" spans="2:10" ht="12.75">
      <c r="B114" s="105"/>
      <c r="C114" s="105"/>
      <c r="D114" s="105"/>
      <c r="E114" s="122" t="s">
        <v>7</v>
      </c>
      <c r="F114" s="122"/>
      <c r="G114" s="122" t="s">
        <v>7</v>
      </c>
      <c r="H114" s="122"/>
      <c r="I114" s="122" t="s">
        <v>7</v>
      </c>
      <c r="J114" s="105"/>
    </row>
    <row r="115" spans="2:10" ht="12.75">
      <c r="B115" s="147" t="s">
        <v>195</v>
      </c>
      <c r="C115" s="147"/>
      <c r="D115" s="105"/>
      <c r="E115" s="105"/>
      <c r="F115" s="105"/>
      <c r="G115" s="105"/>
      <c r="H115" s="105"/>
      <c r="I115" s="105"/>
      <c r="J115" s="105"/>
    </row>
    <row r="116" spans="2:10" ht="12.75">
      <c r="B116" s="106"/>
      <c r="C116" s="120" t="s">
        <v>196</v>
      </c>
      <c r="D116" s="120"/>
      <c r="E116" s="125">
        <v>14315</v>
      </c>
      <c r="F116" s="125"/>
      <c r="G116" s="125">
        <f>-G117</f>
        <v>6193</v>
      </c>
      <c r="H116" s="125"/>
      <c r="I116" s="125">
        <f>E116+G116</f>
        <v>20508</v>
      </c>
      <c r="J116" s="120"/>
    </row>
    <row r="117" spans="2:10" ht="12.75">
      <c r="B117" s="106"/>
      <c r="C117" s="147" t="s">
        <v>197</v>
      </c>
      <c r="D117" s="147"/>
      <c r="E117" s="125">
        <f>'BS'!D38</f>
        <v>6193</v>
      </c>
      <c r="F117" s="125"/>
      <c r="G117" s="125">
        <f>-E117</f>
        <v>-6193</v>
      </c>
      <c r="H117" s="125"/>
      <c r="I117" s="125">
        <f>E117+G117</f>
        <v>0</v>
      </c>
      <c r="J117" s="120"/>
    </row>
    <row r="118" spans="2:10" ht="12.75">
      <c r="B118" s="106"/>
      <c r="C118" s="120"/>
      <c r="D118" s="120"/>
      <c r="E118" s="120"/>
      <c r="F118" s="120"/>
      <c r="G118" s="120"/>
      <c r="H118" s="120"/>
      <c r="I118" s="120"/>
      <c r="J118" s="120"/>
    </row>
    <row r="119" ht="12.75">
      <c r="A119" s="58" t="s">
        <v>133</v>
      </c>
    </row>
    <row r="121" spans="1:2" ht="12.75">
      <c r="A121" s="59" t="s">
        <v>58</v>
      </c>
      <c r="B121" s="9" t="s">
        <v>57</v>
      </c>
    </row>
    <row r="123" spans="2:11" ht="12.75" customHeight="1">
      <c r="B123" s="149" t="s">
        <v>147</v>
      </c>
      <c r="C123" s="149"/>
      <c r="D123" s="149"/>
      <c r="E123" s="149"/>
      <c r="F123" s="149"/>
      <c r="G123" s="149"/>
      <c r="H123" s="149"/>
      <c r="I123" s="149"/>
      <c r="J123" s="149"/>
      <c r="K123" s="149"/>
    </row>
    <row r="124" spans="2:9" ht="12.75">
      <c r="B124" s="61"/>
      <c r="C124" s="61"/>
      <c r="D124" s="61"/>
      <c r="E124" s="61"/>
      <c r="F124" s="61"/>
      <c r="G124" s="61"/>
      <c r="H124" s="61"/>
      <c r="I124" s="61"/>
    </row>
    <row r="126" spans="1:2" ht="12.75">
      <c r="A126" s="59" t="s">
        <v>61</v>
      </c>
      <c r="B126" s="9" t="s">
        <v>59</v>
      </c>
    </row>
    <row r="127" spans="1:2" ht="12.75">
      <c r="A127" s="59"/>
      <c r="B127" s="9"/>
    </row>
    <row r="128" spans="1:3" ht="12.75">
      <c r="A128" s="59"/>
      <c r="B128" s="39" t="s">
        <v>60</v>
      </c>
      <c r="C128" s="39"/>
    </row>
    <row r="129" spans="1:3" ht="12.75">
      <c r="A129" s="59"/>
      <c r="B129" s="39"/>
      <c r="C129" s="39"/>
    </row>
    <row r="130" spans="1:3" ht="12.75">
      <c r="A130" s="59"/>
      <c r="B130" s="39"/>
      <c r="C130" s="39"/>
    </row>
    <row r="131" spans="1:2" ht="12.75">
      <c r="A131" s="59" t="s">
        <v>63</v>
      </c>
      <c r="B131" s="9" t="s">
        <v>62</v>
      </c>
    </row>
    <row r="133" spans="2:11" ht="12.75" customHeight="1">
      <c r="B133" s="149" t="s">
        <v>175</v>
      </c>
      <c r="C133" s="149"/>
      <c r="D133" s="149"/>
      <c r="E133" s="149"/>
      <c r="F133" s="149"/>
      <c r="G133" s="149"/>
      <c r="H133" s="149"/>
      <c r="I133" s="149"/>
      <c r="J133" s="149"/>
      <c r="K133" s="149"/>
    </row>
    <row r="134" spans="2:11" ht="12.75">
      <c r="B134" s="149"/>
      <c r="C134" s="149"/>
      <c r="D134" s="149"/>
      <c r="E134" s="149"/>
      <c r="F134" s="149"/>
      <c r="G134" s="149"/>
      <c r="H134" s="149"/>
      <c r="I134" s="149"/>
      <c r="J134" s="149"/>
      <c r="K134" s="149"/>
    </row>
    <row r="135" spans="2:11" ht="12.75">
      <c r="B135" s="149"/>
      <c r="C135" s="149"/>
      <c r="D135" s="149"/>
      <c r="E135" s="149"/>
      <c r="F135" s="149"/>
      <c r="G135" s="149"/>
      <c r="H135" s="149"/>
      <c r="I135" s="149"/>
      <c r="J135" s="149"/>
      <c r="K135" s="149"/>
    </row>
    <row r="137" spans="1:8" ht="12.75">
      <c r="A137" s="74" t="s">
        <v>65</v>
      </c>
      <c r="B137" s="54" t="s">
        <v>64</v>
      </c>
      <c r="C137" s="39"/>
      <c r="D137" s="39"/>
      <c r="E137" s="39"/>
      <c r="F137" s="39"/>
      <c r="G137" s="39"/>
      <c r="H137" s="39"/>
    </row>
    <row r="138" spans="1:8" ht="12.75">
      <c r="A138" s="65"/>
      <c r="B138" s="39"/>
      <c r="C138" s="39"/>
      <c r="D138" s="39"/>
      <c r="E138" s="39"/>
      <c r="F138" s="39"/>
      <c r="G138" s="39"/>
      <c r="H138" s="39"/>
    </row>
    <row r="139" spans="1:11" ht="12.75">
      <c r="A139" s="65"/>
      <c r="B139" s="157" t="s">
        <v>240</v>
      </c>
      <c r="C139" s="157"/>
      <c r="D139" s="157"/>
      <c r="E139" s="157"/>
      <c r="F139" s="157"/>
      <c r="G139" s="157"/>
      <c r="H139" s="157"/>
      <c r="I139" s="157"/>
      <c r="J139" s="157"/>
      <c r="K139" s="157"/>
    </row>
    <row r="140" spans="2:11" ht="12.75">
      <c r="B140" s="157"/>
      <c r="C140" s="157"/>
      <c r="D140" s="157"/>
      <c r="E140" s="157"/>
      <c r="F140" s="157"/>
      <c r="G140" s="157"/>
      <c r="H140" s="157"/>
      <c r="I140" s="157"/>
      <c r="J140" s="157"/>
      <c r="K140" s="157"/>
    </row>
    <row r="141" spans="2:11" ht="12.75">
      <c r="B141" s="68"/>
      <c r="C141" s="68"/>
      <c r="D141" s="68"/>
      <c r="E141" s="68"/>
      <c r="F141" s="68"/>
      <c r="G141" s="68"/>
      <c r="H141" s="68"/>
      <c r="I141" s="68"/>
      <c r="J141" s="68"/>
      <c r="K141" s="68"/>
    </row>
    <row r="142" spans="1:11" ht="12.75">
      <c r="A142" s="74" t="s">
        <v>66</v>
      </c>
      <c r="B142" s="54" t="s">
        <v>237</v>
      </c>
      <c r="C142" s="39"/>
      <c r="D142" s="39"/>
      <c r="E142" s="39"/>
      <c r="F142" s="39"/>
      <c r="G142" s="39"/>
      <c r="H142" s="39"/>
      <c r="I142" s="39"/>
      <c r="J142" s="39"/>
      <c r="K142" s="39"/>
    </row>
    <row r="143" spans="1:11" ht="12.75">
      <c r="A143" s="65"/>
      <c r="B143" s="39"/>
      <c r="C143" s="39"/>
      <c r="D143" s="39"/>
      <c r="E143" s="39"/>
      <c r="F143" s="39"/>
      <c r="G143" s="39"/>
      <c r="H143" s="39"/>
      <c r="I143" s="39"/>
      <c r="J143" s="39"/>
      <c r="K143" s="39"/>
    </row>
    <row r="144" spans="1:11" ht="15.75" customHeight="1">
      <c r="A144" s="65"/>
      <c r="B144" s="148" t="s">
        <v>249</v>
      </c>
      <c r="C144" s="148"/>
      <c r="D144" s="148"/>
      <c r="E144" s="148"/>
      <c r="F144" s="148"/>
      <c r="G144" s="148"/>
      <c r="H144" s="148"/>
      <c r="I144" s="148"/>
      <c r="J144" s="148"/>
      <c r="K144" s="148"/>
    </row>
    <row r="145" spans="1:11" ht="12.75">
      <c r="A145" s="65"/>
      <c r="B145" s="148"/>
      <c r="C145" s="148"/>
      <c r="D145" s="148"/>
      <c r="E145" s="148"/>
      <c r="F145" s="148"/>
      <c r="G145" s="148"/>
      <c r="H145" s="148"/>
      <c r="I145" s="148"/>
      <c r="J145" s="148"/>
      <c r="K145" s="148"/>
    </row>
    <row r="146" spans="1:11" ht="7.5" customHeight="1">
      <c r="A146" s="65"/>
      <c r="B146" s="133"/>
      <c r="C146" s="133"/>
      <c r="D146" s="133"/>
      <c r="E146" s="133"/>
      <c r="F146" s="133"/>
      <c r="G146" s="133"/>
      <c r="H146" s="133"/>
      <c r="I146" s="133"/>
      <c r="J146" s="133"/>
      <c r="K146" s="133"/>
    </row>
    <row r="147" spans="1:11" ht="12.75">
      <c r="A147" s="65"/>
      <c r="B147" s="130"/>
      <c r="C147" s="133"/>
      <c r="D147" s="133"/>
      <c r="E147" s="133"/>
      <c r="F147" s="133"/>
      <c r="G147" s="133"/>
      <c r="H147" s="133"/>
      <c r="I147" s="133"/>
      <c r="J147" s="133"/>
      <c r="K147" s="133"/>
    </row>
    <row r="148" spans="1:7" ht="12.75">
      <c r="A148" s="74" t="s">
        <v>68</v>
      </c>
      <c r="B148" s="54" t="s">
        <v>67</v>
      </c>
      <c r="C148" s="39"/>
      <c r="D148" s="39"/>
      <c r="E148" s="39"/>
      <c r="F148" s="39"/>
      <c r="G148" s="39"/>
    </row>
    <row r="149" spans="1:7" ht="12.75">
      <c r="A149" s="65"/>
      <c r="B149" s="39"/>
      <c r="C149" s="39"/>
      <c r="D149" s="39"/>
      <c r="E149" s="39"/>
      <c r="F149" s="39"/>
      <c r="G149" s="39"/>
    </row>
    <row r="150" spans="1:11" ht="12.75" customHeight="1">
      <c r="A150" s="65"/>
      <c r="B150" s="55" t="s">
        <v>250</v>
      </c>
      <c r="C150" s="134"/>
      <c r="D150" s="134"/>
      <c r="E150" s="134"/>
      <c r="F150" s="134"/>
      <c r="G150" s="134"/>
      <c r="H150" s="134"/>
      <c r="I150" s="134"/>
      <c r="J150" s="134"/>
      <c r="K150" s="134"/>
    </row>
    <row r="151" spans="2:11" ht="6" customHeight="1">
      <c r="B151" s="134"/>
      <c r="C151" s="134"/>
      <c r="D151" s="134"/>
      <c r="E151" s="134"/>
      <c r="F151" s="134"/>
      <c r="G151" s="134"/>
      <c r="H151" s="134"/>
      <c r="I151" s="134"/>
      <c r="J151" s="134"/>
      <c r="K151" s="134"/>
    </row>
    <row r="153" spans="1:9" ht="12.75">
      <c r="A153" s="74" t="s">
        <v>70</v>
      </c>
      <c r="B153" s="54" t="s">
        <v>69</v>
      </c>
      <c r="C153" s="39"/>
      <c r="D153" s="39"/>
      <c r="E153" s="39"/>
      <c r="F153" s="39"/>
      <c r="G153" s="39"/>
      <c r="H153" s="39"/>
      <c r="I153" s="39"/>
    </row>
    <row r="154" spans="1:9" ht="12.75">
      <c r="A154" s="59"/>
      <c r="B154" s="54"/>
      <c r="C154" s="39"/>
      <c r="D154" s="39"/>
      <c r="E154" s="39"/>
      <c r="F154" s="39"/>
      <c r="G154" s="39"/>
      <c r="H154" s="39"/>
      <c r="I154" s="39"/>
    </row>
    <row r="155" spans="2:11" ht="12.75" customHeight="1">
      <c r="B155" s="149" t="s">
        <v>137</v>
      </c>
      <c r="C155" s="149"/>
      <c r="D155" s="149"/>
      <c r="E155" s="149"/>
      <c r="F155" s="149"/>
      <c r="G155" s="149"/>
      <c r="H155" s="149"/>
      <c r="I155" s="149"/>
      <c r="J155" s="149"/>
      <c r="K155" s="149"/>
    </row>
    <row r="156" spans="2:11" ht="12.75">
      <c r="B156" s="149"/>
      <c r="C156" s="149"/>
      <c r="D156" s="149"/>
      <c r="E156" s="149"/>
      <c r="F156" s="149"/>
      <c r="G156" s="149"/>
      <c r="H156" s="149"/>
      <c r="I156" s="149"/>
      <c r="J156" s="149"/>
      <c r="K156" s="149"/>
    </row>
    <row r="157" spans="2:11" ht="12.75">
      <c r="B157" s="149"/>
      <c r="C157" s="149"/>
      <c r="D157" s="149"/>
      <c r="E157" s="149"/>
      <c r="F157" s="149"/>
      <c r="G157" s="149"/>
      <c r="H157" s="149"/>
      <c r="I157" s="149"/>
      <c r="J157" s="149"/>
      <c r="K157" s="149"/>
    </row>
    <row r="158" spans="2:9" ht="12.75">
      <c r="B158" s="61"/>
      <c r="C158" s="61"/>
      <c r="D158" s="61"/>
      <c r="E158" s="61"/>
      <c r="F158" s="61"/>
      <c r="G158" s="61"/>
      <c r="H158" s="61"/>
      <c r="I158" s="61"/>
    </row>
    <row r="159" spans="1:6" ht="12.75">
      <c r="A159" s="59" t="s">
        <v>72</v>
      </c>
      <c r="B159" s="9" t="s">
        <v>71</v>
      </c>
      <c r="F159" s="33"/>
    </row>
    <row r="161" spans="2:11" ht="12.75" customHeight="1">
      <c r="B161" s="149" t="s">
        <v>148</v>
      </c>
      <c r="C161" s="149"/>
      <c r="D161" s="149"/>
      <c r="E161" s="149"/>
      <c r="F161" s="149"/>
      <c r="G161" s="149"/>
      <c r="H161" s="149"/>
      <c r="I161" s="149"/>
      <c r="J161" s="149"/>
      <c r="K161" s="149"/>
    </row>
    <row r="162" spans="2:11" ht="13.5" customHeight="1">
      <c r="B162" s="149"/>
      <c r="C162" s="149"/>
      <c r="D162" s="149"/>
      <c r="E162" s="149"/>
      <c r="F162" s="149"/>
      <c r="G162" s="149"/>
      <c r="H162" s="149"/>
      <c r="I162" s="149"/>
      <c r="J162" s="149"/>
      <c r="K162" s="149"/>
    </row>
    <row r="163" ht="7.5" customHeight="1"/>
    <row r="164" ht="13.5" customHeight="1"/>
    <row r="165" spans="1:5" ht="12.75">
      <c r="A165" s="74" t="s">
        <v>73</v>
      </c>
      <c r="B165" s="54" t="s">
        <v>176</v>
      </c>
      <c r="C165" s="39"/>
      <c r="D165" s="39"/>
      <c r="E165" s="39"/>
    </row>
    <row r="166" spans="1:5" ht="12.75">
      <c r="A166" s="74"/>
      <c r="B166" s="54"/>
      <c r="C166" s="39"/>
      <c r="D166" s="39"/>
      <c r="E166" s="39"/>
    </row>
    <row r="167" spans="2:11" ht="12.75">
      <c r="B167" s="149" t="s">
        <v>291</v>
      </c>
      <c r="C167" s="149"/>
      <c r="D167" s="149"/>
      <c r="E167" s="149"/>
      <c r="F167" s="149"/>
      <c r="G167" s="149"/>
      <c r="H167" s="149"/>
      <c r="I167" s="149"/>
      <c r="J167" s="149"/>
      <c r="K167" s="149"/>
    </row>
    <row r="168" spans="2:11" ht="12.75" customHeight="1">
      <c r="B168" s="149"/>
      <c r="C168" s="149"/>
      <c r="D168" s="149"/>
      <c r="E168" s="149"/>
      <c r="F168" s="149"/>
      <c r="G168" s="149"/>
      <c r="H168" s="149"/>
      <c r="I168" s="149"/>
      <c r="J168" s="149"/>
      <c r="K168" s="149"/>
    </row>
    <row r="169" spans="2:11" ht="12.75" customHeight="1">
      <c r="B169" s="88"/>
      <c r="C169" s="88"/>
      <c r="D169" s="88"/>
      <c r="E169" s="88"/>
      <c r="F169" s="88"/>
      <c r="G169" s="88"/>
      <c r="H169" s="88"/>
      <c r="I169" s="88"/>
      <c r="J169" s="88"/>
      <c r="K169" s="88"/>
    </row>
    <row r="170" ht="12.75" customHeight="1"/>
    <row r="171" spans="2:9" ht="12.75" customHeight="1">
      <c r="B171" s="88"/>
      <c r="C171" s="88"/>
      <c r="D171" s="88"/>
      <c r="E171" s="88"/>
      <c r="F171" s="88"/>
      <c r="G171" s="88"/>
      <c r="H171" s="88"/>
      <c r="I171" s="88"/>
    </row>
    <row r="172" spans="4:11" ht="12.75">
      <c r="D172" s="39"/>
      <c r="E172" s="39"/>
      <c r="F172" s="39"/>
      <c r="G172" s="39"/>
      <c r="H172" s="39"/>
      <c r="I172" s="39"/>
      <c r="J172" s="39"/>
      <c r="K172" s="39"/>
    </row>
    <row r="173" spans="1:11" ht="12.75">
      <c r="A173" s="74"/>
      <c r="B173" s="54"/>
      <c r="C173" s="39"/>
      <c r="D173" s="39"/>
      <c r="E173" s="39"/>
      <c r="F173" s="39"/>
      <c r="G173" s="39"/>
      <c r="H173" s="39"/>
      <c r="I173" s="39"/>
      <c r="J173" s="39"/>
      <c r="K173" s="39"/>
    </row>
    <row r="174" spans="1:11" ht="9" customHeight="1">
      <c r="A174" s="74"/>
      <c r="B174" s="54"/>
      <c r="C174" s="39"/>
      <c r="D174" s="39"/>
      <c r="E174" s="39"/>
      <c r="F174" s="39"/>
      <c r="G174" s="39"/>
      <c r="H174" s="39"/>
      <c r="I174" s="39"/>
      <c r="J174" s="39"/>
      <c r="K174" s="39"/>
    </row>
    <row r="175" ht="13.5" customHeight="1">
      <c r="A175" s="65"/>
    </row>
    <row r="176" ht="12.75">
      <c r="A176" s="65"/>
    </row>
    <row r="177" spans="1:11" ht="13.5" customHeight="1">
      <c r="A177" s="65"/>
      <c r="B177" s="133"/>
      <c r="C177" s="133"/>
      <c r="D177" s="133"/>
      <c r="E177" s="133"/>
      <c r="F177" s="133"/>
      <c r="G177" s="133"/>
      <c r="H177" s="133"/>
      <c r="I177" s="133"/>
      <c r="J177" s="133"/>
      <c r="K177" s="133"/>
    </row>
    <row r="178" spans="1:11" ht="12.75">
      <c r="A178" s="65"/>
      <c r="B178" s="133"/>
      <c r="C178" s="133"/>
      <c r="D178" s="133"/>
      <c r="E178" s="133"/>
      <c r="F178" s="133"/>
      <c r="G178" s="133"/>
      <c r="H178" s="133"/>
      <c r="I178" s="133"/>
      <c r="J178" s="133"/>
      <c r="K178" s="133"/>
    </row>
    <row r="179" ht="12.75">
      <c r="A179" s="58" t="s">
        <v>133</v>
      </c>
    </row>
    <row r="181" spans="1:3" ht="12.75">
      <c r="A181" s="74" t="s">
        <v>74</v>
      </c>
      <c r="B181" s="54" t="s">
        <v>254</v>
      </c>
      <c r="C181" s="39"/>
    </row>
    <row r="186" spans="1:4" ht="12.75">
      <c r="A186" s="59"/>
      <c r="B186" s="9"/>
      <c r="C186" s="39"/>
      <c r="D186" s="3"/>
    </row>
    <row r="187" spans="1:3" ht="12.75">
      <c r="A187" s="135" t="s">
        <v>75</v>
      </c>
      <c r="B187" s="9" t="s">
        <v>123</v>
      </c>
      <c r="C187" s="39"/>
    </row>
    <row r="188" spans="1:3" ht="12.75">
      <c r="A188" s="65"/>
      <c r="B188" s="9"/>
      <c r="C188" s="39"/>
    </row>
    <row r="189" spans="1:2" ht="12.75">
      <c r="A189" s="59"/>
      <c r="B189" s="9"/>
    </row>
    <row r="190" spans="1:2" ht="12.75">
      <c r="A190" s="59"/>
      <c r="B190" s="9"/>
    </row>
    <row r="193" ht="12.75">
      <c r="I193" s="6" t="s">
        <v>7</v>
      </c>
    </row>
    <row r="194" ht="12.75">
      <c r="C194" s="5" t="s">
        <v>206</v>
      </c>
    </row>
    <row r="195" spans="3:9" ht="13.5" thickBot="1">
      <c r="C195" s="5" t="s">
        <v>207</v>
      </c>
      <c r="I195" s="129">
        <v>200</v>
      </c>
    </row>
    <row r="196" ht="13.5" thickTop="1"/>
    <row r="198" spans="1:7" ht="12.75">
      <c r="A198" s="74" t="s">
        <v>152</v>
      </c>
      <c r="B198" s="54" t="s">
        <v>177</v>
      </c>
      <c r="C198" s="39"/>
      <c r="D198" s="39"/>
      <c r="E198" s="39"/>
      <c r="F198" s="39"/>
      <c r="G198" s="39"/>
    </row>
    <row r="199" spans="1:9" ht="12.75">
      <c r="A199" s="65"/>
      <c r="B199" s="39"/>
      <c r="C199" s="39"/>
      <c r="D199" s="39"/>
      <c r="E199" s="39"/>
      <c r="F199" s="39"/>
      <c r="G199" s="39"/>
      <c r="H199" s="6"/>
      <c r="I199" s="40" t="s">
        <v>76</v>
      </c>
    </row>
    <row r="200" spans="1:9" ht="12.75">
      <c r="A200" s="65"/>
      <c r="B200" s="39"/>
      <c r="C200" s="39"/>
      <c r="D200" s="39"/>
      <c r="E200" s="39"/>
      <c r="F200" s="39"/>
      <c r="H200" s="10"/>
      <c r="I200" s="90" t="s">
        <v>275</v>
      </c>
    </row>
    <row r="201" spans="1:9" ht="12.75">
      <c r="A201" s="65"/>
      <c r="B201" s="39"/>
      <c r="C201" s="39"/>
      <c r="D201" s="39"/>
      <c r="E201" s="39"/>
      <c r="F201" s="39"/>
      <c r="H201" s="40"/>
      <c r="I201" s="40" t="s">
        <v>7</v>
      </c>
    </row>
    <row r="202" spans="1:9" ht="12.75">
      <c r="A202" s="65"/>
      <c r="B202" s="39" t="s">
        <v>77</v>
      </c>
      <c r="C202" s="39"/>
      <c r="D202" s="39"/>
      <c r="E202" s="39"/>
      <c r="F202" s="39"/>
      <c r="H202" s="40"/>
      <c r="I202" s="40"/>
    </row>
    <row r="203" spans="1:9" ht="6.75" customHeight="1">
      <c r="A203" s="65"/>
      <c r="B203" s="39"/>
      <c r="C203" s="39"/>
      <c r="D203" s="39"/>
      <c r="E203" s="39"/>
      <c r="F203" s="39"/>
      <c r="H203" s="40"/>
      <c r="I203" s="40"/>
    </row>
    <row r="204" spans="1:9" ht="13.5" thickBot="1">
      <c r="A204" s="65"/>
      <c r="B204" s="39" t="s">
        <v>2</v>
      </c>
      <c r="C204" s="39"/>
      <c r="D204" s="39"/>
      <c r="E204" s="39"/>
      <c r="F204" s="39"/>
      <c r="H204" s="40"/>
      <c r="I204" s="145">
        <v>3134</v>
      </c>
    </row>
    <row r="205" spans="2:9" ht="13.5" thickTop="1">
      <c r="B205" s="39"/>
      <c r="C205" s="39"/>
      <c r="D205" s="39"/>
      <c r="G205" s="1"/>
      <c r="H205" s="40"/>
      <c r="I205" s="11"/>
    </row>
    <row r="206" spans="7:9" ht="12.75">
      <c r="G206" s="1"/>
      <c r="H206" s="40"/>
      <c r="I206" s="144"/>
    </row>
    <row r="207" spans="7:8" ht="12.75">
      <c r="G207" s="1"/>
      <c r="H207" s="40"/>
    </row>
    <row r="208" spans="7:8" ht="12.75">
      <c r="G208" s="1"/>
      <c r="H208" s="40"/>
    </row>
    <row r="209" spans="1:9" s="62" customFormat="1" ht="12.75" customHeight="1">
      <c r="A209" s="156" t="s">
        <v>160</v>
      </c>
      <c r="B209" s="156"/>
      <c r="C209" s="156"/>
      <c r="D209" s="156"/>
      <c r="E209" s="156"/>
      <c r="F209" s="156"/>
      <c r="G209" s="156"/>
      <c r="H209" s="156"/>
      <c r="I209" s="156"/>
    </row>
    <row r="210" spans="1:9" s="62" customFormat="1" ht="12.75">
      <c r="A210" s="156"/>
      <c r="B210" s="156"/>
      <c r="C210" s="156"/>
      <c r="D210" s="156"/>
      <c r="E210" s="156"/>
      <c r="F210" s="156"/>
      <c r="G210" s="156"/>
      <c r="H210" s="156"/>
      <c r="I210" s="156"/>
    </row>
    <row r="211" spans="1:5" s="62" customFormat="1" ht="12.75">
      <c r="A211" s="63"/>
      <c r="B211" s="64"/>
      <c r="C211" s="64"/>
      <c r="D211" s="64"/>
      <c r="E211" s="64"/>
    </row>
    <row r="212" spans="1:5" ht="12.75">
      <c r="A212" s="74" t="s">
        <v>78</v>
      </c>
      <c r="B212" s="54" t="s">
        <v>79</v>
      </c>
      <c r="C212" s="39"/>
      <c r="D212" s="39"/>
      <c r="E212" s="39"/>
    </row>
    <row r="213" spans="2:5" ht="12.75">
      <c r="B213" s="39"/>
      <c r="C213" s="39"/>
      <c r="D213" s="39"/>
      <c r="E213" s="39"/>
    </row>
    <row r="214" spans="1:11" ht="12.75" customHeight="1">
      <c r="A214" s="65"/>
      <c r="B214" s="148" t="s">
        <v>288</v>
      </c>
      <c r="C214" s="148"/>
      <c r="D214" s="148"/>
      <c r="E214" s="148"/>
      <c r="F214" s="148"/>
      <c r="G214" s="148"/>
      <c r="H214" s="148"/>
      <c r="I214" s="148"/>
      <c r="J214" s="148"/>
      <c r="K214" s="148"/>
    </row>
    <row r="215" spans="1:11" ht="12.75">
      <c r="A215" s="65"/>
      <c r="B215" s="148"/>
      <c r="C215" s="148"/>
      <c r="D215" s="148"/>
      <c r="E215" s="148"/>
      <c r="F215" s="148"/>
      <c r="G215" s="148"/>
      <c r="H215" s="148"/>
      <c r="I215" s="148"/>
      <c r="J215" s="148"/>
      <c r="K215" s="148"/>
    </row>
    <row r="216" spans="1:11" ht="12.75">
      <c r="A216" s="65"/>
      <c r="B216" s="148"/>
      <c r="C216" s="148"/>
      <c r="D216" s="148"/>
      <c r="E216" s="148"/>
      <c r="F216" s="148"/>
      <c r="G216" s="148"/>
      <c r="H216" s="148"/>
      <c r="I216" s="148"/>
      <c r="J216" s="148"/>
      <c r="K216" s="148"/>
    </row>
    <row r="217" spans="1:11" s="39" customFormat="1" ht="12.75" customHeight="1">
      <c r="A217" s="65"/>
      <c r="B217" s="148"/>
      <c r="C217" s="148"/>
      <c r="D217" s="148"/>
      <c r="E217" s="148"/>
      <c r="F217" s="148"/>
      <c r="G217" s="148"/>
      <c r="H217" s="148"/>
      <c r="I217" s="148"/>
      <c r="J217" s="148"/>
      <c r="K217" s="148"/>
    </row>
    <row r="218" spans="1:11" s="39" customFormat="1" ht="10.5" customHeight="1">
      <c r="A218" s="65"/>
      <c r="B218" s="133"/>
      <c r="C218" s="133"/>
      <c r="D218" s="133"/>
      <c r="E218" s="133"/>
      <c r="F218" s="133"/>
      <c r="G218" s="133"/>
      <c r="H218" s="133"/>
      <c r="I218" s="133"/>
      <c r="J218" s="133"/>
      <c r="K218" s="133"/>
    </row>
    <row r="219" spans="1:11" ht="12.75" customHeight="1">
      <c r="A219" s="65"/>
      <c r="B219" s="148" t="s">
        <v>289</v>
      </c>
      <c r="C219" s="148"/>
      <c r="D219" s="148"/>
      <c r="E219" s="148"/>
      <c r="F219" s="148"/>
      <c r="G219" s="148"/>
      <c r="H219" s="148"/>
      <c r="I219" s="148"/>
      <c r="J219" s="148"/>
      <c r="K219" s="148"/>
    </row>
    <row r="220" spans="1:11" ht="12.75">
      <c r="A220" s="65"/>
      <c r="B220" s="148"/>
      <c r="C220" s="148"/>
      <c r="D220" s="148"/>
      <c r="E220" s="148"/>
      <c r="F220" s="148"/>
      <c r="G220" s="148"/>
      <c r="H220" s="148"/>
      <c r="I220" s="148"/>
      <c r="J220" s="148"/>
      <c r="K220" s="148"/>
    </row>
    <row r="221" spans="1:11" ht="12.75">
      <c r="A221" s="65"/>
      <c r="B221" s="148"/>
      <c r="C221" s="148"/>
      <c r="D221" s="148"/>
      <c r="E221" s="148"/>
      <c r="F221" s="148"/>
      <c r="G221" s="148"/>
      <c r="H221" s="148"/>
      <c r="I221" s="148"/>
      <c r="J221" s="148"/>
      <c r="K221" s="148"/>
    </row>
    <row r="222" spans="1:11" ht="12.75">
      <c r="A222" s="65"/>
      <c r="B222" s="143"/>
      <c r="C222" s="143"/>
      <c r="D222" s="143"/>
      <c r="E222" s="143"/>
      <c r="F222" s="143"/>
      <c r="G222" s="143"/>
      <c r="H222" s="143"/>
      <c r="I222" s="143"/>
      <c r="J222" s="143"/>
      <c r="K222" s="143"/>
    </row>
    <row r="223" spans="1:11" ht="15.75" customHeight="1">
      <c r="A223" s="65"/>
      <c r="B223" s="143"/>
      <c r="C223" s="143"/>
      <c r="D223" s="143"/>
      <c r="E223" s="143"/>
      <c r="F223" s="143"/>
      <c r="G223" s="143"/>
      <c r="H223" s="143"/>
      <c r="I223" s="143"/>
      <c r="J223" s="143"/>
      <c r="K223" s="143"/>
    </row>
    <row r="224" spans="1:11" ht="15.75" customHeight="1">
      <c r="A224" s="156" t="s">
        <v>160</v>
      </c>
      <c r="B224" s="156"/>
      <c r="C224" s="156"/>
      <c r="D224" s="156"/>
      <c r="E224" s="156"/>
      <c r="F224" s="156"/>
      <c r="G224" s="156"/>
      <c r="H224" s="156"/>
      <c r="I224" s="156"/>
      <c r="J224" s="133"/>
      <c r="K224" s="133"/>
    </row>
    <row r="225" spans="1:11" ht="15.75" customHeight="1">
      <c r="A225" s="156"/>
      <c r="B225" s="156"/>
      <c r="C225" s="156"/>
      <c r="D225" s="156"/>
      <c r="E225" s="156"/>
      <c r="F225" s="156"/>
      <c r="G225" s="156"/>
      <c r="H225" s="156"/>
      <c r="I225" s="156"/>
      <c r="J225" s="133"/>
      <c r="K225" s="133"/>
    </row>
    <row r="226" spans="1:11" ht="15.75" customHeight="1">
      <c r="A226" s="65"/>
      <c r="B226" s="133"/>
      <c r="C226" s="133"/>
      <c r="D226" s="133"/>
      <c r="E226" s="133"/>
      <c r="F226" s="133"/>
      <c r="G226" s="133"/>
      <c r="H226" s="133"/>
      <c r="I226" s="133"/>
      <c r="J226" s="133"/>
      <c r="K226" s="133"/>
    </row>
    <row r="227" spans="1:9" ht="12.75">
      <c r="A227" s="74" t="s">
        <v>80</v>
      </c>
      <c r="B227" s="54" t="s">
        <v>81</v>
      </c>
      <c r="C227" s="39"/>
      <c r="D227" s="39"/>
      <c r="E227" s="39"/>
      <c r="F227" s="39"/>
      <c r="G227" s="39"/>
      <c r="H227" s="39"/>
      <c r="I227" s="39"/>
    </row>
    <row r="228" spans="1:9" ht="8.25" customHeight="1">
      <c r="A228" s="65"/>
      <c r="B228" s="39"/>
      <c r="C228" s="39"/>
      <c r="D228" s="39"/>
      <c r="E228" s="39"/>
      <c r="F228" s="39"/>
      <c r="G228" s="39"/>
      <c r="H228" s="39"/>
      <c r="I228" s="39"/>
    </row>
    <row r="229" spans="1:11" ht="12.75" customHeight="1">
      <c r="A229" s="65"/>
      <c r="B229" s="148" t="s">
        <v>283</v>
      </c>
      <c r="C229" s="148"/>
      <c r="D229" s="148"/>
      <c r="E229" s="148"/>
      <c r="F229" s="148"/>
      <c r="G229" s="148"/>
      <c r="H229" s="148"/>
      <c r="I229" s="148"/>
      <c r="J229" s="148"/>
      <c r="K229" s="148"/>
    </row>
    <row r="230" spans="1:11" ht="12.75">
      <c r="A230" s="65"/>
      <c r="B230" s="148"/>
      <c r="C230" s="148"/>
      <c r="D230" s="148"/>
      <c r="E230" s="148"/>
      <c r="F230" s="148"/>
      <c r="G230" s="148"/>
      <c r="H230" s="148"/>
      <c r="I230" s="148"/>
      <c r="J230" s="148"/>
      <c r="K230" s="148"/>
    </row>
    <row r="231" spans="1:11" ht="12.75">
      <c r="A231" s="65"/>
      <c r="B231" s="148"/>
      <c r="C231" s="148"/>
      <c r="D231" s="148"/>
      <c r="E231" s="148"/>
      <c r="F231" s="148"/>
      <c r="G231" s="148"/>
      <c r="H231" s="148"/>
      <c r="I231" s="148"/>
      <c r="J231" s="148"/>
      <c r="K231" s="148"/>
    </row>
    <row r="232" spans="1:11" ht="12.75">
      <c r="A232" s="65"/>
      <c r="B232" s="148"/>
      <c r="C232" s="148"/>
      <c r="D232" s="148"/>
      <c r="E232" s="148"/>
      <c r="F232" s="148"/>
      <c r="G232" s="148"/>
      <c r="H232" s="148"/>
      <c r="I232" s="148"/>
      <c r="J232" s="148"/>
      <c r="K232" s="148"/>
    </row>
    <row r="233" spans="1:11" ht="12.75">
      <c r="A233" s="65"/>
      <c r="B233" s="68"/>
      <c r="C233" s="68"/>
      <c r="D233" s="68"/>
      <c r="E233" s="68"/>
      <c r="F233" s="68"/>
      <c r="G233" s="68"/>
      <c r="H233" s="68"/>
      <c r="I233" s="68"/>
      <c r="J233" s="68"/>
      <c r="K233" s="68"/>
    </row>
    <row r="234" spans="1:11" ht="12.75">
      <c r="A234" s="65"/>
      <c r="B234" s="68"/>
      <c r="C234" s="68"/>
      <c r="D234" s="68"/>
      <c r="E234" s="68"/>
      <c r="F234" s="68"/>
      <c r="G234" s="68"/>
      <c r="H234" s="68"/>
      <c r="I234" s="68"/>
      <c r="J234" s="68"/>
      <c r="K234" s="68"/>
    </row>
    <row r="235" spans="1:4" ht="12.75">
      <c r="A235" s="74" t="s">
        <v>82</v>
      </c>
      <c r="B235" s="54" t="s">
        <v>83</v>
      </c>
      <c r="C235" s="39"/>
      <c r="D235" s="39"/>
    </row>
    <row r="236" spans="2:4" ht="8.25" customHeight="1">
      <c r="B236" s="39"/>
      <c r="C236" s="39"/>
      <c r="D236" s="39"/>
    </row>
    <row r="237" spans="2:11" ht="12.75" customHeight="1">
      <c r="B237" s="148" t="s">
        <v>290</v>
      </c>
      <c r="C237" s="148"/>
      <c r="D237" s="148"/>
      <c r="E237" s="148"/>
      <c r="F237" s="148"/>
      <c r="G237" s="148"/>
      <c r="H237" s="148"/>
      <c r="I237" s="148"/>
      <c r="J237" s="148"/>
      <c r="K237" s="148"/>
    </row>
    <row r="238" spans="2:11" ht="12.75">
      <c r="B238" s="148"/>
      <c r="C238" s="148"/>
      <c r="D238" s="148"/>
      <c r="E238" s="148"/>
      <c r="F238" s="148"/>
      <c r="G238" s="148"/>
      <c r="H238" s="148"/>
      <c r="I238" s="148"/>
      <c r="J238" s="148"/>
      <c r="K238" s="148"/>
    </row>
    <row r="239" spans="2:11" ht="12.75">
      <c r="B239" s="148"/>
      <c r="C239" s="148"/>
      <c r="D239" s="148"/>
      <c r="E239" s="148"/>
      <c r="F239" s="148"/>
      <c r="G239" s="148"/>
      <c r="H239" s="148"/>
      <c r="I239" s="148"/>
      <c r="J239" s="148"/>
      <c r="K239" s="148"/>
    </row>
    <row r="240" spans="2:11" ht="12.75">
      <c r="B240" s="148"/>
      <c r="C240" s="148"/>
      <c r="D240" s="148"/>
      <c r="E240" s="148"/>
      <c r="F240" s="148"/>
      <c r="G240" s="148"/>
      <c r="H240" s="148"/>
      <c r="I240" s="148"/>
      <c r="J240" s="148"/>
      <c r="K240" s="148"/>
    </row>
    <row r="241" spans="2:11" ht="12.75">
      <c r="B241" s="148"/>
      <c r="C241" s="148"/>
      <c r="D241" s="148"/>
      <c r="E241" s="148"/>
      <c r="F241" s="148"/>
      <c r="G241" s="148"/>
      <c r="H241" s="148"/>
      <c r="I241" s="148"/>
      <c r="J241" s="148"/>
      <c r="K241" s="148"/>
    </row>
    <row r="242" spans="2:11" ht="12.75">
      <c r="B242" s="133"/>
      <c r="C242" s="133"/>
      <c r="D242" s="133"/>
      <c r="E242" s="133"/>
      <c r="F242" s="133"/>
      <c r="G242" s="133"/>
      <c r="H242" s="133"/>
      <c r="I242" s="133"/>
      <c r="J242" s="133"/>
      <c r="K242" s="133"/>
    </row>
    <row r="243" spans="2:11" ht="12.75">
      <c r="B243" s="133"/>
      <c r="C243" s="133"/>
      <c r="D243" s="133"/>
      <c r="E243" s="133"/>
      <c r="F243" s="133"/>
      <c r="G243" s="133"/>
      <c r="H243" s="133"/>
      <c r="I243" s="133"/>
      <c r="J243" s="133"/>
      <c r="K243" s="133"/>
    </row>
    <row r="244" spans="1:2" ht="12.75">
      <c r="A244" s="59" t="s">
        <v>84</v>
      </c>
      <c r="B244" s="9" t="s">
        <v>85</v>
      </c>
    </row>
    <row r="246" spans="2:9" ht="15" customHeight="1">
      <c r="B246" s="39" t="s">
        <v>117</v>
      </c>
      <c r="C246" s="61"/>
      <c r="D246" s="61"/>
      <c r="E246" s="61"/>
      <c r="F246" s="61"/>
      <c r="G246" s="61"/>
      <c r="H246" s="61"/>
      <c r="I246" s="61"/>
    </row>
    <row r="247" spans="2:9" ht="15" customHeight="1">
      <c r="B247" s="61"/>
      <c r="C247" s="61"/>
      <c r="D247" s="61"/>
      <c r="E247" s="61"/>
      <c r="F247" s="61"/>
      <c r="G247" s="61"/>
      <c r="H247" s="61"/>
      <c r="I247" s="61"/>
    </row>
    <row r="248" spans="2:9" ht="12.75">
      <c r="B248" s="61"/>
      <c r="C248" s="61"/>
      <c r="D248" s="61"/>
      <c r="E248" s="61"/>
      <c r="F248" s="61"/>
      <c r="G248" s="61"/>
      <c r="H248" s="61"/>
      <c r="I248" s="61"/>
    </row>
    <row r="249" spans="1:8" ht="12.75">
      <c r="A249" s="74" t="s">
        <v>86</v>
      </c>
      <c r="B249" s="54" t="s">
        <v>6</v>
      </c>
      <c r="C249" s="39"/>
      <c r="D249" s="39"/>
      <c r="E249" s="39"/>
      <c r="F249" s="39"/>
      <c r="G249" s="39"/>
      <c r="H249" s="39"/>
    </row>
    <row r="250" spans="1:11" ht="12.75">
      <c r="A250" s="65"/>
      <c r="B250" s="39"/>
      <c r="C250" s="39"/>
      <c r="D250" s="39"/>
      <c r="F250" s="39"/>
      <c r="G250" s="40" t="s">
        <v>22</v>
      </c>
      <c r="H250" s="39"/>
      <c r="I250" s="39"/>
      <c r="J250" s="39"/>
      <c r="K250" s="40" t="s">
        <v>22</v>
      </c>
    </row>
    <row r="251" spans="1:11" ht="12.75">
      <c r="A251" s="65"/>
      <c r="B251" s="39"/>
      <c r="C251" s="39"/>
      <c r="D251" s="39"/>
      <c r="E251" s="40" t="s">
        <v>21</v>
      </c>
      <c r="F251" s="39"/>
      <c r="G251" s="40" t="s">
        <v>23</v>
      </c>
      <c r="H251" s="40"/>
      <c r="I251" s="40" t="s">
        <v>21</v>
      </c>
      <c r="J251" s="40"/>
      <c r="K251" s="40" t="s">
        <v>23</v>
      </c>
    </row>
    <row r="252" spans="1:11" ht="12.75">
      <c r="A252" s="65"/>
      <c r="B252" s="39"/>
      <c r="C252" s="39"/>
      <c r="D252" s="39"/>
      <c r="E252" s="40" t="s">
        <v>14</v>
      </c>
      <c r="F252" s="39"/>
      <c r="G252" s="40" t="s">
        <v>14</v>
      </c>
      <c r="H252" s="40"/>
      <c r="I252" s="40" t="s">
        <v>24</v>
      </c>
      <c r="J252" s="40"/>
      <c r="K252" s="40" t="s">
        <v>27</v>
      </c>
    </row>
    <row r="253" spans="1:11" ht="12.75">
      <c r="A253" s="65"/>
      <c r="B253" s="39"/>
      <c r="C253" s="39"/>
      <c r="D253" s="39"/>
      <c r="E253" s="40" t="s">
        <v>275</v>
      </c>
      <c r="F253" s="39"/>
      <c r="G253" s="40" t="s">
        <v>138</v>
      </c>
      <c r="H253" s="40"/>
      <c r="I253" s="40" t="s">
        <v>275</v>
      </c>
      <c r="J253" s="39"/>
      <c r="K253" s="40" t="s">
        <v>138</v>
      </c>
    </row>
    <row r="254" spans="1:11" ht="12.75">
      <c r="A254" s="65"/>
      <c r="C254" s="39"/>
      <c r="D254" s="39"/>
      <c r="E254" s="40" t="s">
        <v>7</v>
      </c>
      <c r="F254" s="39"/>
      <c r="G254" s="40" t="s">
        <v>7</v>
      </c>
      <c r="H254" s="40"/>
      <c r="I254" s="40" t="s">
        <v>7</v>
      </c>
      <c r="J254" s="40"/>
      <c r="K254" s="40" t="s">
        <v>7</v>
      </c>
    </row>
    <row r="255" spans="1:11" ht="12.75">
      <c r="A255" s="65"/>
      <c r="B255" s="39" t="s">
        <v>87</v>
      </c>
      <c r="C255" s="39"/>
      <c r="D255" s="39"/>
      <c r="E255" s="39"/>
      <c r="F255" s="39"/>
      <c r="G255" s="39"/>
      <c r="H255" s="39"/>
      <c r="I255" s="39"/>
      <c r="J255" s="39"/>
      <c r="K255" s="39"/>
    </row>
    <row r="256" spans="1:11" ht="12.75" customHeight="1">
      <c r="A256" s="65"/>
      <c r="B256" s="39" t="s">
        <v>88</v>
      </c>
      <c r="C256" s="39"/>
      <c r="D256" s="39"/>
      <c r="E256" s="2">
        <v>796</v>
      </c>
      <c r="F256" s="39"/>
      <c r="G256" s="2">
        <v>551</v>
      </c>
      <c r="H256" s="66"/>
      <c r="I256" s="66">
        <v>3148</v>
      </c>
      <c r="J256" s="66"/>
      <c r="K256" s="2">
        <v>3105</v>
      </c>
    </row>
    <row r="257" spans="1:11" ht="12.75" customHeight="1">
      <c r="A257" s="65"/>
      <c r="B257" s="39" t="s">
        <v>233</v>
      </c>
      <c r="C257" s="39"/>
      <c r="D257" s="39"/>
      <c r="E257" s="2">
        <v>0</v>
      </c>
      <c r="F257" s="39"/>
      <c r="G257" s="2">
        <v>-31</v>
      </c>
      <c r="H257" s="66"/>
      <c r="I257" s="66">
        <v>-128</v>
      </c>
      <c r="J257" s="66"/>
      <c r="K257" s="2">
        <v>-59</v>
      </c>
    </row>
    <row r="258" spans="1:11" ht="12.75">
      <c r="A258" s="65"/>
      <c r="B258" s="39" t="s">
        <v>89</v>
      </c>
      <c r="C258" s="39"/>
      <c r="D258" s="39"/>
      <c r="E258" s="2"/>
      <c r="F258" s="39"/>
      <c r="G258" s="39"/>
      <c r="H258" s="66"/>
      <c r="I258" s="66"/>
      <c r="J258" s="66"/>
      <c r="K258" s="39"/>
    </row>
    <row r="259" spans="1:11" ht="12.75">
      <c r="A259" s="65"/>
      <c r="B259" s="39" t="s">
        <v>90</v>
      </c>
      <c r="C259" s="39"/>
      <c r="D259" s="39"/>
      <c r="E259" s="66"/>
      <c r="F259" s="66"/>
      <c r="G259" s="66"/>
      <c r="H259" s="66"/>
      <c r="I259" s="66"/>
      <c r="J259" s="66"/>
      <c r="K259" s="66"/>
    </row>
    <row r="260" spans="1:11" ht="12.75">
      <c r="A260" s="65"/>
      <c r="B260" s="39" t="s">
        <v>88</v>
      </c>
      <c r="C260" s="39"/>
      <c r="D260" s="39"/>
      <c r="E260" s="66">
        <v>-59</v>
      </c>
      <c r="F260" s="66"/>
      <c r="G260" s="66">
        <v>294</v>
      </c>
      <c r="H260" s="66"/>
      <c r="I260" s="66">
        <v>325</v>
      </c>
      <c r="J260" s="66"/>
      <c r="K260" s="66">
        <v>532</v>
      </c>
    </row>
    <row r="261" spans="1:11" ht="6" customHeight="1">
      <c r="A261" s="65"/>
      <c r="B261" s="39"/>
      <c r="C261" s="39"/>
      <c r="D261" s="39"/>
      <c r="E261" s="67"/>
      <c r="F261" s="66"/>
      <c r="G261" s="66"/>
      <c r="H261" s="67"/>
      <c r="I261" s="67"/>
      <c r="J261" s="67"/>
      <c r="K261" s="66"/>
    </row>
    <row r="262" spans="1:11" ht="13.5" thickBot="1">
      <c r="A262" s="65"/>
      <c r="B262" s="39"/>
      <c r="C262" s="39"/>
      <c r="D262" s="39"/>
      <c r="E262" s="49">
        <f>SUM(E256:E261)</f>
        <v>737</v>
      </c>
      <c r="F262" s="66"/>
      <c r="G262" s="49">
        <f>SUM(G256:G261)</f>
        <v>814</v>
      </c>
      <c r="H262" s="1"/>
      <c r="I262" s="49">
        <f>SUM(I256:I261)</f>
        <v>3345</v>
      </c>
      <c r="J262" s="1"/>
      <c r="K262" s="49">
        <f>SUM(K256:K261)</f>
        <v>3578</v>
      </c>
    </row>
    <row r="263" spans="1:9" ht="13.5" thickTop="1">
      <c r="A263" s="65"/>
      <c r="B263" s="39"/>
      <c r="C263" s="39"/>
      <c r="D263" s="39"/>
      <c r="E263" s="39"/>
      <c r="F263" s="39"/>
      <c r="G263" s="39"/>
      <c r="H263" s="39"/>
      <c r="I263" s="39"/>
    </row>
    <row r="264" spans="1:11" ht="12.75" customHeight="1">
      <c r="A264" s="59"/>
      <c r="B264" s="148" t="s">
        <v>255</v>
      </c>
      <c r="C264" s="148"/>
      <c r="D264" s="148"/>
      <c r="E264" s="148"/>
      <c r="F264" s="148"/>
      <c r="G264" s="148"/>
      <c r="H264" s="148"/>
      <c r="I264" s="148"/>
      <c r="J264" s="148"/>
      <c r="K264" s="148"/>
    </row>
    <row r="265" spans="1:11" ht="12.75">
      <c r="A265" s="59"/>
      <c r="B265" s="148"/>
      <c r="C265" s="148"/>
      <c r="D265" s="148"/>
      <c r="E265" s="148"/>
      <c r="F265" s="148"/>
      <c r="G265" s="148"/>
      <c r="H265" s="148"/>
      <c r="I265" s="148"/>
      <c r="J265" s="148"/>
      <c r="K265" s="148"/>
    </row>
    <row r="266" spans="1:11" ht="12.75">
      <c r="A266" s="59"/>
      <c r="B266" s="148"/>
      <c r="C266" s="148"/>
      <c r="D266" s="148"/>
      <c r="E266" s="148"/>
      <c r="F266" s="148"/>
      <c r="G266" s="148"/>
      <c r="H266" s="148"/>
      <c r="I266" s="148"/>
      <c r="J266" s="148"/>
      <c r="K266" s="148"/>
    </row>
    <row r="267" spans="1:11" ht="12.75">
      <c r="A267" s="59"/>
      <c r="B267" s="148"/>
      <c r="C267" s="148"/>
      <c r="D267" s="148"/>
      <c r="E267" s="148"/>
      <c r="F267" s="148"/>
      <c r="G267" s="148"/>
      <c r="H267" s="148"/>
      <c r="I267" s="148"/>
      <c r="J267" s="148"/>
      <c r="K267" s="148"/>
    </row>
    <row r="268" spans="1:4" ht="11.25" customHeight="1">
      <c r="A268" s="59" t="s">
        <v>91</v>
      </c>
      <c r="B268" s="54" t="s">
        <v>92</v>
      </c>
      <c r="C268" s="39"/>
      <c r="D268" s="39"/>
    </row>
    <row r="273" spans="1:4" ht="12.75">
      <c r="A273" s="59" t="s">
        <v>93</v>
      </c>
      <c r="B273" s="54" t="s">
        <v>94</v>
      </c>
      <c r="C273" s="39"/>
      <c r="D273" s="39"/>
    </row>
    <row r="275" spans="2:11" ht="12.75" customHeight="1">
      <c r="B275" s="149" t="s">
        <v>178</v>
      </c>
      <c r="C275" s="149"/>
      <c r="D275" s="149"/>
      <c r="E275" s="149"/>
      <c r="F275" s="149"/>
      <c r="G275" s="149"/>
      <c r="H275" s="149"/>
      <c r="I275" s="149"/>
      <c r="J275" s="149"/>
      <c r="K275" s="149"/>
    </row>
    <row r="276" spans="2:9" ht="12.75">
      <c r="B276" s="61"/>
      <c r="C276" s="61"/>
      <c r="D276" s="61"/>
      <c r="E276" s="61"/>
      <c r="F276" s="61"/>
      <c r="G276" s="61"/>
      <c r="H276" s="61"/>
      <c r="I276" s="61"/>
    </row>
    <row r="277" spans="2:7" ht="12.75">
      <c r="B277" s="39"/>
      <c r="C277" s="39"/>
      <c r="D277" s="39"/>
      <c r="E277" s="3"/>
      <c r="F277" s="2"/>
      <c r="G277" s="3"/>
    </row>
    <row r="278" spans="5:9" ht="12.75">
      <c r="E278" s="68"/>
      <c r="F278" s="68"/>
      <c r="G278" s="68"/>
      <c r="H278" s="68"/>
      <c r="I278" s="68"/>
    </row>
    <row r="279" spans="2:9" ht="12.75">
      <c r="B279" s="68"/>
      <c r="C279" s="68"/>
      <c r="D279" s="68"/>
      <c r="E279" s="68"/>
      <c r="F279" s="68"/>
      <c r="G279" s="68"/>
      <c r="H279" s="68"/>
      <c r="I279" s="68"/>
    </row>
    <row r="280" ht="12.75">
      <c r="A280" s="5"/>
    </row>
    <row r="281" spans="1:2" ht="12.75">
      <c r="A281" s="59"/>
      <c r="B281" s="9"/>
    </row>
    <row r="282" spans="1:9" s="62" customFormat="1" ht="12.75">
      <c r="A282" s="63"/>
      <c r="B282" s="98"/>
      <c r="C282" s="98"/>
      <c r="D282" s="98"/>
      <c r="E282" s="98"/>
      <c r="F282" s="98"/>
      <c r="G282" s="98"/>
      <c r="H282" s="98"/>
      <c r="I282" s="98"/>
    </row>
    <row r="283" spans="1:9" s="62" customFormat="1" ht="11.25" customHeight="1">
      <c r="A283" s="156" t="s">
        <v>160</v>
      </c>
      <c r="B283" s="156"/>
      <c r="C283" s="156"/>
      <c r="D283" s="156"/>
      <c r="E283" s="156"/>
      <c r="F283" s="156"/>
      <c r="G283" s="156"/>
      <c r="H283" s="156"/>
      <c r="I283" s="156"/>
    </row>
    <row r="284" spans="1:9" s="62" customFormat="1" ht="12.75">
      <c r="A284" s="156"/>
      <c r="B284" s="156"/>
      <c r="C284" s="156"/>
      <c r="D284" s="156"/>
      <c r="E284" s="156"/>
      <c r="F284" s="156"/>
      <c r="G284" s="156"/>
      <c r="H284" s="156"/>
      <c r="I284" s="156"/>
    </row>
    <row r="285" spans="1:9" s="62" customFormat="1" ht="12.75">
      <c r="A285" s="63"/>
      <c r="B285" s="64"/>
      <c r="C285" s="64"/>
      <c r="D285" s="64"/>
      <c r="E285" s="99"/>
      <c r="F285" s="99"/>
      <c r="H285" s="46"/>
      <c r="I285" s="64"/>
    </row>
    <row r="286" spans="1:9" s="62" customFormat="1" ht="12.75">
      <c r="A286" s="74" t="s">
        <v>95</v>
      </c>
      <c r="B286" s="54" t="s">
        <v>118</v>
      </c>
      <c r="C286" s="68"/>
      <c r="D286" s="68"/>
      <c r="E286" s="99"/>
      <c r="F286" s="99"/>
      <c r="H286" s="46"/>
      <c r="I286" s="64"/>
    </row>
    <row r="287" spans="1:9" s="62" customFormat="1" ht="12.75">
      <c r="A287" s="63"/>
      <c r="B287" s="64"/>
      <c r="C287" s="64"/>
      <c r="D287" s="64"/>
      <c r="E287" s="99"/>
      <c r="F287" s="99"/>
      <c r="H287" s="46"/>
      <c r="I287" s="64"/>
    </row>
    <row r="288" spans="1:9" s="62" customFormat="1" ht="12.75">
      <c r="A288" s="63"/>
      <c r="B288" s="64"/>
      <c r="C288" s="64"/>
      <c r="D288" s="64"/>
      <c r="E288" s="99"/>
      <c r="F288" s="99"/>
      <c r="H288" s="46"/>
      <c r="I288" s="64"/>
    </row>
    <row r="289" spans="1:9" s="62" customFormat="1" ht="12.75">
      <c r="A289" s="63"/>
      <c r="B289" s="64"/>
      <c r="C289" s="64"/>
      <c r="D289" s="64"/>
      <c r="E289" s="67"/>
      <c r="F289" s="3"/>
      <c r="G289" s="64"/>
      <c r="H289" s="3"/>
      <c r="I289" s="64"/>
    </row>
    <row r="290" spans="1:5" ht="12.75">
      <c r="A290" s="59" t="s">
        <v>96</v>
      </c>
      <c r="B290" s="69" t="s">
        <v>97</v>
      </c>
      <c r="C290" s="39"/>
      <c r="D290" s="39"/>
      <c r="E290" s="54"/>
    </row>
    <row r="291" spans="1:2" ht="7.5" customHeight="1">
      <c r="A291" s="59"/>
      <c r="B291" s="9"/>
    </row>
    <row r="292" spans="1:7" ht="12.75">
      <c r="A292" s="59"/>
      <c r="B292" s="64" t="s">
        <v>277</v>
      </c>
      <c r="C292" s="64"/>
      <c r="D292" s="64"/>
      <c r="E292" s="64"/>
      <c r="F292" s="64"/>
      <c r="G292" s="64"/>
    </row>
    <row r="293" spans="1:7" ht="6.75" customHeight="1">
      <c r="A293" s="59"/>
      <c r="B293" s="64"/>
      <c r="C293" s="64"/>
      <c r="D293" s="64"/>
      <c r="E293" s="64"/>
      <c r="F293" s="64"/>
      <c r="G293" s="64"/>
    </row>
    <row r="294" spans="1:9" s="62" customFormat="1" ht="12.75">
      <c r="A294" s="114"/>
      <c r="B294" s="114"/>
      <c r="C294" s="114"/>
      <c r="D294" s="114"/>
      <c r="E294" s="114"/>
      <c r="F294" s="114"/>
      <c r="G294" s="114"/>
      <c r="H294" s="114"/>
      <c r="I294" s="114"/>
    </row>
    <row r="295" spans="1:5" ht="12.75">
      <c r="A295" s="59" t="s">
        <v>98</v>
      </c>
      <c r="B295" s="69" t="s">
        <v>99</v>
      </c>
      <c r="C295" s="64"/>
      <c r="D295" s="64"/>
      <c r="E295" s="39"/>
    </row>
    <row r="300" spans="2:11" ht="12.75" customHeight="1">
      <c r="B300" s="148" t="s">
        <v>284</v>
      </c>
      <c r="C300" s="148"/>
      <c r="D300" s="148"/>
      <c r="E300" s="148"/>
      <c r="F300" s="148"/>
      <c r="G300" s="148"/>
      <c r="H300" s="148"/>
      <c r="I300" s="148"/>
      <c r="J300" s="148"/>
      <c r="K300" s="148"/>
    </row>
    <row r="301" spans="2:11" ht="12.75">
      <c r="B301" s="148"/>
      <c r="C301" s="148"/>
      <c r="D301" s="148"/>
      <c r="E301" s="148"/>
      <c r="F301" s="148"/>
      <c r="G301" s="148"/>
      <c r="H301" s="148"/>
      <c r="I301" s="148"/>
      <c r="J301" s="148"/>
      <c r="K301" s="148"/>
    </row>
    <row r="302" spans="2:7" ht="25.5">
      <c r="B302" s="60" t="s">
        <v>179</v>
      </c>
      <c r="D302" s="119" t="s">
        <v>180</v>
      </c>
      <c r="E302" s="119" t="s">
        <v>181</v>
      </c>
      <c r="G302" s="121" t="s">
        <v>183</v>
      </c>
    </row>
    <row r="303" spans="4:5" ht="12.75">
      <c r="D303" s="6" t="s">
        <v>222</v>
      </c>
      <c r="E303" s="6" t="s">
        <v>7</v>
      </c>
    </row>
    <row r="304" spans="2:7" ht="12.75">
      <c r="B304" s="5" t="s">
        <v>182</v>
      </c>
      <c r="D304" s="142">
        <v>777</v>
      </c>
      <c r="E304" s="142">
        <v>2710</v>
      </c>
      <c r="F304" s="39"/>
      <c r="G304" s="141" t="s">
        <v>285</v>
      </c>
    </row>
    <row r="305" spans="4:7" ht="12.75">
      <c r="D305" s="39"/>
      <c r="E305" s="39"/>
      <c r="F305" s="39"/>
      <c r="G305" s="39"/>
    </row>
    <row r="306" spans="2:11" ht="12.75" customHeight="1">
      <c r="B306" s="149" t="s">
        <v>1</v>
      </c>
      <c r="C306" s="149"/>
      <c r="D306" s="149"/>
      <c r="E306" s="149"/>
      <c r="F306" s="149"/>
      <c r="G306" s="149"/>
      <c r="H306" s="149"/>
      <c r="I306" s="149"/>
      <c r="J306" s="149"/>
      <c r="K306" s="149"/>
    </row>
    <row r="307" spans="2:11" ht="12.75">
      <c r="B307" s="149"/>
      <c r="C307" s="149"/>
      <c r="D307" s="149"/>
      <c r="E307" s="149"/>
      <c r="F307" s="149"/>
      <c r="G307" s="149"/>
      <c r="H307" s="149"/>
      <c r="I307" s="149"/>
      <c r="J307" s="149"/>
      <c r="K307" s="149"/>
    </row>
    <row r="309" spans="2:11" ht="12.75" customHeight="1">
      <c r="B309" s="149" t="s">
        <v>184</v>
      </c>
      <c r="C309" s="149"/>
      <c r="D309" s="149"/>
      <c r="E309" s="149"/>
      <c r="F309" s="149"/>
      <c r="G309" s="149"/>
      <c r="H309" s="149"/>
      <c r="I309" s="149"/>
      <c r="J309" s="149"/>
      <c r="K309" s="149"/>
    </row>
    <row r="310" spans="2:11" ht="12.75">
      <c r="B310" s="149"/>
      <c r="C310" s="149"/>
      <c r="D310" s="149"/>
      <c r="E310" s="149"/>
      <c r="F310" s="149"/>
      <c r="G310" s="149"/>
      <c r="H310" s="149"/>
      <c r="I310" s="149"/>
      <c r="J310" s="149"/>
      <c r="K310" s="149"/>
    </row>
    <row r="311" spans="2:11" ht="12.75">
      <c r="B311" s="149"/>
      <c r="C311" s="149"/>
      <c r="D311" s="149"/>
      <c r="E311" s="149"/>
      <c r="F311" s="149"/>
      <c r="G311" s="149"/>
      <c r="H311" s="149"/>
      <c r="I311" s="149"/>
      <c r="J311" s="149"/>
      <c r="K311" s="149"/>
    </row>
    <row r="312" spans="2:11" ht="12.75">
      <c r="B312" s="88"/>
      <c r="C312" s="88"/>
      <c r="D312" s="88"/>
      <c r="E312" s="88"/>
      <c r="F312" s="88"/>
      <c r="G312" s="88"/>
      <c r="H312" s="88"/>
      <c r="I312" s="88"/>
      <c r="J312" s="88"/>
      <c r="K312" s="88"/>
    </row>
    <row r="314" spans="1:8" ht="12.75">
      <c r="A314" s="59" t="s">
        <v>100</v>
      </c>
      <c r="B314" s="9" t="s">
        <v>101</v>
      </c>
      <c r="G314" s="6"/>
      <c r="H314" s="6"/>
    </row>
    <row r="316" spans="2:11" ht="12.75" customHeight="1">
      <c r="B316" s="149" t="s">
        <v>238</v>
      </c>
      <c r="C316" s="149"/>
      <c r="D316" s="149"/>
      <c r="E316" s="149"/>
      <c r="F316" s="149"/>
      <c r="G316" s="149"/>
      <c r="H316" s="149"/>
      <c r="I316" s="149"/>
      <c r="J316" s="149"/>
      <c r="K316" s="149"/>
    </row>
    <row r="317" spans="2:11" ht="12.75">
      <c r="B317" s="149"/>
      <c r="C317" s="149"/>
      <c r="D317" s="149"/>
      <c r="E317" s="149"/>
      <c r="F317" s="149"/>
      <c r="G317" s="149"/>
      <c r="H317" s="149"/>
      <c r="I317" s="149"/>
      <c r="J317" s="149"/>
      <c r="K317" s="149"/>
    </row>
    <row r="318" spans="2:11" ht="12.75">
      <c r="B318" s="149"/>
      <c r="C318" s="149"/>
      <c r="D318" s="149"/>
      <c r="E318" s="149"/>
      <c r="F318" s="149"/>
      <c r="G318" s="149"/>
      <c r="H318" s="149"/>
      <c r="I318" s="149"/>
      <c r="J318" s="149"/>
      <c r="K318" s="149"/>
    </row>
    <row r="320" spans="1:2" ht="12.75">
      <c r="A320" s="59" t="s">
        <v>102</v>
      </c>
      <c r="B320" s="9" t="s">
        <v>103</v>
      </c>
    </row>
    <row r="321" ht="12" customHeight="1"/>
    <row r="322" ht="13.5" customHeight="1"/>
    <row r="323" ht="13.5" customHeight="1"/>
    <row r="324" ht="13.5" customHeight="1"/>
    <row r="325" ht="13.5" customHeight="1"/>
    <row r="326" ht="13.5" customHeight="1"/>
    <row r="327" ht="13.5" customHeight="1"/>
    <row r="328" spans="1:9" s="62" customFormat="1" ht="11.25" customHeight="1">
      <c r="A328" s="156" t="s">
        <v>160</v>
      </c>
      <c r="B328" s="156"/>
      <c r="C328" s="156"/>
      <c r="D328" s="156"/>
      <c r="E328" s="156"/>
      <c r="F328" s="156"/>
      <c r="G328" s="156"/>
      <c r="H328" s="156"/>
      <c r="I328" s="156"/>
    </row>
    <row r="329" spans="1:9" s="62" customFormat="1" ht="12.75">
      <c r="A329" s="156"/>
      <c r="B329" s="156"/>
      <c r="C329" s="156"/>
      <c r="D329" s="156"/>
      <c r="E329" s="156"/>
      <c r="F329" s="156"/>
      <c r="G329" s="156"/>
      <c r="H329" s="156"/>
      <c r="I329" s="156"/>
    </row>
    <row r="330" spans="1:9" s="62" customFormat="1" ht="12.75">
      <c r="A330" s="114"/>
      <c r="B330" s="114"/>
      <c r="C330" s="114"/>
      <c r="D330" s="114"/>
      <c r="E330" s="114"/>
      <c r="F330" s="114"/>
      <c r="G330" s="114"/>
      <c r="H330" s="114"/>
      <c r="I330" s="114"/>
    </row>
    <row r="331" ht="15.75">
      <c r="B331" s="89"/>
    </row>
    <row r="332" spans="1:12" ht="12.75">
      <c r="A332" s="74" t="s">
        <v>104</v>
      </c>
      <c r="B332" s="54" t="s">
        <v>105</v>
      </c>
      <c r="C332" s="39"/>
      <c r="D332" s="39"/>
      <c r="E332" s="37"/>
      <c r="F332" s="37"/>
      <c r="G332" s="37"/>
      <c r="H332" s="37"/>
      <c r="I332" s="37"/>
      <c r="J332" s="37"/>
      <c r="K332" s="37"/>
      <c r="L332" s="37"/>
    </row>
    <row r="333" spans="1:11" ht="12.75">
      <c r="A333" s="74"/>
      <c r="B333" s="54"/>
      <c r="C333" s="39"/>
      <c r="D333" s="39"/>
      <c r="E333" s="37"/>
      <c r="F333" s="37"/>
      <c r="G333" s="37" t="s">
        <v>22</v>
      </c>
      <c r="H333" s="37"/>
      <c r="I333" s="37"/>
      <c r="J333" s="37"/>
      <c r="K333" s="37" t="s">
        <v>22</v>
      </c>
    </row>
    <row r="334" spans="1:12" ht="12.75">
      <c r="A334" s="75"/>
      <c r="B334" s="76"/>
      <c r="C334" s="37"/>
      <c r="D334" s="37"/>
      <c r="E334" s="78" t="s">
        <v>21</v>
      </c>
      <c r="F334" s="78"/>
      <c r="G334" s="78" t="s">
        <v>23</v>
      </c>
      <c r="H334" s="77"/>
      <c r="I334" s="78" t="s">
        <v>21</v>
      </c>
      <c r="J334" s="78"/>
      <c r="K334" s="78" t="s">
        <v>23</v>
      </c>
      <c r="L334" s="70"/>
    </row>
    <row r="335" spans="1:12" ht="12.75">
      <c r="A335" s="75"/>
      <c r="B335" s="76"/>
      <c r="C335" s="37"/>
      <c r="D335" s="37"/>
      <c r="E335" s="78" t="s">
        <v>14</v>
      </c>
      <c r="F335" s="78"/>
      <c r="G335" s="78" t="s">
        <v>14</v>
      </c>
      <c r="H335" s="77"/>
      <c r="I335" s="78" t="s">
        <v>24</v>
      </c>
      <c r="J335" s="78"/>
      <c r="K335" s="78" t="s">
        <v>27</v>
      </c>
      <c r="L335" s="70"/>
    </row>
    <row r="336" spans="1:11" ht="12.75">
      <c r="A336" s="79"/>
      <c r="B336" s="37"/>
      <c r="C336" s="37"/>
      <c r="D336" s="37"/>
      <c r="E336" s="78" t="s">
        <v>275</v>
      </c>
      <c r="F336" s="78"/>
      <c r="G336" s="78" t="s">
        <v>138</v>
      </c>
      <c r="H336" s="37"/>
      <c r="I336" s="78" t="s">
        <v>275</v>
      </c>
      <c r="J336" s="78"/>
      <c r="K336" s="78" t="s">
        <v>138</v>
      </c>
    </row>
    <row r="337" spans="1:11" ht="12.75">
      <c r="A337" s="79"/>
      <c r="B337" s="76" t="s">
        <v>131</v>
      </c>
      <c r="C337" s="37"/>
      <c r="D337" s="37"/>
      <c r="E337" s="78"/>
      <c r="F337" s="78"/>
      <c r="G337" s="78"/>
      <c r="H337" s="37"/>
      <c r="I337" s="78"/>
      <c r="J337" s="78"/>
      <c r="K337" s="78"/>
    </row>
    <row r="338" spans="1:11" ht="13.5" thickBot="1">
      <c r="A338" s="79"/>
      <c r="B338" s="37" t="s">
        <v>125</v>
      </c>
      <c r="C338" s="37"/>
      <c r="D338" s="37"/>
      <c r="E338" s="80">
        <f>'IS'!B40</f>
        <v>2890</v>
      </c>
      <c r="F338" s="91"/>
      <c r="G338" s="80">
        <f>'IS'!D35</f>
        <v>3546</v>
      </c>
      <c r="H338" s="81"/>
      <c r="I338" s="80">
        <f>'IS'!F40</f>
        <v>11180</v>
      </c>
      <c r="J338" s="91"/>
      <c r="K338" s="80">
        <f>'IS'!H35</f>
        <v>14953</v>
      </c>
    </row>
    <row r="339" spans="1:11" ht="13.5" thickTop="1">
      <c r="A339" s="79"/>
      <c r="B339" s="37"/>
      <c r="C339" s="37"/>
      <c r="D339" s="37"/>
      <c r="E339" s="82"/>
      <c r="F339" s="82"/>
      <c r="G339" s="81"/>
      <c r="H339" s="81"/>
      <c r="I339" s="82"/>
      <c r="J339" s="82"/>
      <c r="K339" s="81"/>
    </row>
    <row r="340" spans="1:11" ht="12.75">
      <c r="A340" s="79"/>
      <c r="B340" s="37" t="s">
        <v>150</v>
      </c>
      <c r="C340" s="37"/>
      <c r="D340" s="37"/>
      <c r="E340" s="100"/>
      <c r="F340" s="100"/>
      <c r="G340" s="66"/>
      <c r="H340" s="66"/>
      <c r="I340" s="100"/>
      <c r="J340" s="100"/>
      <c r="K340" s="66"/>
    </row>
    <row r="341" spans="1:11" ht="13.5" thickBot="1">
      <c r="A341" s="79"/>
      <c r="B341" s="37" t="s">
        <v>106</v>
      </c>
      <c r="C341" s="37"/>
      <c r="D341" s="37"/>
      <c r="E341" s="101">
        <v>120369</v>
      </c>
      <c r="F341" s="102"/>
      <c r="G341" s="101">
        <v>120060</v>
      </c>
      <c r="H341" s="66"/>
      <c r="I341" s="101">
        <v>120275</v>
      </c>
      <c r="J341" s="102"/>
      <c r="K341" s="101">
        <v>120057</v>
      </c>
    </row>
    <row r="342" spans="1:11" ht="13.5" thickTop="1">
      <c r="A342" s="79"/>
      <c r="B342" s="37"/>
      <c r="C342" s="37"/>
      <c r="D342" s="37"/>
      <c r="E342" s="82"/>
      <c r="F342" s="82"/>
      <c r="G342" s="81"/>
      <c r="H342" s="81"/>
      <c r="I342" s="82"/>
      <c r="J342" s="82"/>
      <c r="K342" s="81"/>
    </row>
    <row r="343" spans="1:11" ht="13.5" thickBot="1">
      <c r="A343" s="79"/>
      <c r="B343" s="37" t="s">
        <v>129</v>
      </c>
      <c r="C343" s="37"/>
      <c r="D343" s="37"/>
      <c r="E343" s="84">
        <f>(E338/E341)*100</f>
        <v>2.4009504108200614</v>
      </c>
      <c r="F343" s="82"/>
      <c r="G343" s="84">
        <f>(G338/G341)*100</f>
        <v>2.9535232383808094</v>
      </c>
      <c r="H343" s="81"/>
      <c r="I343" s="84">
        <f>(I338/I341)*100</f>
        <v>9.29536478902515</v>
      </c>
      <c r="J343" s="82"/>
      <c r="K343" s="84">
        <f>(K338/K341)*100</f>
        <v>12.454917247640704</v>
      </c>
    </row>
    <row r="344" spans="1:11" ht="13.5" thickTop="1">
      <c r="A344" s="79"/>
      <c r="B344" s="37"/>
      <c r="C344" s="37"/>
      <c r="D344" s="37"/>
      <c r="E344" s="82"/>
      <c r="F344" s="82"/>
      <c r="G344" s="81"/>
      <c r="H344" s="81"/>
      <c r="I344" s="82"/>
      <c r="J344" s="82"/>
      <c r="K344" s="37"/>
    </row>
    <row r="345" spans="1:11" ht="12.75">
      <c r="A345" s="79"/>
      <c r="B345" s="54" t="s">
        <v>132</v>
      </c>
      <c r="C345" s="39"/>
      <c r="D345" s="39"/>
      <c r="E345" s="78"/>
      <c r="F345" s="78"/>
      <c r="G345" s="37"/>
      <c r="H345" s="37"/>
      <c r="I345" s="78"/>
      <c r="J345" s="78"/>
      <c r="K345" s="37"/>
    </row>
    <row r="346" spans="1:11" ht="13.5" thickBot="1">
      <c r="A346" s="79"/>
      <c r="B346" s="37" t="s">
        <v>125</v>
      </c>
      <c r="C346" s="37"/>
      <c r="D346" s="37"/>
      <c r="E346" s="80">
        <f>'IS'!B40</f>
        <v>2890</v>
      </c>
      <c r="F346" s="91"/>
      <c r="G346" s="103">
        <f>'IS'!D35</f>
        <v>3546</v>
      </c>
      <c r="H346" s="81"/>
      <c r="I346" s="80">
        <f>'IS'!F40</f>
        <v>11180</v>
      </c>
      <c r="J346" s="91"/>
      <c r="K346" s="103">
        <f>'IS'!H35</f>
        <v>14953</v>
      </c>
    </row>
    <row r="347" spans="1:11" ht="13.5" thickTop="1">
      <c r="A347" s="79"/>
      <c r="B347" s="37"/>
      <c r="C347" s="37"/>
      <c r="D347" s="37"/>
      <c r="E347" s="91"/>
      <c r="F347" s="91"/>
      <c r="G347" s="81"/>
      <c r="H347" s="81"/>
      <c r="I347" s="91"/>
      <c r="J347" s="91"/>
      <c r="K347" s="81"/>
    </row>
    <row r="348" spans="1:11" ht="12.75">
      <c r="A348" s="79"/>
      <c r="B348" s="37" t="s">
        <v>126</v>
      </c>
      <c r="C348" s="37"/>
      <c r="D348" s="37"/>
      <c r="E348" s="83">
        <f>E341</f>
        <v>120369</v>
      </c>
      <c r="F348" s="83"/>
      <c r="G348" s="81">
        <f>G341</f>
        <v>120060</v>
      </c>
      <c r="H348" s="81"/>
      <c r="I348" s="83">
        <f>I341</f>
        <v>120275</v>
      </c>
      <c r="J348" s="83"/>
      <c r="K348" s="81">
        <f>K341</f>
        <v>120057</v>
      </c>
    </row>
    <row r="349" spans="1:11" ht="12.75">
      <c r="A349" s="79"/>
      <c r="B349" s="37" t="s">
        <v>128</v>
      </c>
      <c r="C349" s="37"/>
      <c r="D349" s="37"/>
      <c r="E349" s="137">
        <v>0</v>
      </c>
      <c r="F349" s="102"/>
      <c r="G349" s="138">
        <v>635</v>
      </c>
      <c r="H349" s="67"/>
      <c r="I349" s="137">
        <v>0</v>
      </c>
      <c r="J349" s="91"/>
      <c r="K349" s="104">
        <v>635</v>
      </c>
    </row>
    <row r="350" spans="1:11" ht="12.75">
      <c r="A350" s="79"/>
      <c r="B350" s="37" t="s">
        <v>127</v>
      </c>
      <c r="C350" s="37"/>
      <c r="D350" s="37"/>
      <c r="E350" s="91"/>
      <c r="F350" s="91"/>
      <c r="G350" s="92"/>
      <c r="H350" s="92"/>
      <c r="I350" s="91"/>
      <c r="J350" s="91"/>
      <c r="K350" s="92"/>
    </row>
    <row r="351" spans="1:11" ht="13.5" thickBot="1">
      <c r="A351" s="79"/>
      <c r="B351" s="37" t="s">
        <v>130</v>
      </c>
      <c r="C351" s="37"/>
      <c r="D351" s="37"/>
      <c r="E351" s="80">
        <f>SUM(E348:E349)</f>
        <v>120369</v>
      </c>
      <c r="F351" s="91"/>
      <c r="G351" s="80">
        <f>SUM(G348:G350)</f>
        <v>120695</v>
      </c>
      <c r="H351" s="81"/>
      <c r="I351" s="80">
        <f>SUM(I348:I350)</f>
        <v>120275</v>
      </c>
      <c r="J351" s="91"/>
      <c r="K351" s="80">
        <f>SUM(K348:K350)</f>
        <v>120692</v>
      </c>
    </row>
    <row r="352" spans="1:11" ht="13.5" thickTop="1">
      <c r="A352" s="79"/>
      <c r="B352" s="37"/>
      <c r="C352" s="37"/>
      <c r="D352" s="37"/>
      <c r="E352" s="82"/>
      <c r="F352" s="82"/>
      <c r="G352" s="81"/>
      <c r="H352" s="81"/>
      <c r="I352" s="82"/>
      <c r="J352" s="82"/>
      <c r="K352" s="81"/>
    </row>
    <row r="353" spans="1:11" ht="13.5" thickBot="1">
      <c r="A353" s="79"/>
      <c r="B353" s="37" t="s">
        <v>149</v>
      </c>
      <c r="C353" s="37"/>
      <c r="D353" s="37"/>
      <c r="E353" s="84">
        <f>(E346/E351)*100</f>
        <v>2.4009504108200614</v>
      </c>
      <c r="F353" s="82"/>
      <c r="G353" s="84">
        <f>(G346/G351)*100</f>
        <v>2.9379841749865365</v>
      </c>
      <c r="H353" s="81"/>
      <c r="I353" s="84">
        <f>(I346/I351)*100</f>
        <v>9.29536478902515</v>
      </c>
      <c r="J353" s="82"/>
      <c r="K353" s="84">
        <f>(K346/K351)*100</f>
        <v>12.389387863321513</v>
      </c>
    </row>
    <row r="354" spans="6:8" ht="13.5" thickTop="1">
      <c r="F354" s="71"/>
      <c r="G354" s="66"/>
      <c r="H354" s="71"/>
    </row>
    <row r="355" spans="6:8" ht="12.75">
      <c r="F355" s="71"/>
      <c r="G355" s="66"/>
      <c r="H355" s="71"/>
    </row>
    <row r="356" spans="6:8" ht="12.75">
      <c r="F356" s="71"/>
      <c r="G356" s="66"/>
      <c r="H356" s="71"/>
    </row>
    <row r="357" spans="6:8" ht="12.75">
      <c r="F357" s="71"/>
      <c r="G357" s="66"/>
      <c r="H357" s="71"/>
    </row>
    <row r="358" spans="6:8" ht="12.75">
      <c r="F358" s="71"/>
      <c r="G358" s="66"/>
      <c r="H358" s="71"/>
    </row>
    <row r="359" spans="5:8" ht="12.75">
      <c r="E359" s="10"/>
      <c r="G359" s="10"/>
      <c r="H359" s="10"/>
    </row>
    <row r="360" spans="5:8" ht="12.75">
      <c r="E360" s="10"/>
      <c r="G360" s="10"/>
      <c r="H360" s="10"/>
    </row>
    <row r="361" spans="5:8" ht="12.75">
      <c r="E361" s="10"/>
      <c r="G361" s="10"/>
      <c r="H361" s="10"/>
    </row>
    <row r="362" spans="5:8" ht="12.75">
      <c r="E362" s="10"/>
      <c r="G362" s="10"/>
      <c r="H362" s="10"/>
    </row>
    <row r="363" spans="5:8" ht="12.75">
      <c r="E363" s="10"/>
      <c r="G363" s="10"/>
      <c r="H363" s="10"/>
    </row>
    <row r="364" spans="5:8" ht="12.75">
      <c r="E364" s="10"/>
      <c r="G364" s="10"/>
      <c r="H364" s="10"/>
    </row>
    <row r="365" spans="5:8" ht="12.75">
      <c r="E365" s="73"/>
      <c r="F365" s="72"/>
      <c r="G365" s="73"/>
      <c r="H365" s="73"/>
    </row>
    <row r="366" spans="5:8" ht="12.75">
      <c r="E366" s="73"/>
      <c r="F366" s="72"/>
      <c r="G366" s="73"/>
      <c r="H366" s="73"/>
    </row>
    <row r="367" spans="5:8" ht="12.75">
      <c r="E367" s="10"/>
      <c r="G367" s="10"/>
      <c r="H367" s="10"/>
    </row>
    <row r="368" spans="5:8" ht="12.75">
      <c r="E368" s="10"/>
      <c r="G368" s="10"/>
      <c r="H368" s="10"/>
    </row>
    <row r="369" spans="5:8" ht="12.75">
      <c r="E369" s="10"/>
      <c r="G369" s="10"/>
      <c r="H369" s="10"/>
    </row>
    <row r="370" spans="5:8" ht="12.75">
      <c r="E370" s="10"/>
      <c r="G370" s="10"/>
      <c r="H370" s="10"/>
    </row>
  </sheetData>
  <mergeCells count="45">
    <mergeCell ref="B275:K275"/>
    <mergeCell ref="C117:D117"/>
    <mergeCell ref="C91:K97"/>
    <mergeCell ref="A224:I225"/>
    <mergeCell ref="B229:K232"/>
    <mergeCell ref="B155:K157"/>
    <mergeCell ref="A209:I210"/>
    <mergeCell ref="B161:K162"/>
    <mergeCell ref="B139:K140"/>
    <mergeCell ref="B106:C106"/>
    <mergeCell ref="A328:I329"/>
    <mergeCell ref="B309:K311"/>
    <mergeCell ref="B316:K318"/>
    <mergeCell ref="A283:I284"/>
    <mergeCell ref="B306:K307"/>
    <mergeCell ref="B300:K301"/>
    <mergeCell ref="C66:K75"/>
    <mergeCell ref="C85:K88"/>
    <mergeCell ref="C99:K100"/>
    <mergeCell ref="B102:K102"/>
    <mergeCell ref="B36:K37"/>
    <mergeCell ref="C40:K47"/>
    <mergeCell ref="C48:K50"/>
    <mergeCell ref="B29:K31"/>
    <mergeCell ref="B10:K12"/>
    <mergeCell ref="B14:K18"/>
    <mergeCell ref="B19:K23"/>
    <mergeCell ref="B25:K27"/>
    <mergeCell ref="B111:D111"/>
    <mergeCell ref="B123:K123"/>
    <mergeCell ref="B133:K135"/>
    <mergeCell ref="C52:K54"/>
    <mergeCell ref="C56:K59"/>
    <mergeCell ref="C107:D107"/>
    <mergeCell ref="C108:D108"/>
    <mergeCell ref="C65:G65"/>
    <mergeCell ref="C84:D84"/>
    <mergeCell ref="C98:D98"/>
    <mergeCell ref="B115:C115"/>
    <mergeCell ref="B264:K267"/>
    <mergeCell ref="B167:K168"/>
    <mergeCell ref="B144:K145"/>
    <mergeCell ref="B214:K217"/>
    <mergeCell ref="B219:K221"/>
    <mergeCell ref="B237:K241"/>
  </mergeCells>
  <printOptions/>
  <pageMargins left="0.49" right="0.3" top="0.52" bottom="0.6" header="0.34" footer="0.23"/>
  <pageSetup horizontalDpi="600" verticalDpi="600" orientation="portrait" scale="88" r:id="rId2"/>
  <rowBreaks count="6" manualBreakCount="6">
    <brk id="60" max="10" man="1"/>
    <brk id="118" max="10" man="1"/>
    <brk id="176" max="10" man="1"/>
    <brk id="222" max="10" man="1"/>
    <brk id="281" max="10" man="1"/>
    <brk id="326"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T &amp; S</cp:lastModifiedBy>
  <cp:lastPrinted>2007-02-26T05:39:48Z</cp:lastPrinted>
  <dcterms:created xsi:type="dcterms:W3CDTF">2001-03-17T05:13:36Z</dcterms:created>
  <dcterms:modified xsi:type="dcterms:W3CDTF">2007-02-26T05:40:22Z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-2010607185</vt:i4>
  </property>
  <property fmtid="{D5CDD505-2E9C-101B-9397-08002B2CF9AE}" pid="3" name="_EmailSubject">
    <vt:lpwstr>Quarterly report</vt:lpwstr>
  </property>
  <property fmtid="{D5CDD505-2E9C-101B-9397-08002B2CF9AE}" pid="4" name="_AuthorEmail">
    <vt:lpwstr>andy.lee@scenicmoulding.com.my</vt:lpwstr>
  </property>
  <property fmtid="{D5CDD505-2E9C-101B-9397-08002B2CF9AE}" pid="5" name="_AuthorEmailDisplayName">
    <vt:lpwstr>andy.lee</vt:lpwstr>
  </property>
  <property fmtid="{D5CDD505-2E9C-101B-9397-08002B2CF9AE}" pid="6" name="_PreviousAdHocReviewCycleID">
    <vt:i4>1053373443</vt:i4>
  </property>
  <property fmtid="{D5CDD505-2E9C-101B-9397-08002B2CF9AE}" pid="7" name="_ReviewingToolsShownOnce">
    <vt:lpwstr/>
  </property>
</Properties>
</file>