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51" yWindow="2160" windowWidth="97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3">'CashFlow'!$A$1:$E$104</definedName>
    <definedName name="_xlnm.Print_Area" localSheetId="0">'IS'!$A$1:$H$64</definedName>
    <definedName name="_xlnm.Print_Area" localSheetId="4">'Notes'!$A$1:$I$339</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<sst xmlns="http://schemas.openxmlformats.org/spreadsheetml/2006/main" count="434" uniqueCount="276">
  <si>
    <t>Property, plant and equipment</t>
  </si>
  <si>
    <t>Current assets</t>
  </si>
  <si>
    <t>Inventories</t>
  </si>
  <si>
    <t>Cash and cash equivalents</t>
  </si>
  <si>
    <t>Current liabilities</t>
  </si>
  <si>
    <t>Taxation</t>
  </si>
  <si>
    <t>RM'000</t>
  </si>
  <si>
    <t>Tax recoverable</t>
  </si>
  <si>
    <t>Net current assets / (liabilities)</t>
  </si>
  <si>
    <t>Share capital</t>
  </si>
  <si>
    <t>Deferred taxation</t>
  </si>
  <si>
    <t>Revenue</t>
  </si>
  <si>
    <t>Cost of sales</t>
  </si>
  <si>
    <t>Other operating income</t>
  </si>
  <si>
    <t>Total</t>
  </si>
  <si>
    <t>Finance cost</t>
  </si>
  <si>
    <t>(The figures have not been audited)</t>
  </si>
  <si>
    <t>As At End</t>
  </si>
  <si>
    <t>Quarter</t>
  </si>
  <si>
    <t>(Audited)</t>
  </si>
  <si>
    <t>As At</t>
  </si>
  <si>
    <t>Preceding</t>
  </si>
  <si>
    <t>Financial</t>
  </si>
  <si>
    <t>Year End</t>
  </si>
  <si>
    <t>31.12.03</t>
  </si>
  <si>
    <t>CONDENSED CONSOLIDATED INCOME STATEMENTS</t>
  </si>
  <si>
    <t>Individual Quarter</t>
  </si>
  <si>
    <t>Current Year</t>
  </si>
  <si>
    <t>Preceding Year</t>
  </si>
  <si>
    <t>Corresponding</t>
  </si>
  <si>
    <t>To Date</t>
  </si>
  <si>
    <t>Cumulative Quarter</t>
  </si>
  <si>
    <t>Diluted earnings per share (sen)</t>
  </si>
  <si>
    <t>Capital</t>
  </si>
  <si>
    <t>Period</t>
  </si>
  <si>
    <t>Gross profit</t>
  </si>
  <si>
    <t>Operating expenses</t>
  </si>
  <si>
    <t>Profit from operations</t>
  </si>
  <si>
    <t>Notes:</t>
  </si>
  <si>
    <t xml:space="preserve">Of Current </t>
  </si>
  <si>
    <t>*</t>
  </si>
  <si>
    <t>Notes :</t>
  </si>
  <si>
    <t>* Represents RM2</t>
  </si>
  <si>
    <t xml:space="preserve">              </t>
  </si>
  <si>
    <t>CONDENSED CONSOLIDATED STATEMENT OF CHANGES IN EQUITY</t>
  </si>
  <si>
    <t>Share</t>
  </si>
  <si>
    <t>Acquisition of subsidiary companies</t>
  </si>
  <si>
    <t>CONDENSED CONSOLIDATED CASH FLOW STATEMENT</t>
  </si>
  <si>
    <t>Cumulative</t>
  </si>
  <si>
    <t>Negative goodwill</t>
  </si>
  <si>
    <t>CLASSIC SCENIC BERHAD</t>
  </si>
  <si>
    <t>(Company No. 633887-M)</t>
  </si>
  <si>
    <t>Accumulated</t>
  </si>
  <si>
    <t>Profit before taxation</t>
  </si>
  <si>
    <t>Profit after taxation</t>
  </si>
  <si>
    <t>Pre-acquisition profit</t>
  </si>
  <si>
    <t>Trade and other receivables</t>
  </si>
  <si>
    <t>Trade and other creditors</t>
  </si>
  <si>
    <t>Provision for taxation</t>
  </si>
  <si>
    <t>Net Tangible Assets/(Liabilities) per share (RM)</t>
  </si>
  <si>
    <t>N/A</t>
  </si>
  <si>
    <t>N/A - Not Available</t>
  </si>
  <si>
    <t>Balance as at 1 January 2004</t>
  </si>
  <si>
    <t>FOR THE QUARTER ENDED 30 SEPTEMBER 2004</t>
  </si>
  <si>
    <t>30.9.04</t>
  </si>
  <si>
    <t>30.9.03</t>
  </si>
  <si>
    <t>CONDENSED CONSOLIDATED  BALANCE SHEETS AS AT 30 SEPTEMBER 2004</t>
  </si>
  <si>
    <t>30.9.2004</t>
  </si>
  <si>
    <t>FOR THE CUMULATIVE QUARTER ENDED 30 SEPTEMBER 2004</t>
  </si>
  <si>
    <t>Balance as at 30 September 2004</t>
  </si>
  <si>
    <t>Cash flows from operating activities</t>
  </si>
  <si>
    <t>Less :</t>
  </si>
  <si>
    <t>Adjustments for :</t>
  </si>
  <si>
    <t>- Non-cash items</t>
  </si>
  <si>
    <t>- Non-operating items</t>
  </si>
  <si>
    <t xml:space="preserve">Operating profit before working capital changes </t>
  </si>
  <si>
    <t xml:space="preserve">Inventories </t>
  </si>
  <si>
    <t>Debtors</t>
  </si>
  <si>
    <t>Creditors</t>
  </si>
  <si>
    <t>Cash generated from operations</t>
  </si>
  <si>
    <t>Interest paid</t>
  </si>
  <si>
    <t>Taxation paid</t>
  </si>
  <si>
    <t>Cash flows from investing activities</t>
  </si>
  <si>
    <t>Interest received</t>
  </si>
  <si>
    <t xml:space="preserve">Purchase of property, plant and equipment </t>
  </si>
  <si>
    <t>Cash flows from financing activities</t>
  </si>
  <si>
    <t>Deposits with licensed banks</t>
  </si>
  <si>
    <t>Negative goodwill amortised</t>
  </si>
  <si>
    <t>Profit for the period after pre-acquisition profit</t>
  </si>
  <si>
    <t>Basic earnings per share
based on weighted average number of shares in issue (sen)</t>
  </si>
  <si>
    <t>Short-term investment</t>
  </si>
  <si>
    <t>Short term borrowings</t>
  </si>
  <si>
    <t>Retained profits / Accumulated losses</t>
  </si>
  <si>
    <t>Net cash generated from operating activities</t>
  </si>
  <si>
    <t>Net cash generated from investing activities</t>
  </si>
  <si>
    <t>Proceed from borrowings</t>
  </si>
  <si>
    <t>Repayment of amount due to shareholders</t>
  </si>
  <si>
    <t>Share issue expenses</t>
  </si>
  <si>
    <t>Net cash generated from financing activities</t>
  </si>
  <si>
    <t>Net increase in cash and cash equivalents</t>
  </si>
  <si>
    <t>Cash and cash equivalents at the beginning of period</t>
  </si>
  <si>
    <t>Cash and cash equivalents at the end of period</t>
  </si>
  <si>
    <t>Surplus/(deficit) in shareholders' funds</t>
  </si>
  <si>
    <t>(Losses)/Profit</t>
  </si>
  <si>
    <t>Proceed from rights issue</t>
  </si>
  <si>
    <t xml:space="preserve">Note 1 </t>
  </si>
  <si>
    <t xml:space="preserve">Property, plant and equipment </t>
  </si>
  <si>
    <t>Short term investment</t>
  </si>
  <si>
    <t>Trade and other payables</t>
  </si>
  <si>
    <t>Total purchase price</t>
  </si>
  <si>
    <t>Negative Goodwill on consolidation</t>
  </si>
  <si>
    <t>Shares consideration</t>
  </si>
  <si>
    <t>Paid via :</t>
  </si>
  <si>
    <t>Less : Cash and cash equivalents of subsidiaries acquired</t>
  </si>
  <si>
    <t>Acquisition of Subsidiary Companies</t>
  </si>
  <si>
    <t>Related acquisition expenses</t>
  </si>
  <si>
    <t xml:space="preserve">Profit before taxation and amortisation of </t>
  </si>
  <si>
    <t xml:space="preserve">  negative goodwill</t>
  </si>
  <si>
    <t>NOTES TO THE INTERIM FINANCIAL REPORT</t>
  </si>
  <si>
    <t>PART A : EXPLANATORY NOTES AS PER MASB 26</t>
  </si>
  <si>
    <t>A1.</t>
  </si>
  <si>
    <t>Basis of Preparation</t>
  </si>
  <si>
    <t xml:space="preserve">The interim financial statements are unaudited and have been prepared in compliance with MASB 26 Interim Financial Reporting and Chapter 9 Part K of the Listing Requirements of Bursa Malaysia Securities Berhad ("Bursa Securities"). </t>
  </si>
  <si>
    <t>The interim financial statements should be read in conjunction with the prospectus of Classic Scenic Berhad ("CSCENIC" or "the Company") dated 30 September 2004. The explanatory notes attached to the interim financial statements provide an explanation of events and transactions that are significant to an understanding of the changes in the financial position and performance of the Company and its subsidiary companies namely, Scenic Moulding (M) Sdn. Bhd., Classic Frame Moulding (M) Sdn. Bhd., Lim Ket Leng Marketing Sdn. Bhd., Lim Ket Leng Timber Sdn. Bhd. and Lim Ket Leng Realty Sdn. Bhd. (hereinafter referred to as the "Group"), since the financial year ended 31 December 2003.</t>
  </si>
  <si>
    <t>The accounting policies, method of computation and basis of consolidation adopted for this quarterly financial report is consistent with those to be adopted by the Group.</t>
  </si>
  <si>
    <t>A2.</t>
  </si>
  <si>
    <t>Auditors' Report</t>
  </si>
  <si>
    <t>The auditors’ report  on the financial statements for the year ended 31 December 2003 of the Company and its respective subsidiaries were not qualified.</t>
  </si>
  <si>
    <t>A3.</t>
  </si>
  <si>
    <t>Seasonal and Cyclical factors</t>
  </si>
  <si>
    <t>The Group's performance is not subject to seasonality or cyclicality.</t>
  </si>
  <si>
    <t>A4.</t>
  </si>
  <si>
    <t>Unusual items affecting assets, liabilities, equity, net income or cash flows</t>
  </si>
  <si>
    <t>There were no unusual items and amounts of items affecting assets, liabilities, equity, net income or cash flows during the current quarter under review.</t>
  </si>
  <si>
    <t>A5.</t>
  </si>
  <si>
    <t>Material Changes in Estimates</t>
  </si>
  <si>
    <t>There were no changes in accounting estimates of amounts reported in the current quarter under review.</t>
  </si>
  <si>
    <t>A6.</t>
  </si>
  <si>
    <t>Issuances and repayment of debt and equity securities</t>
  </si>
  <si>
    <t>Save as disclosed in Note A11, there was no issuance, cancellations, repurchases, resale and repayment of debt and equity securities in the current quarter under review.</t>
  </si>
  <si>
    <t>A7.</t>
  </si>
  <si>
    <t>Dividends paid</t>
  </si>
  <si>
    <t>No dividends have been paid by the Company since the last financial year ended 31 December 2003.</t>
  </si>
  <si>
    <t>A8.</t>
  </si>
  <si>
    <t>Segmental Reporting</t>
  </si>
  <si>
    <t>Segmental information is presented in respect of the Group's business segments:-</t>
  </si>
  <si>
    <t xml:space="preserve">Manufacture </t>
  </si>
  <si>
    <t xml:space="preserve">and Sale </t>
  </si>
  <si>
    <t xml:space="preserve">Manufacture of </t>
  </si>
  <si>
    <t xml:space="preserve">of Wooden </t>
  </si>
  <si>
    <t>Wooden Pallets and</t>
  </si>
  <si>
    <t>Picture Frame</t>
  </si>
  <si>
    <t>Timber Products</t>
  </si>
  <si>
    <t>ended</t>
  </si>
  <si>
    <t>Moulding</t>
  </si>
  <si>
    <t>Products</t>
  </si>
  <si>
    <t>Others</t>
  </si>
  <si>
    <t>Elimination</t>
  </si>
  <si>
    <t>Revenue from external customers</t>
  </si>
  <si>
    <t>Inter-segment revenue</t>
  </si>
  <si>
    <t>Total revenue</t>
  </si>
  <si>
    <t>Segment results</t>
  </si>
  <si>
    <t>Inter-segment results</t>
  </si>
  <si>
    <t>Total results</t>
  </si>
  <si>
    <t>A9.</t>
  </si>
  <si>
    <t>Valuation of Property, Plant and Equipment</t>
  </si>
  <si>
    <t>There was no revaluation of property, plant and equipment by the subsidiary companies since the last audited financial statements for the year ended 31 December 2003.</t>
  </si>
  <si>
    <t>A10.</t>
  </si>
  <si>
    <t>Subsequent Events</t>
  </si>
  <si>
    <t>There were no material events between the end of the reporting quarter and the date of this announcement save as follows :-</t>
  </si>
  <si>
    <t>The increase in the Company's issued and fully paid-up share capital pursuant to the Group's listing on the Second Board of Bursa Securities was as follows:-</t>
  </si>
  <si>
    <t xml:space="preserve">Number of </t>
  </si>
  <si>
    <t>ordinary shares</t>
  </si>
  <si>
    <t>Date of</t>
  </si>
  <si>
    <t xml:space="preserve">of  RM0.50 </t>
  </si>
  <si>
    <t>allotment</t>
  </si>
  <si>
    <t>Consideration</t>
  </si>
  <si>
    <t>each alloted</t>
  </si>
  <si>
    <t>27.10.2004</t>
  </si>
  <si>
    <t>Public issue of 6,000,000 new ordinary shares of RM0.50 each at an</t>
  </si>
  <si>
    <t>issue price of RM1.25 per ordinary share</t>
  </si>
  <si>
    <t>On 4 November 2004, the Group was officially listed and quoted on the Second Board of Bursa Securities.</t>
  </si>
  <si>
    <t>A11.</t>
  </si>
  <si>
    <t>Change In The Composition of The Group</t>
  </si>
  <si>
    <t>There were no changes in the composition of the Group for the current year to date except for the followings:-</t>
  </si>
  <si>
    <t>(a) In conjunction with the admission to the Official List and the listing of and quotation for the entire issued and paid-up share capital of CSCENIC on the Second Board of Bursa Securities, the following restructuring was undertaken:-</t>
  </si>
  <si>
    <t>i) the acquisition of the entire issued and paid up capital of Scenic Moulding (M) Sdn. Bhd. comprising 710,000 ordinary shares of RM1.00 each for a total consideration of RM21,471,151 satisfied by the issue of 42,942,302 new ordinary shares of RM0.50 each ("Shares") by the Company at an issue price of RM0.50 per share;</t>
  </si>
  <si>
    <t>Change In The Composition of The Group (Cont'd)</t>
  </si>
  <si>
    <t>ii) the acquisition of the entire issued and paid up capital of Classic Frame Moulding (M) Sdn. Bhd. comprising 100,000 ordinary shares of RM1.00 each for a total consideration of RM4,622,762 satisfied by the issue of 9,245,524 new Shares by the Company at an issue price of RM0.50 per share;</t>
  </si>
  <si>
    <t>iii) the acquisition of the entire issued and paid up capital of Lim Ket Leng Timber Sdn. Bhd. comprising 100,004 ordinary shares of RM1.00 each for a total consideration of RM1,443,354 satisfied by the issue of 2,886,708 new Shares by the Company at an issue price of RM0.50 per share;</t>
  </si>
  <si>
    <t>iv) the acquisition of the entire issued and paid up capital of Lim Ket Leng Marketing Sdn. Bhd. comprising 10,000 ordinary shares of RM1.00 each for a total consideration of RM90,825 satisfied by the issue of 181,650 new Shares by the Company at an issue price of RM0.50 per share;</t>
  </si>
  <si>
    <t>v) the acquisition of the entire issued and paid up capital of Lim Ket Leng Realty Sdn. Bhd. comprising 750,000 ordinary shares of RM1.00 each for a total consideration of RM12,371,906 satisfied by the issue of 24,743,812 new Shares by the Company at an issue price of RM0.50 per share;</t>
  </si>
  <si>
    <t>The above acquisitions were completed on 31 July 2004.</t>
  </si>
  <si>
    <t>The acquisition had the following effect on the Group:</t>
  </si>
  <si>
    <t>Deferred tax liabilities</t>
  </si>
  <si>
    <t>Net assets</t>
  </si>
  <si>
    <t>Negative goodwill, on acquisitions</t>
  </si>
  <si>
    <t>Consideration paid, satisfied by share capital</t>
  </si>
  <si>
    <t>(b) On 19 August 2004, the Company undertook a renounceable rights issue of 14,000,000 new ordinary shares of RM0.50 each at an issue price of RM0.50 per Share on the basis of one hundred and seventy five (175) new Shares for every one thousand (1,000) existing Shares after the acquisitions as stated in the above.</t>
  </si>
  <si>
    <t>A12.</t>
  </si>
  <si>
    <t>Contingent Liabilities and Contingent Assets</t>
  </si>
  <si>
    <t>A13.</t>
  </si>
  <si>
    <t>Capital Commitments</t>
  </si>
  <si>
    <t>As at</t>
  </si>
  <si>
    <t>Property, plant and equipment :</t>
  </si>
  <si>
    <t xml:space="preserve">Approved and contracted </t>
  </si>
  <si>
    <t>PART B : ADDITIONAL INFORMATION REQUIRED BY THE BURSA MALAYSIA SECURITIES BERHAD LISTING                              REQUIREMENTS</t>
  </si>
  <si>
    <t>B1.</t>
  </si>
  <si>
    <t>Review Of Performance</t>
  </si>
  <si>
    <t>B2.</t>
  </si>
  <si>
    <t>Variation of Results Against Preceding Quarter</t>
  </si>
  <si>
    <t>B3.</t>
  </si>
  <si>
    <t>Current Year Prospects</t>
  </si>
  <si>
    <t>B4.</t>
  </si>
  <si>
    <t>Variance of Actual and Forecast Profit</t>
  </si>
  <si>
    <t>The Group has not provided any quarterly profit forecast and therefore no variance information is available for the quarter under review.</t>
  </si>
  <si>
    <t>B5.</t>
  </si>
  <si>
    <t>Current tax expense</t>
  </si>
  <si>
    <t xml:space="preserve">  - current</t>
  </si>
  <si>
    <t xml:space="preserve">  - prior year</t>
  </si>
  <si>
    <t>Deferred tax expense</t>
  </si>
  <si>
    <t xml:space="preserve">  Origination and reversal of temporary differences</t>
  </si>
  <si>
    <t>B6.</t>
  </si>
  <si>
    <t>Sale of Unquoted Investments and/or Properties</t>
  </si>
  <si>
    <t>B7.</t>
  </si>
  <si>
    <t>Purchase or Disposal of Quoted Securities</t>
  </si>
  <si>
    <t>(a) There were no purchases or disposals of quoted securities for the current quarter under review and financial year to date save as below:</t>
  </si>
  <si>
    <t>Total purchases</t>
  </si>
  <si>
    <t>(b) As at 30 September 2004, investments in quoted shares were as follows:</t>
  </si>
  <si>
    <t>B8.</t>
  </si>
  <si>
    <t>Status of Corporate Proposal</t>
  </si>
  <si>
    <t>Utilisation</t>
  </si>
  <si>
    <t>Repayment of borrowings</t>
  </si>
  <si>
    <t>Acquisition of machineries</t>
  </si>
  <si>
    <t>Construction of additional factory*</t>
  </si>
  <si>
    <t>Working capital</t>
  </si>
  <si>
    <t>* Any unutilised amount shall be used for working capital.</t>
  </si>
  <si>
    <t>B9.</t>
  </si>
  <si>
    <t>Group Borrowings and Debt Securities</t>
  </si>
  <si>
    <t>The Group's borrowings as at 30 September 2004 were as follows:-</t>
  </si>
  <si>
    <t>Secured</t>
  </si>
  <si>
    <t>Unsecured</t>
  </si>
  <si>
    <t>Short term</t>
  </si>
  <si>
    <t>Bankers' acceptance</t>
  </si>
  <si>
    <t>Term loans</t>
  </si>
  <si>
    <t>B10.</t>
  </si>
  <si>
    <t>Off Balance Sheet Financial Instruments</t>
  </si>
  <si>
    <t>B11.</t>
  </si>
  <si>
    <t>Material Litigation</t>
  </si>
  <si>
    <t>B12.</t>
  </si>
  <si>
    <t>Dividends</t>
  </si>
  <si>
    <t>B13.</t>
  </si>
  <si>
    <t>Basis of Calculation of Earnings Per Share</t>
  </si>
  <si>
    <t>The basic earnings per share for the quarter and cumulative year to date are computed as follow:</t>
  </si>
  <si>
    <t>Individual</t>
  </si>
  <si>
    <t>Net profit attributable to shareholders (RM'000)</t>
  </si>
  <si>
    <t>Weighted average number of ordinary</t>
  </si>
  <si>
    <t xml:space="preserve">   shares of RM0.50 each in issue ('000)</t>
  </si>
  <si>
    <t xml:space="preserve">Basic Earnings Per Share based on </t>
  </si>
  <si>
    <t xml:space="preserve">   number of ordinary shares</t>
  </si>
  <si>
    <t xml:space="preserve">   of RM0.50 each in issue (sen)</t>
  </si>
  <si>
    <t xml:space="preserve">Upon the above allotment, the enlarged issued and paid-up share capital of the Group is RM50,000,000 comprising 100,000,000 ordinary shares of 50 sen each. </t>
  </si>
  <si>
    <t>Proposed</t>
  </si>
  <si>
    <t>Balance</t>
  </si>
  <si>
    <t>Unutilised</t>
  </si>
  <si>
    <t xml:space="preserve">Utilised </t>
  </si>
  <si>
    <t>as at 10.11.2004</t>
  </si>
  <si>
    <t>Acquisition of subsidiary companies, net of cash &amp; cash equivalents acquired (Note 1)</t>
  </si>
  <si>
    <t>Group's cash flow on acquisition, net of cash &amp; cash equivalents acquired</t>
  </si>
  <si>
    <t>At cost/book value</t>
  </si>
  <si>
    <t>The total gross proceeds of RM14,500,000 arising from the Rights and Public Issues accrued to the Company and are utilised in the following manner :</t>
  </si>
  <si>
    <t>Rights Issue</t>
  </si>
  <si>
    <t>Share issue expenses*</t>
  </si>
  <si>
    <t>At market value as at 30 September 2004</t>
  </si>
  <si>
    <t>The term loans were fully settled on 8 November 2004.</t>
  </si>
  <si>
    <t>The effective tax rate for the quarter under review was  12%, which was lower than the statutory income tax rate of 28% mainly due to tax exemption in respect of the pioneer status granted to one of its subsidiaries under the Promotion Investment Act 1986 for 5 years from 1 October 1999 to 30 September 2004.</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</si>
</sst>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0.00_);[Red]\(0.00\)"/>
    <numFmt numFmtId="173" formatCode="_(* #,##0_);_(* \(#,##0\);_(* &quot;-&quot;??_);_(@_)"/>
    <numFmt numFmtId="174" formatCode="#,##0.000_);\(#,##0.000\)"/>
    <numFmt numFmtId="175" formatCode="0.0%"/>
    <numFmt numFmtId="176" formatCode="0.0000"/>
    <numFmt numFmtId="177" formatCode="0.000"/>
    <numFmt numFmtId="178" formatCode="#,##0.0;\-#,##0.0"/>
    <numFmt numFmtId="179" formatCode="#,##0.000;\-#,##0.000"/>
    <numFmt numFmtId="180" formatCode="_-* #,##0_-;\-* #,##0_-;_-* &quot;-&quot;??_-;_-@_-"/>
    <numFmt numFmtId="181" formatCode="#,##0.00_ ;\-#,##0.00\ "/>
    <numFmt numFmtId="182" formatCode="#,##0.0000;\-#,##0.0000"/>
    <numFmt numFmtId="183" formatCode="#,##0.000000;\-#,##0.000000"/>
    <numFmt numFmtId="184" formatCode="mm/dd/yy;@"/>
    <numFmt numFmtId="185" formatCode="#,##0_ ;\-#,##0\ "/>
    <numFmt numFmtId="186" formatCode="[$-409]dddd\,\ mmmm\ dd\,\ yyyy"/>
    <numFmt numFmtId="187" formatCode="00000"/>
    <numFmt numFmtId="188" formatCode="#,##0.0_);[Red]\(#,##0.0\)"/>
    <numFmt numFmtId="189" formatCode="0.0"/>
    <numFmt numFmtId="190" formatCode="#,##0.000_);[Red]\(#,##0.000\)"/>
    <numFmt numFmtId="191" formatCode="#,##0.0000_);[Red]\(#,##0.0000\)"/>
    <numFmt numFmtId="192" formatCode="#,##0.00000_);[Red]\(#,##0.00000\)"/>
    <numFmt numFmtId="193" formatCode="#,##0.000000_);[Red]\(#,##0.000000\)"/>
    <numFmt numFmtId="194" formatCode="#,##0.0000000_);[Red]\(#,##0.000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quot;£&quot;* #,##0.00_-;\-&quot;£&quot;* #,##0.00_-;_-&quot;£&quot;* &quot;-&quot;??_-;_-@_-"/>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14">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u val="singleAccounting"/>
      <sz val="10"/>
      <name val="Times New Roman"/>
      <family val="1"/>
    </font>
    <font>
      <sz val="10"/>
      <color indexed="8"/>
      <name val="Times New Roman"/>
      <family val="1"/>
    </font>
    <font>
      <b/>
      <sz val="10"/>
      <color indexed="10"/>
      <name val="Times New Roman"/>
      <family val="1"/>
    </font>
    <font>
      <u val="single"/>
      <sz val="10"/>
      <name val="Times New Roman"/>
      <family val="1"/>
    </font>
    <font>
      <i/>
      <sz val="10"/>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24">
    <xf numFmtId="0" fontId="0" fillId="0" borderId="0" xfId="0" applyAlignment="1">
      <alignment/>
    </xf>
    <xf numFmtId="173" fontId="3" fillId="0" borderId="0" xfId="15" applyNumberFormat="1" applyFont="1" applyFill="1" applyBorder="1" applyAlignment="1">
      <alignment horizontal="center"/>
    </xf>
    <xf numFmtId="173" fontId="3" fillId="0" borderId="0" xfId="15" applyNumberFormat="1" applyFont="1" applyFill="1" applyAlignment="1">
      <alignment/>
    </xf>
    <xf numFmtId="173" fontId="3" fillId="0" borderId="0" xfId="15" applyNumberFormat="1" applyFont="1" applyFill="1" applyBorder="1" applyAlignment="1">
      <alignment/>
    </xf>
    <xf numFmtId="173" fontId="3" fillId="0" borderId="0" xfId="15" applyNumberFormat="1" applyFont="1" applyBorder="1" applyAlignment="1">
      <alignment horizontal="center"/>
    </xf>
    <xf numFmtId="0" fontId="3" fillId="0" borderId="0" xfId="22" applyFont="1">
      <alignment/>
      <protection/>
    </xf>
    <xf numFmtId="0" fontId="3" fillId="0" borderId="0" xfId="22" applyFont="1" applyAlignment="1">
      <alignment horizontal="center"/>
      <protection/>
    </xf>
    <xf numFmtId="0" fontId="4" fillId="0" borderId="0" xfId="22" applyFont="1" applyAlignment="1">
      <alignment/>
      <protection/>
    </xf>
    <xf numFmtId="0" fontId="5" fillId="0" borderId="0" xfId="22" applyFont="1" applyAlignment="1" quotePrefix="1">
      <alignment/>
      <protection/>
    </xf>
    <xf numFmtId="0" fontId="4" fillId="0" borderId="0" xfId="22" applyFont="1">
      <alignment/>
      <protection/>
    </xf>
    <xf numFmtId="0" fontId="6" fillId="0" borderId="0" xfId="22" applyFont="1" applyAlignment="1">
      <alignment horizontal="center"/>
      <protection/>
    </xf>
    <xf numFmtId="173" fontId="3" fillId="0" borderId="0" xfId="15" applyNumberFormat="1" applyFont="1" applyAlignment="1">
      <alignment/>
    </xf>
    <xf numFmtId="173" fontId="3" fillId="0" borderId="0" xfId="15" applyNumberFormat="1" applyFont="1" applyAlignment="1">
      <alignment horizontal="center"/>
    </xf>
    <xf numFmtId="173" fontId="3" fillId="0" borderId="1" xfId="15" applyNumberFormat="1" applyFont="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3" fontId="3" fillId="0" borderId="0" xfId="15" applyNumberFormat="1" applyFont="1" applyBorder="1" applyAlignment="1">
      <alignment/>
    </xf>
    <xf numFmtId="173" fontId="3" fillId="0" borderId="3" xfId="15" applyNumberFormat="1" applyFont="1" applyBorder="1" applyAlignment="1">
      <alignment/>
    </xf>
    <xf numFmtId="43" fontId="3" fillId="0" borderId="0" xfId="15" applyFont="1" applyFill="1" applyBorder="1" applyAlignment="1">
      <alignment/>
    </xf>
    <xf numFmtId="0" fontId="3" fillId="0" borderId="0" xfId="22" applyFont="1" applyAlignment="1">
      <alignment wrapText="1"/>
      <protection/>
    </xf>
    <xf numFmtId="43" fontId="3" fillId="0" borderId="3" xfId="15" applyFont="1" applyFill="1" applyBorder="1" applyAlignment="1">
      <alignment/>
    </xf>
    <xf numFmtId="173" fontId="3" fillId="0" borderId="3" xfId="15" applyNumberFormat="1" applyFont="1" applyFill="1" applyBorder="1" applyAlignment="1">
      <alignment horizontal="center"/>
    </xf>
    <xf numFmtId="173" fontId="3" fillId="0" borderId="3" xfId="15" applyNumberFormat="1" applyFont="1" applyBorder="1" applyAlignment="1">
      <alignment horizontal="center"/>
    </xf>
    <xf numFmtId="43" fontId="3" fillId="0" borderId="3" xfId="15" applyFont="1" applyBorder="1" applyAlignment="1">
      <alignment/>
    </xf>
    <xf numFmtId="43" fontId="3" fillId="0" borderId="0" xfId="15" applyFont="1" applyBorder="1" applyAlignment="1">
      <alignment/>
    </xf>
    <xf numFmtId="16" fontId="3" fillId="0" borderId="0" xfId="22" applyNumberFormat="1" applyFont="1" applyAlignment="1">
      <alignment horizontal="center"/>
      <protection/>
    </xf>
    <xf numFmtId="173" fontId="4" fillId="0" borderId="0" xfId="15" applyNumberFormat="1" applyFont="1" applyAlignment="1">
      <alignment/>
    </xf>
    <xf numFmtId="173" fontId="3" fillId="0" borderId="4" xfId="15" applyNumberFormat="1" applyFont="1" applyBorder="1" applyAlignment="1">
      <alignment/>
    </xf>
    <xf numFmtId="173" fontId="3" fillId="0" borderId="4" xfId="15" applyNumberFormat="1" applyFont="1" applyBorder="1" applyAlignment="1">
      <alignment horizontal="center"/>
    </xf>
    <xf numFmtId="173" fontId="3" fillId="0" borderId="5" xfId="15" applyNumberFormat="1" applyFont="1" applyBorder="1" applyAlignment="1">
      <alignment/>
    </xf>
    <xf numFmtId="173" fontId="3" fillId="0" borderId="5" xfId="15" applyNumberFormat="1" applyFont="1" applyBorder="1" applyAlignment="1">
      <alignment horizontal="center"/>
    </xf>
    <xf numFmtId="173" fontId="3" fillId="0" borderId="5" xfId="15" applyNumberFormat="1" applyFont="1" applyBorder="1" applyAlignment="1">
      <alignment horizontal="right"/>
    </xf>
    <xf numFmtId="173" fontId="3" fillId="0" borderId="6" xfId="15" applyNumberFormat="1" applyFont="1" applyBorder="1" applyAlignment="1">
      <alignment/>
    </xf>
    <xf numFmtId="173" fontId="4" fillId="0" borderId="0" xfId="15" applyNumberFormat="1" applyFont="1" applyBorder="1" applyAlignment="1">
      <alignment/>
    </xf>
    <xf numFmtId="173" fontId="3" fillId="0" borderId="7" xfId="15" applyNumberFormat="1" applyFont="1" applyBorder="1" applyAlignment="1">
      <alignment/>
    </xf>
    <xf numFmtId="173" fontId="3" fillId="0" borderId="0" xfId="15" applyNumberFormat="1" applyFont="1" applyAlignment="1">
      <alignment horizontal="right"/>
    </xf>
    <xf numFmtId="173" fontId="3" fillId="0" borderId="2" xfId="15" applyNumberFormat="1" applyFont="1" applyBorder="1" applyAlignment="1">
      <alignment/>
    </xf>
    <xf numFmtId="0" fontId="3" fillId="0" borderId="0" xfId="22" applyFont="1" applyAlignment="1">
      <alignment horizontal="right"/>
      <protection/>
    </xf>
    <xf numFmtId="173" fontId="4" fillId="0" borderId="0" xfId="22" applyNumberFormat="1" applyFont="1">
      <alignment/>
      <protection/>
    </xf>
    <xf numFmtId="173" fontId="3" fillId="0" borderId="0" xfId="22" applyNumberFormat="1" applyFont="1" applyAlignment="1">
      <alignment horizontal="center"/>
      <protection/>
    </xf>
    <xf numFmtId="206" fontId="3" fillId="0" borderId="0" xfId="22" applyNumberFormat="1" applyFont="1" applyAlignment="1">
      <alignment horizontal="center"/>
      <protection/>
    </xf>
    <xf numFmtId="173" fontId="3" fillId="0" borderId="0" xfId="22" applyNumberFormat="1" applyFont="1">
      <alignment/>
      <protection/>
    </xf>
    <xf numFmtId="43" fontId="3" fillId="0" borderId="0" xfId="15" applyFont="1" applyAlignment="1">
      <alignment horizontal="center"/>
    </xf>
    <xf numFmtId="43" fontId="3" fillId="0" borderId="0" xfId="22" applyNumberFormat="1" applyFont="1" applyAlignment="1">
      <alignment horizontal="center"/>
      <protection/>
    </xf>
    <xf numFmtId="43" fontId="3" fillId="0" borderId="0" xfId="22" applyNumberFormat="1" applyFont="1">
      <alignment/>
      <protection/>
    </xf>
    <xf numFmtId="0" fontId="5" fillId="0" borderId="0" xfId="22" applyFont="1" applyAlignment="1">
      <alignment/>
      <protection/>
    </xf>
    <xf numFmtId="0" fontId="3" fillId="2" borderId="0" xfId="22" applyFont="1" applyFill="1">
      <alignment/>
      <protection/>
    </xf>
    <xf numFmtId="0" fontId="3" fillId="0" borderId="0" xfId="22" applyFont="1" applyAlignment="1">
      <alignment horizontal="justify"/>
      <protection/>
    </xf>
    <xf numFmtId="0" fontId="3" fillId="0" borderId="0" xfId="22" applyFont="1" applyFill="1">
      <alignment/>
      <protection/>
    </xf>
    <xf numFmtId="0" fontId="3" fillId="0" borderId="0" xfId="22" applyFont="1" applyFill="1" applyAlignment="1">
      <alignment horizontal="center"/>
      <protection/>
    </xf>
    <xf numFmtId="15" fontId="3" fillId="0" borderId="0" xfId="22" applyNumberFormat="1" applyFont="1" applyAlignment="1">
      <alignment horizontal="center"/>
      <protection/>
    </xf>
    <xf numFmtId="173" fontId="3" fillId="0" borderId="1" xfId="15" applyNumberFormat="1" applyFont="1" applyFill="1" applyBorder="1" applyAlignment="1">
      <alignment/>
    </xf>
    <xf numFmtId="173" fontId="3" fillId="0" borderId="7" xfId="15" applyNumberFormat="1" applyFont="1" applyFill="1" applyBorder="1" applyAlignment="1">
      <alignment/>
    </xf>
    <xf numFmtId="173" fontId="3" fillId="0" borderId="0" xfId="15" applyNumberFormat="1" applyFont="1" applyAlignment="1">
      <alignment horizontal="justify"/>
    </xf>
    <xf numFmtId="0" fontId="3" fillId="0" borderId="0" xfId="22" applyFont="1" applyAlignment="1">
      <alignment horizontal="left"/>
      <protection/>
    </xf>
    <xf numFmtId="43" fontId="3" fillId="0" borderId="0" xfId="15" applyFont="1" applyAlignment="1">
      <alignment/>
    </xf>
    <xf numFmtId="0" fontId="3" fillId="0" borderId="0" xfId="22" applyFont="1" applyFill="1" applyBorder="1" applyAlignment="1">
      <alignment horizontal="center"/>
      <protection/>
    </xf>
    <xf numFmtId="173" fontId="3" fillId="0" borderId="0" xfId="15" applyNumberFormat="1" applyFont="1" applyFill="1" applyAlignment="1">
      <alignment horizontal="center"/>
    </xf>
    <xf numFmtId="173" fontId="3" fillId="0" borderId="1" xfId="15" applyNumberFormat="1" applyFont="1" applyFill="1" applyBorder="1" applyAlignment="1">
      <alignment horizontal="center"/>
    </xf>
    <xf numFmtId="173" fontId="3" fillId="0" borderId="7" xfId="15" applyNumberFormat="1" applyFont="1" applyFill="1" applyBorder="1" applyAlignment="1">
      <alignment horizontal="center"/>
    </xf>
    <xf numFmtId="173" fontId="3" fillId="0" borderId="0" xfId="15" applyNumberFormat="1" applyFont="1" applyFill="1" applyBorder="1" applyAlignment="1">
      <alignment horizontal="right"/>
    </xf>
    <xf numFmtId="173" fontId="8" fillId="0" borderId="0" xfId="15" applyNumberFormat="1" applyFont="1" applyFill="1" applyBorder="1" applyAlignment="1">
      <alignment/>
    </xf>
    <xf numFmtId="173" fontId="3" fillId="0" borderId="8" xfId="15" applyNumberFormat="1" applyFont="1" applyFill="1" applyBorder="1" applyAlignment="1">
      <alignment/>
    </xf>
    <xf numFmtId="173" fontId="3" fillId="0" borderId="8" xfId="15" applyNumberFormat="1" applyFont="1" applyFill="1" applyBorder="1" applyAlignment="1">
      <alignment horizontal="center"/>
    </xf>
    <xf numFmtId="0" fontId="3" fillId="0" borderId="0" xfId="22" applyFont="1" applyFill="1" quotePrefix="1">
      <alignment/>
      <protection/>
    </xf>
    <xf numFmtId="0" fontId="4" fillId="0" borderId="0" xfId="22" applyFont="1" applyFill="1">
      <alignment/>
      <protection/>
    </xf>
    <xf numFmtId="0" fontId="3" fillId="0" borderId="0" xfId="22" applyFont="1" applyFill="1" applyAlignment="1">
      <alignment/>
      <protection/>
    </xf>
    <xf numFmtId="173" fontId="3" fillId="0" borderId="0" xfId="22" applyNumberFormat="1" applyFont="1" applyFill="1">
      <alignment/>
      <protection/>
    </xf>
    <xf numFmtId="173" fontId="9" fillId="0" borderId="0" xfId="15" applyNumberFormat="1" applyFont="1" applyFill="1" applyAlignment="1">
      <alignment/>
    </xf>
    <xf numFmtId="0" fontId="3" fillId="0" borderId="0" xfId="22" applyFont="1" applyFill="1" applyAlignment="1">
      <alignment horizontal="right"/>
      <protection/>
    </xf>
    <xf numFmtId="0" fontId="5" fillId="0" borderId="0" xfId="22" applyFont="1" applyAlignment="1">
      <alignment horizontal="left"/>
      <protection/>
    </xf>
    <xf numFmtId="0" fontId="4" fillId="0" borderId="0" xfId="22" applyFont="1" applyAlignment="1">
      <alignment horizontal="left"/>
      <protection/>
    </xf>
    <xf numFmtId="0" fontId="4" fillId="0" borderId="0" xfId="22" applyFont="1" applyAlignment="1" quotePrefix="1">
      <alignment horizontal="left"/>
      <protection/>
    </xf>
    <xf numFmtId="0" fontId="3" fillId="0" borderId="0" xfId="22" applyFont="1" applyAlignment="1">
      <alignment vertical="top"/>
      <protection/>
    </xf>
    <xf numFmtId="0" fontId="3" fillId="0" borderId="0" xfId="22" applyFont="1" applyAlignment="1">
      <alignment vertical="top" wrapText="1"/>
      <protection/>
    </xf>
    <xf numFmtId="0" fontId="11" fillId="0" borderId="0" xfId="22" applyFont="1" applyAlignment="1">
      <alignment vertical="top" wrapText="1"/>
      <protection/>
    </xf>
    <xf numFmtId="0" fontId="3" fillId="0" borderId="0" xfId="21" applyFont="1" applyFill="1">
      <alignment/>
      <protection/>
    </xf>
    <xf numFmtId="0" fontId="3" fillId="0" borderId="0" xfId="21" applyFont="1" applyFill="1" applyAlignment="1">
      <alignment horizontal="center"/>
      <protection/>
    </xf>
    <xf numFmtId="0" fontId="0" fillId="0" borderId="0" xfId="21" applyFont="1" applyFill="1" applyAlignment="1">
      <alignment horizontal="center"/>
      <protection/>
    </xf>
    <xf numFmtId="0" fontId="12" fillId="0" borderId="0" xfId="21" applyFont="1" applyFill="1" applyBorder="1" applyAlignment="1">
      <alignment horizontal="center"/>
      <protection/>
    </xf>
    <xf numFmtId="0" fontId="12" fillId="0" borderId="0" xfId="22" applyFont="1" applyFill="1" applyAlignment="1">
      <alignment horizontal="center"/>
      <protection/>
    </xf>
    <xf numFmtId="0" fontId="12" fillId="0" borderId="0" xfId="21" applyFont="1" applyFill="1" applyAlignment="1">
      <alignment horizontal="center"/>
      <protection/>
    </xf>
    <xf numFmtId="0" fontId="13" fillId="0" borderId="0" xfId="21" applyFont="1" applyFill="1" applyAlignment="1">
      <alignment horizontal="center"/>
      <protection/>
    </xf>
    <xf numFmtId="0" fontId="13" fillId="0" borderId="0" xfId="21" applyFont="1" applyFill="1">
      <alignment/>
      <protection/>
    </xf>
    <xf numFmtId="0" fontId="0" fillId="0" borderId="0" xfId="21" applyFont="1" applyFill="1">
      <alignment/>
      <protection/>
    </xf>
    <xf numFmtId="173" fontId="0" fillId="0" borderId="0" xfId="15" applyNumberFormat="1" applyFont="1" applyFill="1" applyAlignment="1">
      <alignment horizontal="center"/>
    </xf>
    <xf numFmtId="0" fontId="3" fillId="0" borderId="0" xfId="22" applyFont="1" applyAlignment="1">
      <alignment vertical="center" wrapText="1"/>
      <protection/>
    </xf>
    <xf numFmtId="0" fontId="3" fillId="0" borderId="0" xfId="22" applyNumberFormat="1" applyFont="1" applyAlignment="1">
      <alignment vertical="top" wrapText="1"/>
      <protection/>
    </xf>
    <xf numFmtId="173" fontId="3" fillId="0" borderId="0" xfId="15" applyNumberFormat="1" applyFont="1" applyAlignment="1">
      <alignment horizontal="left" indent="1"/>
    </xf>
    <xf numFmtId="173" fontId="3" fillId="0" borderId="1" xfId="15" applyNumberFormat="1" applyFont="1" applyBorder="1" applyAlignment="1">
      <alignment horizontal="left" indent="1"/>
    </xf>
    <xf numFmtId="173" fontId="3" fillId="0" borderId="7" xfId="15" applyNumberFormat="1" applyFont="1" applyBorder="1" applyAlignment="1">
      <alignment horizontal="left" indent="1"/>
    </xf>
    <xf numFmtId="0" fontId="3" fillId="0" borderId="0" xfId="22" applyFont="1" applyBorder="1">
      <alignment/>
      <protection/>
    </xf>
    <xf numFmtId="0" fontId="4" fillId="0" borderId="0" xfId="22" applyFont="1" applyBorder="1" applyAlignment="1">
      <alignment horizontal="left"/>
      <protection/>
    </xf>
    <xf numFmtId="0" fontId="3" fillId="0" borderId="0" xfId="22" applyFont="1" applyFill="1" applyBorder="1">
      <alignment/>
      <protection/>
    </xf>
    <xf numFmtId="0" fontId="4" fillId="0" borderId="0" xfId="22" applyFont="1" applyFill="1" applyAlignment="1">
      <alignment horizontal="left"/>
      <protection/>
    </xf>
    <xf numFmtId="41" fontId="3" fillId="0" borderId="0" xfId="22" applyNumberFormat="1" applyFont="1" applyFill="1">
      <alignment/>
      <protection/>
    </xf>
    <xf numFmtId="41" fontId="3" fillId="0" borderId="0" xfId="22" applyNumberFormat="1" applyFont="1" applyFill="1" applyBorder="1">
      <alignment/>
      <protection/>
    </xf>
    <xf numFmtId="0" fontId="3" fillId="0" borderId="0" xfId="22" applyFont="1" applyFill="1" applyAlignment="1">
      <alignment vertical="top" wrapText="1"/>
      <protection/>
    </xf>
    <xf numFmtId="0" fontId="4" fillId="0" borderId="0" xfId="22" applyFont="1" applyFill="1" applyBorder="1">
      <alignment/>
      <protection/>
    </xf>
    <xf numFmtId="0" fontId="12" fillId="0" borderId="0" xfId="22" applyFont="1" applyFill="1" applyBorder="1">
      <alignment/>
      <protection/>
    </xf>
    <xf numFmtId="173" fontId="6" fillId="0" borderId="0" xfId="15" applyNumberFormat="1" applyFont="1" applyFill="1" applyBorder="1" applyAlignment="1">
      <alignment horizontal="center"/>
    </xf>
    <xf numFmtId="173" fontId="6" fillId="0" borderId="0" xfId="15" applyNumberFormat="1" applyFont="1" applyBorder="1" applyAlignment="1">
      <alignment horizontal="center"/>
    </xf>
    <xf numFmtId="0" fontId="6" fillId="0" borderId="0" xfId="22" applyFont="1" applyFill="1" applyBorder="1" applyAlignment="1">
      <alignment horizontal="center"/>
      <protection/>
    </xf>
    <xf numFmtId="15" fontId="3" fillId="0" borderId="0" xfId="22" applyNumberFormat="1" applyFont="1" applyFill="1" applyAlignment="1">
      <alignment horizontal="center"/>
      <protection/>
    </xf>
    <xf numFmtId="15" fontId="3" fillId="0" borderId="0" xfId="22" applyNumberFormat="1" applyFont="1" applyAlignment="1" quotePrefix="1">
      <alignment horizontal="center"/>
      <protection/>
    </xf>
    <xf numFmtId="0" fontId="6" fillId="0" borderId="0" xfId="22" applyFont="1" applyFill="1" applyAlignment="1">
      <alignment horizontal="center"/>
      <protection/>
    </xf>
    <xf numFmtId="213" fontId="6" fillId="0" borderId="0" xfId="22" applyNumberFormat="1" applyFont="1" applyFill="1" applyBorder="1" applyAlignment="1">
      <alignment horizontal="center"/>
      <protection/>
    </xf>
    <xf numFmtId="213" fontId="6" fillId="0" borderId="3" xfId="22" applyNumberFormat="1" applyFont="1" applyFill="1" applyBorder="1" applyAlignment="1">
      <alignment horizontal="center"/>
      <protection/>
    </xf>
    <xf numFmtId="41" fontId="3" fillId="0" borderId="0" xfId="22" applyNumberFormat="1" applyFont="1">
      <alignment/>
      <protection/>
    </xf>
    <xf numFmtId="213" fontId="6" fillId="0" borderId="0" xfId="22" applyNumberFormat="1" applyFont="1" applyBorder="1" applyAlignment="1">
      <alignment horizontal="center"/>
      <protection/>
    </xf>
    <xf numFmtId="41" fontId="6" fillId="0" borderId="0" xfId="22" applyNumberFormat="1" applyFont="1" applyAlignment="1">
      <alignment horizontal="center"/>
      <protection/>
    </xf>
    <xf numFmtId="0" fontId="4" fillId="0" borderId="0" xfId="22" applyFont="1" applyFill="1" applyAlignment="1" quotePrefix="1">
      <alignment horizontal="left"/>
      <protection/>
    </xf>
    <xf numFmtId="41" fontId="3" fillId="0" borderId="1" xfId="22" applyNumberFormat="1" applyFont="1" applyFill="1" applyBorder="1">
      <alignment/>
      <protection/>
    </xf>
    <xf numFmtId="173" fontId="3" fillId="0" borderId="3" xfId="15" applyNumberFormat="1" applyFont="1" applyFill="1" applyBorder="1" applyAlignment="1">
      <alignment/>
    </xf>
    <xf numFmtId="41" fontId="6" fillId="0" borderId="3" xfId="22" applyNumberFormat="1" applyFont="1" applyFill="1" applyBorder="1" applyAlignment="1">
      <alignment horizontal="center"/>
      <protection/>
    </xf>
    <xf numFmtId="41" fontId="6" fillId="0" borderId="0" xfId="22" applyNumberFormat="1" applyFont="1" applyFill="1" applyAlignment="1">
      <alignment horizontal="center"/>
      <protection/>
    </xf>
    <xf numFmtId="41" fontId="3" fillId="0" borderId="7" xfId="22" applyNumberFormat="1" applyFont="1" applyFill="1" applyBorder="1">
      <alignment/>
      <protection/>
    </xf>
    <xf numFmtId="173" fontId="3" fillId="0" borderId="7" xfId="22" applyNumberFormat="1" applyFont="1" applyFill="1" applyBorder="1">
      <alignment/>
      <protection/>
    </xf>
    <xf numFmtId="0" fontId="3" fillId="0" borderId="0" xfId="22" applyFont="1" applyAlignment="1">
      <alignment horizontal="center"/>
      <protection/>
    </xf>
    <xf numFmtId="0" fontId="3" fillId="0" borderId="0" xfId="22" applyFont="1" applyFill="1" applyAlignment="1">
      <alignment vertical="top" wrapText="1"/>
      <protection/>
    </xf>
    <xf numFmtId="0" fontId="3" fillId="0" borderId="0" xfId="22" applyFont="1" applyAlignment="1">
      <alignment horizontal="left" vertical="top" wrapText="1"/>
      <protection/>
    </xf>
    <xf numFmtId="0" fontId="3" fillId="0" borderId="0" xfId="22" applyFont="1" applyAlignment="1">
      <alignment vertical="top" wrapText="1"/>
      <protection/>
    </xf>
    <xf numFmtId="0" fontId="3" fillId="0" borderId="0" xfId="22" applyNumberFormat="1" applyFont="1" applyAlignment="1">
      <alignment vertical="top" wrapText="1"/>
      <protection/>
    </xf>
    <xf numFmtId="0" fontId="4" fillId="0" borderId="0" xfId="22" applyFont="1" applyBorder="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19050</xdr:rowOff>
    </xdr:from>
    <xdr:to>
      <xdr:col>7</xdr:col>
      <xdr:colOff>590550</xdr:colOff>
      <xdr:row>55</xdr:row>
      <xdr:rowOff>104775</xdr:rowOff>
    </xdr:to>
    <xdr:sp>
      <xdr:nvSpPr>
        <xdr:cNvPr id="1" name="TextBox 1"/>
        <xdr:cNvSpPr txBox="1">
          <a:spLocks noChangeArrowheads="1"/>
        </xdr:cNvSpPr>
      </xdr:nvSpPr>
      <xdr:spPr>
        <a:xfrm>
          <a:off x="0" y="8982075"/>
          <a:ext cx="587692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second quarterly results in first year announced by the Company to Bursa Securities in compliance with the Listing Requirements.</a:t>
          </a:r>
        </a:p>
      </xdr:txBody>
    </xdr:sp>
    <xdr:clientData/>
  </xdr:twoCellAnchor>
  <xdr:oneCellAnchor>
    <xdr:from>
      <xdr:col>1</xdr:col>
      <xdr:colOff>352425</xdr:colOff>
      <xdr:row>61</xdr:row>
      <xdr:rowOff>47625</xdr:rowOff>
    </xdr:from>
    <xdr:ext cx="76200" cy="200025"/>
    <xdr:sp>
      <xdr:nvSpPr>
        <xdr:cNvPr id="2" name="TextBox 2"/>
        <xdr:cNvSpPr txBox="1">
          <a:spLocks noChangeArrowheads="1"/>
        </xdr:cNvSpPr>
      </xdr:nvSpPr>
      <xdr:spPr>
        <a:xfrm>
          <a:off x="2895600" y="1030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56</xdr:row>
      <xdr:rowOff>76200</xdr:rowOff>
    </xdr:from>
    <xdr:to>
      <xdr:col>7</xdr:col>
      <xdr:colOff>647700</xdr:colOff>
      <xdr:row>60</xdr:row>
      <xdr:rowOff>66675</xdr:rowOff>
    </xdr:to>
    <xdr:sp>
      <xdr:nvSpPr>
        <xdr:cNvPr id="3" name="TextBox 3"/>
        <xdr:cNvSpPr txBox="1">
          <a:spLocks noChangeArrowheads="1"/>
        </xdr:cNvSpPr>
      </xdr:nvSpPr>
      <xdr:spPr>
        <a:xfrm>
          <a:off x="0" y="9525000"/>
          <a:ext cx="5934075" cy="6381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Prospectus of Classic Scenic Berhad issued on 30 September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4</xdr:col>
      <xdr:colOff>28575</xdr:colOff>
      <xdr:row>53</xdr:row>
      <xdr:rowOff>85725</xdr:rowOff>
    </xdr:to>
    <xdr:sp>
      <xdr:nvSpPr>
        <xdr:cNvPr id="1" name="TextBox 1"/>
        <xdr:cNvSpPr txBox="1">
          <a:spLocks noChangeArrowheads="1"/>
        </xdr:cNvSpPr>
      </xdr:nvSpPr>
      <xdr:spPr>
        <a:xfrm>
          <a:off x="0" y="8172450"/>
          <a:ext cx="5162550" cy="533400"/>
        </a:xfrm>
        <a:prstGeom prst="rect">
          <a:avLst/>
        </a:prstGeom>
        <a:solidFill>
          <a:srgbClr val="FFFFFF"/>
        </a:solidFill>
        <a:ln w="9525" cmpd="sng">
          <a:noFill/>
        </a:ln>
      </xdr:spPr>
      <xdr:txBody>
        <a:bodyPr vertOverflow="clip" wrap="square"/>
        <a:p>
          <a:pPr algn="l">
            <a:defRPr/>
          </a:pPr>
          <a:r>
            <a:rPr lang="en-US" cap="none" sz="1000" b="0" i="0" u="none" baseline="0"/>
            <a:t>The audited Balance Sheet as at 31 December 2003 was prepared at company level. No consolidated financial statements were prepared then as the company had yet to commence operations.</a:t>
          </a:r>
        </a:p>
      </xdr:txBody>
    </xdr:sp>
    <xdr:clientData/>
  </xdr:twoCellAnchor>
  <xdr:oneCellAnchor>
    <xdr:from>
      <xdr:col>1</xdr:col>
      <xdr:colOff>352425</xdr:colOff>
      <xdr:row>60</xdr:row>
      <xdr:rowOff>47625</xdr:rowOff>
    </xdr:from>
    <xdr:ext cx="76200" cy="200025"/>
    <xdr:sp>
      <xdr:nvSpPr>
        <xdr:cNvPr id="2" name="TextBox 2"/>
        <xdr:cNvSpPr txBox="1">
          <a:spLocks noChangeArrowheads="1"/>
        </xdr:cNvSpPr>
      </xdr:nvSpPr>
      <xdr:spPr>
        <a:xfrm>
          <a:off x="3695700" y="9801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54</xdr:row>
      <xdr:rowOff>0</xdr:rowOff>
    </xdr:from>
    <xdr:to>
      <xdr:col>4</xdr:col>
      <xdr:colOff>28575</xdr:colOff>
      <xdr:row>58</xdr:row>
      <xdr:rowOff>85725</xdr:rowOff>
    </xdr:to>
    <xdr:sp>
      <xdr:nvSpPr>
        <xdr:cNvPr id="3" name="TextBox 3"/>
        <xdr:cNvSpPr txBox="1">
          <a:spLocks noChangeArrowheads="1"/>
        </xdr:cNvSpPr>
      </xdr:nvSpPr>
      <xdr:spPr>
        <a:xfrm>
          <a:off x="9525" y="8782050"/>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Prospectus of Classic Scenic Berhad issued on 30 September 2004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152400</xdr:rowOff>
    </xdr:from>
    <xdr:to>
      <xdr:col>6</xdr:col>
      <xdr:colOff>0</xdr:colOff>
      <xdr:row>34</xdr:row>
      <xdr:rowOff>85725</xdr:rowOff>
    </xdr:to>
    <xdr:sp>
      <xdr:nvSpPr>
        <xdr:cNvPr id="1" name="TextBox 1"/>
        <xdr:cNvSpPr txBox="1">
          <a:spLocks noChangeArrowheads="1"/>
        </xdr:cNvSpPr>
      </xdr:nvSpPr>
      <xdr:spPr>
        <a:xfrm>
          <a:off x="9525" y="5029200"/>
          <a:ext cx="620077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Prospectus of Classic Scenic Berhad issued on 30 September 2004.</a:t>
          </a:r>
        </a:p>
      </xdr:txBody>
    </xdr:sp>
    <xdr:clientData/>
  </xdr:twoCellAnchor>
  <xdr:twoCellAnchor>
    <xdr:from>
      <xdr:col>0</xdr:col>
      <xdr:colOff>0</xdr:colOff>
      <xdr:row>27</xdr:row>
      <xdr:rowOff>152400</xdr:rowOff>
    </xdr:from>
    <xdr:to>
      <xdr:col>5</xdr:col>
      <xdr:colOff>504825</xdr:colOff>
      <xdr:row>30</xdr:row>
      <xdr:rowOff>57150</xdr:rowOff>
    </xdr:to>
    <xdr:sp>
      <xdr:nvSpPr>
        <xdr:cNvPr id="2" name="TextBox 3"/>
        <xdr:cNvSpPr txBox="1">
          <a:spLocks noChangeArrowheads="1"/>
        </xdr:cNvSpPr>
      </xdr:nvSpPr>
      <xdr:spPr>
        <a:xfrm>
          <a:off x="0" y="4543425"/>
          <a:ext cx="6086475" cy="3905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second quarterly results in first year announced by the Company to Bursa Securities in compliance with the Listing Requirements.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87</xdr:row>
      <xdr:rowOff>152400</xdr:rowOff>
    </xdr:from>
    <xdr:to>
      <xdr:col>4</xdr:col>
      <xdr:colOff>962025</xdr:colOff>
      <xdr:row>89</xdr:row>
      <xdr:rowOff>152400</xdr:rowOff>
    </xdr:to>
    <xdr:sp>
      <xdr:nvSpPr>
        <xdr:cNvPr id="1" name="TextBox 1"/>
        <xdr:cNvSpPr txBox="1">
          <a:spLocks noChangeArrowheads="1"/>
        </xdr:cNvSpPr>
      </xdr:nvSpPr>
      <xdr:spPr>
        <a:xfrm>
          <a:off x="19050" y="14478000"/>
          <a:ext cx="5410200" cy="333375"/>
        </a:xfrm>
        <a:prstGeom prst="rect">
          <a:avLst/>
        </a:prstGeom>
        <a:solidFill>
          <a:srgbClr val="FFFFFF"/>
        </a:solidFill>
        <a:ln w="9525" cmpd="sng">
          <a:noFill/>
        </a:ln>
      </xdr:spPr>
      <xdr:txBody>
        <a:bodyPr vertOverflow="clip" wrap="square"/>
        <a:p>
          <a:pPr algn="just">
            <a:defRPr/>
          </a:pPr>
          <a:r>
            <a:rPr lang="en-US" cap="none" sz="1000" b="0" i="0" u="none" baseline="0"/>
            <a:t>No comparative figures are available as this is the second quarterly results in first year announced by the Company to Bursa Securities in compliance with the Listing Requirements.</a:t>
          </a:r>
        </a:p>
      </xdr:txBody>
    </xdr:sp>
    <xdr:clientData/>
  </xdr:twoCellAnchor>
  <xdr:oneCellAnchor>
    <xdr:from>
      <xdr:col>2</xdr:col>
      <xdr:colOff>0</xdr:colOff>
      <xdr:row>99</xdr:row>
      <xdr:rowOff>47625</xdr:rowOff>
    </xdr:from>
    <xdr:ext cx="114300" cy="238125"/>
    <xdr:sp>
      <xdr:nvSpPr>
        <xdr:cNvPr id="2" name="TextBox 2"/>
        <xdr:cNvSpPr txBox="1">
          <a:spLocks noChangeArrowheads="1"/>
        </xdr:cNvSpPr>
      </xdr:nvSpPr>
      <xdr:spPr>
        <a:xfrm>
          <a:off x="3381375" y="16325850"/>
          <a:ext cx="114300" cy="2381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90</xdr:row>
      <xdr:rowOff>85725</xdr:rowOff>
    </xdr:from>
    <xdr:to>
      <xdr:col>4</xdr:col>
      <xdr:colOff>847725</xdr:colOff>
      <xdr:row>95</xdr:row>
      <xdr:rowOff>38100</xdr:rowOff>
    </xdr:to>
    <xdr:sp>
      <xdr:nvSpPr>
        <xdr:cNvPr id="3" name="TextBox 3"/>
        <xdr:cNvSpPr txBox="1">
          <a:spLocks noChangeArrowheads="1"/>
        </xdr:cNvSpPr>
      </xdr:nvSpPr>
      <xdr:spPr>
        <a:xfrm>
          <a:off x="19050" y="14906625"/>
          <a:ext cx="52959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Prospectus of Classic Scenic Berhad issued on 30 September 2004 and the accompanying explanatory notes attached to the interim financial statements.</a:t>
          </a:r>
        </a:p>
      </xdr:txBody>
    </xdr:sp>
    <xdr:clientData/>
  </xdr:twoCellAnchor>
  <xdr:twoCellAnchor>
    <xdr:from>
      <xdr:col>0</xdr:col>
      <xdr:colOff>0</xdr:colOff>
      <xdr:row>86</xdr:row>
      <xdr:rowOff>38100</xdr:rowOff>
    </xdr:from>
    <xdr:to>
      <xdr:col>4</xdr:col>
      <xdr:colOff>771525</xdr:colOff>
      <xdr:row>87</xdr:row>
      <xdr:rowOff>114300</xdr:rowOff>
    </xdr:to>
    <xdr:sp>
      <xdr:nvSpPr>
        <xdr:cNvPr id="4" name="TextBox 5"/>
        <xdr:cNvSpPr txBox="1">
          <a:spLocks noChangeArrowheads="1"/>
        </xdr:cNvSpPr>
      </xdr:nvSpPr>
      <xdr:spPr>
        <a:xfrm>
          <a:off x="0" y="14201775"/>
          <a:ext cx="5238750" cy="238125"/>
        </a:xfrm>
        <a:prstGeom prst="rect">
          <a:avLst/>
        </a:prstGeom>
        <a:solidFill>
          <a:srgbClr val="FFFFFF"/>
        </a:solidFill>
        <a:ln w="9525" cmpd="sng">
          <a:noFill/>
        </a:ln>
      </xdr:spPr>
      <xdr:txBody>
        <a:bodyPr vertOverflow="clip" wrap="square"/>
        <a:p>
          <a:pPr algn="l">
            <a:defRPr/>
          </a:pPr>
          <a:r>
            <a:rPr lang="en-US" cap="none" sz="1000" b="0" i="0" u="none" baseline="0"/>
            <a:t>Cash and cash equivalents consist of cash and bank balances and deposits with  licensed banks.</a:t>
          </a:r>
        </a:p>
      </xdr:txBody>
    </xdr:sp>
    <xdr:clientData/>
  </xdr:twoCellAnchor>
  <xdr:twoCellAnchor>
    <xdr:from>
      <xdr:col>0</xdr:col>
      <xdr:colOff>38100</xdr:colOff>
      <xdr:row>61</xdr:row>
      <xdr:rowOff>142875</xdr:rowOff>
    </xdr:from>
    <xdr:to>
      <xdr:col>1</xdr:col>
      <xdr:colOff>342900</xdr:colOff>
      <xdr:row>61</xdr:row>
      <xdr:rowOff>142875</xdr:rowOff>
    </xdr:to>
    <xdr:sp>
      <xdr:nvSpPr>
        <xdr:cNvPr id="5" name="Line 6"/>
        <xdr:cNvSpPr>
          <a:spLocks/>
        </xdr:cNvSpPr>
      </xdr:nvSpPr>
      <xdr:spPr>
        <a:xfrm>
          <a:off x="38100" y="101060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63</xdr:row>
      <xdr:rowOff>47625</xdr:rowOff>
    </xdr:from>
    <xdr:to>
      <xdr:col>4</xdr:col>
      <xdr:colOff>828675</xdr:colOff>
      <xdr:row>65</xdr:row>
      <xdr:rowOff>133350</xdr:rowOff>
    </xdr:to>
    <xdr:sp>
      <xdr:nvSpPr>
        <xdr:cNvPr id="6" name="TextBox 7"/>
        <xdr:cNvSpPr txBox="1">
          <a:spLocks noChangeArrowheads="1"/>
        </xdr:cNvSpPr>
      </xdr:nvSpPr>
      <xdr:spPr>
        <a:xfrm>
          <a:off x="57150" y="10363200"/>
          <a:ext cx="5238750" cy="409575"/>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subsidiary companies are as follows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154</xdr:row>
      <xdr:rowOff>19050</xdr:rowOff>
    </xdr:from>
    <xdr:to>
      <xdr:col>9</xdr:col>
      <xdr:colOff>0</xdr:colOff>
      <xdr:row>159</xdr:row>
      <xdr:rowOff>95250</xdr:rowOff>
    </xdr:to>
    <xdr:sp>
      <xdr:nvSpPr>
        <xdr:cNvPr id="1" name="Text 18"/>
        <xdr:cNvSpPr txBox="1">
          <a:spLocks noChangeArrowheads="1"/>
        </xdr:cNvSpPr>
      </xdr:nvSpPr>
      <xdr:spPr>
        <a:xfrm>
          <a:off x="371475" y="24917400"/>
          <a:ext cx="6610350" cy="88582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As at 30 September 2004, the Group has no material contingent liabilities save for a corporate guarantee of RM2,700,000 issued by a subsidiary company in respect of banking facilities granted to its related company.</a:t>
          </a:r>
          <a:r>
            <a:rPr lang="en-US" cap="none" sz="1000" b="0" i="0" u="none" baseline="0">
              <a:solidFill>
                <a:srgbClr val="000000"/>
              </a:solidFill>
              <a:latin typeface="Times New Roman"/>
              <a:ea typeface="Times New Roman"/>
              <a:cs typeface="Times New Roman"/>
            </a:rPr>
            <a:t>
There were no changes in contingent liabilities and contingent assets of a material nature since the last audited financial statements for the year ended 31 December 2003 of the respective companies.</a:t>
          </a:r>
        </a:p>
      </xdr:txBody>
    </xdr:sp>
    <xdr:clientData/>
  </xdr:twoCellAnchor>
  <xdr:twoCellAnchor>
    <xdr:from>
      <xdr:col>1</xdr:col>
      <xdr:colOff>9525</xdr:colOff>
      <xdr:row>175</xdr:row>
      <xdr:rowOff>9525</xdr:rowOff>
    </xdr:from>
    <xdr:to>
      <xdr:col>8</xdr:col>
      <xdr:colOff>638175</xdr:colOff>
      <xdr:row>181</xdr:row>
      <xdr:rowOff>85725</xdr:rowOff>
    </xdr:to>
    <xdr:sp>
      <xdr:nvSpPr>
        <xdr:cNvPr id="2" name="Text 18"/>
        <xdr:cNvSpPr txBox="1">
          <a:spLocks noChangeArrowheads="1"/>
        </xdr:cNvSpPr>
      </xdr:nvSpPr>
      <xdr:spPr>
        <a:xfrm>
          <a:off x="371475" y="28222575"/>
          <a:ext cx="6438900" cy="1047750"/>
        </a:xfrm>
        <a:prstGeom prst="rect">
          <a:avLst/>
        </a:prstGeom>
        <a:no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For the third quarter ended 30 September 2004, the Group recorded a revenue of RM12.4 million and profit after tax of RM3.7 million. The cumulative quarter for the period ended 30 September 2004, the Group recorded a revenue of RM36.2 million and profit after tax of RM10.4 million.
</a:t>
          </a:r>
          <a:r>
            <a:rPr lang="en-US" cap="none" sz="1000" b="0" i="0" u="none" baseline="0">
              <a:latin typeface="Times New Roman"/>
              <a:ea typeface="Times New Roman"/>
              <a:cs typeface="Times New Roman"/>
            </a:rPr>
            <a:t>
There is no comparison with the corresponding quarter results in the preceding year as this is the second set of consolidated results of the Group to be submitted to Bursa Securities.</a:t>
          </a:r>
        </a:p>
      </xdr:txBody>
    </xdr:sp>
    <xdr:clientData/>
  </xdr:twoCellAnchor>
  <xdr:twoCellAnchor>
    <xdr:from>
      <xdr:col>1</xdr:col>
      <xdr:colOff>19050</xdr:colOff>
      <xdr:row>185</xdr:row>
      <xdr:rowOff>0</xdr:rowOff>
    </xdr:from>
    <xdr:to>
      <xdr:col>8</xdr:col>
      <xdr:colOff>666750</xdr:colOff>
      <xdr:row>189</xdr:row>
      <xdr:rowOff>114300</xdr:rowOff>
    </xdr:to>
    <xdr:sp>
      <xdr:nvSpPr>
        <xdr:cNvPr id="3" name="Text 18"/>
        <xdr:cNvSpPr txBox="1">
          <a:spLocks noChangeArrowheads="1"/>
        </xdr:cNvSpPr>
      </xdr:nvSpPr>
      <xdr:spPr>
        <a:xfrm>
          <a:off x="381000" y="29832300"/>
          <a:ext cx="6457950" cy="7620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achieved a revenue of RM12.4 million for the current financial quarter under review similar to the immediate preceding financial quarter. The Group recorded a higher profit before taxation and amortisation of negative goodwill of RM4.0 million compared to RM3.7 million achieved in the immediate preceding financial quarter, an increase of 10.8%. This is mainly attributable to lower selling and distribution expenses.</a:t>
          </a:r>
        </a:p>
      </xdr:txBody>
    </xdr:sp>
    <xdr:clientData/>
  </xdr:twoCellAnchor>
  <xdr:twoCellAnchor>
    <xdr:from>
      <xdr:col>1</xdr:col>
      <xdr:colOff>9525</xdr:colOff>
      <xdr:row>193</xdr:row>
      <xdr:rowOff>9525</xdr:rowOff>
    </xdr:from>
    <xdr:to>
      <xdr:col>8</xdr:col>
      <xdr:colOff>666750</xdr:colOff>
      <xdr:row>196</xdr:row>
      <xdr:rowOff>85725</xdr:rowOff>
    </xdr:to>
    <xdr:sp>
      <xdr:nvSpPr>
        <xdr:cNvPr id="4" name="Text 18"/>
        <xdr:cNvSpPr txBox="1">
          <a:spLocks noChangeArrowheads="1"/>
        </xdr:cNvSpPr>
      </xdr:nvSpPr>
      <xdr:spPr>
        <a:xfrm>
          <a:off x="371475" y="31080075"/>
          <a:ext cx="6467475" cy="561975"/>
        </a:xfrm>
        <a:prstGeom prst="rect">
          <a:avLst/>
        </a:prstGeom>
        <a:solidFill>
          <a:srgbClr val="FFFFFF"/>
        </a:solidFill>
        <a:ln w="1" cmpd="sng">
          <a:noFill/>
        </a:ln>
      </xdr:spPr>
      <xdr:txBody>
        <a:bodyPr vertOverflow="clip" wrap="square"/>
        <a:p>
          <a:pPr algn="l">
            <a:defRPr/>
          </a:pPr>
          <a:r>
            <a:rPr lang="en-US" cap="none" sz="1000" b="0" i="0" u="none" baseline="0"/>
            <a:t>Barring any unforeseen circumstances, the Board is of the opinion that the Group will achieve the forecast for the current financial year.</a:t>
          </a:r>
        </a:p>
      </xdr:txBody>
    </xdr:sp>
    <xdr:clientData/>
  </xdr:twoCellAnchor>
  <xdr:twoCellAnchor>
    <xdr:from>
      <xdr:col>1</xdr:col>
      <xdr:colOff>9525</xdr:colOff>
      <xdr:row>200</xdr:row>
      <xdr:rowOff>0</xdr:rowOff>
    </xdr:from>
    <xdr:to>
      <xdr:col>8</xdr:col>
      <xdr:colOff>523875</xdr:colOff>
      <xdr:row>200</xdr:row>
      <xdr:rowOff>0</xdr:rowOff>
    </xdr:to>
    <xdr:sp>
      <xdr:nvSpPr>
        <xdr:cNvPr id="5" name="Text 18"/>
        <xdr:cNvSpPr txBox="1">
          <a:spLocks noChangeArrowheads="1"/>
        </xdr:cNvSpPr>
      </xdr:nvSpPr>
      <xdr:spPr>
        <a:xfrm>
          <a:off x="371475" y="32108775"/>
          <a:ext cx="6324600"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226</xdr:row>
      <xdr:rowOff>19050</xdr:rowOff>
    </xdr:from>
    <xdr:to>
      <xdr:col>8</xdr:col>
      <xdr:colOff>371475</xdr:colOff>
      <xdr:row>228</xdr:row>
      <xdr:rowOff>76200</xdr:rowOff>
    </xdr:to>
    <xdr:sp>
      <xdr:nvSpPr>
        <xdr:cNvPr id="6" name="Text 18"/>
        <xdr:cNvSpPr txBox="1">
          <a:spLocks noChangeArrowheads="1"/>
        </xdr:cNvSpPr>
      </xdr:nvSpPr>
      <xdr:spPr>
        <a:xfrm>
          <a:off x="371475" y="36099750"/>
          <a:ext cx="6172200" cy="3810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a:t>
          </a:r>
        </a:p>
      </xdr:txBody>
    </xdr:sp>
    <xdr:clientData/>
  </xdr:twoCellAnchor>
  <xdr:twoCellAnchor>
    <xdr:from>
      <xdr:col>1</xdr:col>
      <xdr:colOff>9525</xdr:colOff>
      <xdr:row>248</xdr:row>
      <xdr:rowOff>142875</xdr:rowOff>
    </xdr:from>
    <xdr:to>
      <xdr:col>8</xdr:col>
      <xdr:colOff>600075</xdr:colOff>
      <xdr:row>254</xdr:row>
      <xdr:rowOff>66675</xdr:rowOff>
    </xdr:to>
    <xdr:sp>
      <xdr:nvSpPr>
        <xdr:cNvPr id="7" name="Text 18"/>
        <xdr:cNvSpPr txBox="1">
          <a:spLocks noChangeArrowheads="1"/>
        </xdr:cNvSpPr>
      </xdr:nvSpPr>
      <xdr:spPr>
        <a:xfrm>
          <a:off x="371475" y="39766875"/>
          <a:ext cx="6400800" cy="8382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(a) On 30 September 2004, the Company issued a prospectus for the public issue of 6,000,000 new ordinary shares of RM0.50 each and offer for sale of 24,076,100 ordinary shares of RM0.50 each at an issue/offer price of RM1.25 per ordinary share payable in full on application  in conjunction with its listing on the Second Board of Bursa Securities.  The public issue and offer for sale were</a:t>
          </a:r>
          <a:r>
            <a:rPr lang="en-US" cap="none" sz="1000" b="0" i="0" u="none" baseline="0">
              <a:latin typeface="Times New Roman"/>
              <a:ea typeface="Times New Roman"/>
              <a:cs typeface="Times New Roman"/>
            </a:rPr>
            <a:t> fully subscribed </a:t>
          </a:r>
          <a:r>
            <a:rPr lang="en-US" cap="none" sz="1000" b="0" i="0" u="none" baseline="0">
              <a:solidFill>
                <a:srgbClr val="000000"/>
              </a:solidFill>
              <a:latin typeface="Times New Roman"/>
              <a:ea typeface="Times New Roman"/>
              <a:cs typeface="Times New Roman"/>
            </a:rPr>
            <a:t>on its closing date on 14 October 2004.</a:t>
          </a:r>
        </a:p>
      </xdr:txBody>
    </xdr:sp>
    <xdr:clientData/>
  </xdr:twoCellAnchor>
  <xdr:twoCellAnchor>
    <xdr:from>
      <xdr:col>1</xdr:col>
      <xdr:colOff>9525</xdr:colOff>
      <xdr:row>295</xdr:row>
      <xdr:rowOff>9525</xdr:rowOff>
    </xdr:from>
    <xdr:to>
      <xdr:col>8</xdr:col>
      <xdr:colOff>333375</xdr:colOff>
      <xdr:row>296</xdr:row>
      <xdr:rowOff>28575</xdr:rowOff>
    </xdr:to>
    <xdr:sp>
      <xdr:nvSpPr>
        <xdr:cNvPr id="8" name="Text 18"/>
        <xdr:cNvSpPr txBox="1">
          <a:spLocks noChangeArrowheads="1"/>
        </xdr:cNvSpPr>
      </xdr:nvSpPr>
      <xdr:spPr>
        <a:xfrm>
          <a:off x="371475" y="47110650"/>
          <a:ext cx="6134100" cy="180975"/>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300</xdr:row>
      <xdr:rowOff>9525</xdr:rowOff>
    </xdr:from>
    <xdr:to>
      <xdr:col>8</xdr:col>
      <xdr:colOff>447675</xdr:colOff>
      <xdr:row>301</xdr:row>
      <xdr:rowOff>0</xdr:rowOff>
    </xdr:to>
    <xdr:sp>
      <xdr:nvSpPr>
        <xdr:cNvPr id="9" name="Text 18"/>
        <xdr:cNvSpPr txBox="1">
          <a:spLocks noChangeArrowheads="1"/>
        </xdr:cNvSpPr>
      </xdr:nvSpPr>
      <xdr:spPr>
        <a:xfrm>
          <a:off x="371475" y="47872650"/>
          <a:ext cx="6248400" cy="2190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material litigation as at the date of this report</a:t>
          </a:r>
        </a:p>
      </xdr:txBody>
    </xdr:sp>
    <xdr:clientData/>
  </xdr:twoCellAnchor>
  <xdr:twoCellAnchor>
    <xdr:from>
      <xdr:col>1</xdr:col>
      <xdr:colOff>66675</xdr:colOff>
      <xdr:row>323</xdr:row>
      <xdr:rowOff>142875</xdr:rowOff>
    </xdr:from>
    <xdr:to>
      <xdr:col>8</xdr:col>
      <xdr:colOff>400050</xdr:colOff>
      <xdr:row>326</xdr:row>
      <xdr:rowOff>38100</xdr:rowOff>
    </xdr:to>
    <xdr:sp>
      <xdr:nvSpPr>
        <xdr:cNvPr id="10" name="TextBox 10"/>
        <xdr:cNvSpPr txBox="1">
          <a:spLocks noChangeArrowheads="1"/>
        </xdr:cNvSpPr>
      </xdr:nvSpPr>
      <xdr:spPr>
        <a:xfrm>
          <a:off x="428625" y="51806475"/>
          <a:ext cx="6143625" cy="39052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there were no potential dilutive ordinary shares outstanding as at the end of the reporting period.</a:t>
          </a:r>
        </a:p>
      </xdr:txBody>
    </xdr:sp>
    <xdr:clientData/>
  </xdr:twoCellAnchor>
  <xdr:twoCellAnchor>
    <xdr:from>
      <xdr:col>1</xdr:col>
      <xdr:colOff>19050</xdr:colOff>
      <xdr:row>134</xdr:row>
      <xdr:rowOff>0</xdr:rowOff>
    </xdr:from>
    <xdr:to>
      <xdr:col>8</xdr:col>
      <xdr:colOff>514350</xdr:colOff>
      <xdr:row>134</xdr:row>
      <xdr:rowOff>0</xdr:rowOff>
    </xdr:to>
    <xdr:sp>
      <xdr:nvSpPr>
        <xdr:cNvPr id="11" name="TextBox 11"/>
        <xdr:cNvSpPr txBox="1">
          <a:spLocks noChangeArrowheads="1"/>
        </xdr:cNvSpPr>
      </xdr:nvSpPr>
      <xdr:spPr>
        <a:xfrm>
          <a:off x="381000" y="21640800"/>
          <a:ext cx="63055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134</xdr:row>
      <xdr:rowOff>0</xdr:rowOff>
    </xdr:from>
    <xdr:to>
      <xdr:col>8</xdr:col>
      <xdr:colOff>447675</xdr:colOff>
      <xdr:row>134</xdr:row>
      <xdr:rowOff>0</xdr:rowOff>
    </xdr:to>
    <xdr:sp>
      <xdr:nvSpPr>
        <xdr:cNvPr id="12" name="TextBox 12"/>
        <xdr:cNvSpPr txBox="1">
          <a:spLocks noChangeArrowheads="1"/>
        </xdr:cNvSpPr>
      </xdr:nvSpPr>
      <xdr:spPr>
        <a:xfrm>
          <a:off x="361950" y="21640800"/>
          <a:ext cx="6257925"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304800</xdr:colOff>
      <xdr:row>327</xdr:row>
      <xdr:rowOff>28575</xdr:rowOff>
    </xdr:from>
    <xdr:to>
      <xdr:col>8</xdr:col>
      <xdr:colOff>276225</xdr:colOff>
      <xdr:row>336</xdr:row>
      <xdr:rowOff>123825</xdr:rowOff>
    </xdr:to>
    <xdr:sp>
      <xdr:nvSpPr>
        <xdr:cNvPr id="13" name="TextBox 13"/>
        <xdr:cNvSpPr txBox="1">
          <a:spLocks noChangeArrowheads="1"/>
        </xdr:cNvSpPr>
      </xdr:nvSpPr>
      <xdr:spPr>
        <a:xfrm>
          <a:off x="304800" y="52349400"/>
          <a:ext cx="6143625" cy="1552575"/>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CLASSIC SCENIC BERHAD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SHA THIAM FOOK                                                                                                                          
Company Secretary
MIA 1832                   
Dated : 17 November 2004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270</xdr:row>
      <xdr:rowOff>142875</xdr:rowOff>
    </xdr:from>
    <xdr:to>
      <xdr:col>8</xdr:col>
      <xdr:colOff>485775</xdr:colOff>
      <xdr:row>279</xdr:row>
      <xdr:rowOff>0</xdr:rowOff>
    </xdr:to>
    <xdr:sp>
      <xdr:nvSpPr>
        <xdr:cNvPr id="14" name="Text 18"/>
        <xdr:cNvSpPr txBox="1">
          <a:spLocks noChangeArrowheads="1"/>
        </xdr:cNvSpPr>
      </xdr:nvSpPr>
      <xdr:spPr>
        <a:xfrm>
          <a:off x="371475" y="43224450"/>
          <a:ext cx="6286500" cy="1333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As at the end of the current quarter, shares and proceeds from the Public Issues had yet to be alloted and received and accordingly, the Company has yet to utilise the proceeds arising from the Public Issue.
(b) On 28 April 2004, the Company had obtained the approval of Bursa Securities to establish an Employee Share Option Scheme ("ESOS"). The total number of shares to be offered under ESOS shall not exceed 15% of the enlarged issued and paid-up capital at any point of time during the existence of the ESOS. On 28 October 2004, the Company alloted 11,969,000 shares under the ESOS at an exercise price of RM1.25 per share to the Eligible Employees. </a:t>
          </a:r>
        </a:p>
      </xdr:txBody>
    </xdr:sp>
    <xdr:clientData/>
  </xdr:twoCellAnchor>
  <xdr:twoCellAnchor>
    <xdr:from>
      <xdr:col>1</xdr:col>
      <xdr:colOff>9525</xdr:colOff>
      <xdr:row>31</xdr:row>
      <xdr:rowOff>0</xdr:rowOff>
    </xdr:from>
    <xdr:to>
      <xdr:col>8</xdr:col>
      <xdr:colOff>419100</xdr:colOff>
      <xdr:row>31</xdr:row>
      <xdr:rowOff>0</xdr:rowOff>
    </xdr:to>
    <xdr:sp>
      <xdr:nvSpPr>
        <xdr:cNvPr id="15" name="Text 18"/>
        <xdr:cNvSpPr txBox="1">
          <a:spLocks noChangeArrowheads="1"/>
        </xdr:cNvSpPr>
      </xdr:nvSpPr>
      <xdr:spPr>
        <a:xfrm>
          <a:off x="371475" y="4972050"/>
          <a:ext cx="62198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304</xdr:row>
      <xdr:rowOff>0</xdr:rowOff>
    </xdr:from>
    <xdr:to>
      <xdr:col>8</xdr:col>
      <xdr:colOff>352425</xdr:colOff>
      <xdr:row>305</xdr:row>
      <xdr:rowOff>114300</xdr:rowOff>
    </xdr:to>
    <xdr:sp>
      <xdr:nvSpPr>
        <xdr:cNvPr id="16" name="TextBox 18"/>
        <xdr:cNvSpPr txBox="1">
          <a:spLocks noChangeArrowheads="1"/>
        </xdr:cNvSpPr>
      </xdr:nvSpPr>
      <xdr:spPr>
        <a:xfrm>
          <a:off x="381000" y="48587025"/>
          <a:ext cx="6143625" cy="276225"/>
        </a:xfrm>
        <a:prstGeom prst="rect">
          <a:avLst/>
        </a:prstGeom>
        <a:solidFill>
          <a:srgbClr val="FFFFFF"/>
        </a:solidFill>
        <a:ln w="9525" cmpd="sng">
          <a:noFill/>
        </a:ln>
      </xdr:spPr>
      <xdr:txBody>
        <a:bodyPr vertOverflow="clip" wrap="square"/>
        <a:p>
          <a:pPr algn="l">
            <a:defRPr/>
          </a:pPr>
          <a:r>
            <a:rPr lang="en-US" cap="none" sz="1000" b="0" i="0" u="none" baseline="0"/>
            <a:t>For the current quarter under review no dividend has been proposed or declared.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tabSelected="1" workbookViewId="0" topLeftCell="A28">
      <selection activeCell="F46" sqref="F46"/>
    </sheetView>
  </sheetViews>
  <sheetFormatPr defaultColWidth="9.140625" defaultRowHeight="12.75"/>
  <cols>
    <col min="1" max="1" width="38.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2.28125" style="6" customWidth="1"/>
    <col min="9" max="16384" width="9.140625" style="5" customWidth="1"/>
  </cols>
  <sheetData>
    <row r="1" spans="1:8" ht="12.75">
      <c r="A1" s="7" t="s">
        <v>50</v>
      </c>
      <c r="B1" s="7"/>
      <c r="C1" s="7"/>
      <c r="D1" s="7"/>
      <c r="E1" s="7"/>
      <c r="F1" s="7"/>
      <c r="G1" s="7"/>
      <c r="H1" s="7"/>
    </row>
    <row r="2" spans="1:8" ht="12.75">
      <c r="A2" s="8" t="s">
        <v>51</v>
      </c>
      <c r="B2" s="7"/>
      <c r="C2" s="7"/>
      <c r="D2" s="7"/>
      <c r="E2" s="7"/>
      <c r="F2" s="7"/>
      <c r="G2" s="7"/>
      <c r="H2" s="7"/>
    </row>
    <row r="3" spans="1:8" ht="12.75">
      <c r="A3" s="8"/>
      <c r="B3" s="7"/>
      <c r="C3" s="7"/>
      <c r="D3" s="7"/>
      <c r="E3" s="7"/>
      <c r="F3" s="7"/>
      <c r="G3" s="7"/>
      <c r="H3" s="7"/>
    </row>
    <row r="5" ht="12.75">
      <c r="A5" s="9" t="s">
        <v>25</v>
      </c>
    </row>
    <row r="6" ht="12.75">
      <c r="A6" s="9" t="s">
        <v>63</v>
      </c>
    </row>
    <row r="7" spans="1:2" ht="12.75">
      <c r="A7" s="9" t="s">
        <v>16</v>
      </c>
      <c r="B7" s="6"/>
    </row>
    <row r="8" spans="1:2" ht="12.75">
      <c r="A8" s="9"/>
      <c r="B8" s="6"/>
    </row>
    <row r="9" spans="1:8" ht="12.75">
      <c r="A9" s="9"/>
      <c r="B9" s="118" t="s">
        <v>26</v>
      </c>
      <c r="C9" s="118"/>
      <c r="D9" s="118"/>
      <c r="F9" s="118" t="s">
        <v>31</v>
      </c>
      <c r="G9" s="118"/>
      <c r="H9" s="118"/>
    </row>
    <row r="10" spans="2:8" ht="12.75">
      <c r="B10" s="6"/>
      <c r="C10" s="6"/>
      <c r="D10" s="6" t="s">
        <v>28</v>
      </c>
      <c r="E10" s="6"/>
      <c r="G10" s="6"/>
      <c r="H10" s="6" t="s">
        <v>28</v>
      </c>
    </row>
    <row r="11" spans="2:8" ht="12.75">
      <c r="B11" s="6" t="s">
        <v>27</v>
      </c>
      <c r="C11" s="6"/>
      <c r="D11" s="6" t="s">
        <v>29</v>
      </c>
      <c r="E11" s="6"/>
      <c r="F11" s="6" t="s">
        <v>27</v>
      </c>
      <c r="G11" s="6"/>
      <c r="H11" s="6" t="s">
        <v>29</v>
      </c>
    </row>
    <row r="12" spans="2:8" ht="12.75">
      <c r="B12" s="6" t="s">
        <v>18</v>
      </c>
      <c r="C12" s="6"/>
      <c r="D12" s="6" t="s">
        <v>18</v>
      </c>
      <c r="E12" s="6"/>
      <c r="F12" s="6" t="s">
        <v>30</v>
      </c>
      <c r="G12" s="6"/>
      <c r="H12" s="6" t="s">
        <v>34</v>
      </c>
    </row>
    <row r="13" spans="2:8" ht="12.75">
      <c r="B13" s="10" t="s">
        <v>64</v>
      </c>
      <c r="C13" s="10"/>
      <c r="D13" s="10" t="s">
        <v>65</v>
      </c>
      <c r="E13" s="10"/>
      <c r="F13" s="10" t="s">
        <v>64</v>
      </c>
      <c r="G13" s="10"/>
      <c r="H13" s="10" t="s">
        <v>65</v>
      </c>
    </row>
    <row r="14" spans="2:8" ht="12.75">
      <c r="B14" s="6" t="s">
        <v>6</v>
      </c>
      <c r="D14" s="6" t="s">
        <v>6</v>
      </c>
      <c r="F14" s="6" t="s">
        <v>6</v>
      </c>
      <c r="H14" s="6" t="s">
        <v>6</v>
      </c>
    </row>
    <row r="16" spans="1:8" s="11" customFormat="1" ht="12.75">
      <c r="A16" s="11" t="s">
        <v>11</v>
      </c>
      <c r="B16" s="11">
        <v>12406</v>
      </c>
      <c r="D16" s="12" t="s">
        <v>60</v>
      </c>
      <c r="F16" s="11">
        <v>36244</v>
      </c>
      <c r="H16" s="12" t="s">
        <v>60</v>
      </c>
    </row>
    <row r="17" spans="4:8" s="11" customFormat="1" ht="12.75">
      <c r="D17" s="12"/>
      <c r="H17" s="12"/>
    </row>
    <row r="18" spans="1:8" s="11" customFormat="1" ht="12.75">
      <c r="A18" s="11" t="s">
        <v>12</v>
      </c>
      <c r="B18" s="11">
        <v>-6861</v>
      </c>
      <c r="D18" s="12" t="s">
        <v>60</v>
      </c>
      <c r="F18" s="11">
        <v>-19836</v>
      </c>
      <c r="H18" s="12" t="s">
        <v>60</v>
      </c>
    </row>
    <row r="19" spans="2:8" s="11" customFormat="1" ht="12.75">
      <c r="B19" s="13"/>
      <c r="D19" s="13"/>
      <c r="F19" s="13"/>
      <c r="H19" s="13"/>
    </row>
    <row r="20" spans="1:8" s="11" customFormat="1" ht="12.75">
      <c r="A20" s="11" t="s">
        <v>35</v>
      </c>
      <c r="B20" s="11">
        <f>SUM(B16:B19)</f>
        <v>5545</v>
      </c>
      <c r="D20" s="12" t="s">
        <v>60</v>
      </c>
      <c r="F20" s="11">
        <f>SUM(F16:F19)</f>
        <v>16408</v>
      </c>
      <c r="H20" s="12" t="s">
        <v>60</v>
      </c>
    </row>
    <row r="21" spans="4:8" s="11" customFormat="1" ht="12.75">
      <c r="D21" s="12"/>
      <c r="H21" s="12"/>
    </row>
    <row r="22" spans="1:8" s="11" customFormat="1" ht="12.75">
      <c r="A22" s="5" t="s">
        <v>36</v>
      </c>
      <c r="B22" s="11">
        <v>-1527</v>
      </c>
      <c r="D22" s="12" t="s">
        <v>60</v>
      </c>
      <c r="F22" s="11">
        <v>-4978</v>
      </c>
      <c r="H22" s="12" t="s">
        <v>60</v>
      </c>
    </row>
    <row r="23" spans="1:8" s="11" customFormat="1" ht="12.75">
      <c r="A23" s="5"/>
      <c r="D23" s="12"/>
      <c r="H23" s="12"/>
    </row>
    <row r="24" spans="1:8" s="11" customFormat="1" ht="12.75">
      <c r="A24" s="5" t="s">
        <v>13</v>
      </c>
      <c r="B24" s="11">
        <v>61</v>
      </c>
      <c r="D24" s="12" t="s">
        <v>60</v>
      </c>
      <c r="F24" s="11">
        <v>63</v>
      </c>
      <c r="H24" s="12" t="s">
        <v>60</v>
      </c>
    </row>
    <row r="25" spans="1:8" s="11" customFormat="1" ht="12.75">
      <c r="A25" s="5"/>
      <c r="B25" s="14"/>
      <c r="D25" s="14"/>
      <c r="F25" s="14"/>
      <c r="H25" s="14"/>
    </row>
    <row r="26" spans="1:8" s="11" customFormat="1" ht="12.75">
      <c r="A26" s="5" t="s">
        <v>37</v>
      </c>
      <c r="B26" s="12">
        <f>SUM(B20:B25)</f>
        <v>4079</v>
      </c>
      <c r="C26" s="12">
        <f>SUM(C20:C25)</f>
        <v>0</v>
      </c>
      <c r="D26" s="12" t="s">
        <v>60</v>
      </c>
      <c r="F26" s="12">
        <f>SUM(F20:F25)</f>
        <v>11493</v>
      </c>
      <c r="G26" s="12">
        <f>SUM(G20:G25)</f>
        <v>0</v>
      </c>
      <c r="H26" s="12" t="s">
        <v>60</v>
      </c>
    </row>
    <row r="27" s="11" customFormat="1" ht="12.75">
      <c r="A27" s="5"/>
    </row>
    <row r="28" spans="1:8" s="11" customFormat="1" ht="12.75">
      <c r="A28" s="5" t="s">
        <v>15</v>
      </c>
      <c r="B28" s="12">
        <v>-31</v>
      </c>
      <c r="D28" s="12" t="s">
        <v>60</v>
      </c>
      <c r="F28" s="12">
        <v>-47</v>
      </c>
      <c r="H28" s="12" t="s">
        <v>60</v>
      </c>
    </row>
    <row r="29" spans="1:8" s="11" customFormat="1" ht="12.75">
      <c r="A29" s="5"/>
      <c r="B29" s="4"/>
      <c r="C29" s="16"/>
      <c r="D29" s="4"/>
      <c r="E29" s="16"/>
      <c r="F29" s="4"/>
      <c r="G29" s="16"/>
      <c r="H29" s="4"/>
    </row>
    <row r="30" spans="1:8" s="11" customFormat="1" ht="12.75">
      <c r="A30" s="5" t="s">
        <v>116</v>
      </c>
      <c r="B30" s="13"/>
      <c r="D30" s="13"/>
      <c r="F30" s="13"/>
      <c r="H30" s="13"/>
    </row>
    <row r="31" spans="1:8" s="11" customFormat="1" ht="12.75">
      <c r="A31" s="5" t="s">
        <v>117</v>
      </c>
      <c r="B31" s="12">
        <f>+B26+B28</f>
        <v>4048</v>
      </c>
      <c r="D31" s="12" t="s">
        <v>60</v>
      </c>
      <c r="F31" s="12">
        <f>+F26+F28</f>
        <v>11446</v>
      </c>
      <c r="H31" s="12" t="s">
        <v>60</v>
      </c>
    </row>
    <row r="32" spans="1:8" s="11" customFormat="1" ht="12.75">
      <c r="A32" s="5"/>
      <c r="B32" s="12"/>
      <c r="D32" s="12"/>
      <c r="F32" s="12"/>
      <c r="H32" s="12"/>
    </row>
    <row r="33" spans="1:8" s="11" customFormat="1" ht="12.75">
      <c r="A33" s="5" t="s">
        <v>87</v>
      </c>
      <c r="B33" s="12">
        <v>157</v>
      </c>
      <c r="D33" s="12" t="s">
        <v>60</v>
      </c>
      <c r="F33" s="12">
        <v>157</v>
      </c>
      <c r="H33" s="12" t="s">
        <v>60</v>
      </c>
    </row>
    <row r="34" spans="1:8" s="11" customFormat="1" ht="12.75">
      <c r="A34" s="5"/>
      <c r="B34" s="14"/>
      <c r="D34" s="14"/>
      <c r="F34" s="14"/>
      <c r="H34" s="14"/>
    </row>
    <row r="35" spans="1:8" s="11" customFormat="1" ht="12.75">
      <c r="A35" s="5" t="s">
        <v>53</v>
      </c>
      <c r="B35" s="12">
        <f>SUM(B31:B33)</f>
        <v>4205</v>
      </c>
      <c r="D35" s="12" t="s">
        <v>60</v>
      </c>
      <c r="F35" s="12">
        <f>SUM(F31:F33)</f>
        <v>11603</v>
      </c>
      <c r="H35" s="12" t="s">
        <v>60</v>
      </c>
    </row>
    <row r="36" spans="1:8" s="11" customFormat="1" ht="12.75">
      <c r="A36" s="5"/>
      <c r="B36" s="12"/>
      <c r="D36" s="12"/>
      <c r="F36" s="12"/>
      <c r="H36" s="12"/>
    </row>
    <row r="37" spans="1:8" s="11" customFormat="1" ht="12.75">
      <c r="A37" s="5" t="s">
        <v>5</v>
      </c>
      <c r="B37" s="12">
        <v>-509</v>
      </c>
      <c r="D37" s="12" t="s">
        <v>60</v>
      </c>
      <c r="F37" s="12">
        <v>-1203</v>
      </c>
      <c r="H37" s="12" t="s">
        <v>60</v>
      </c>
    </row>
    <row r="38" spans="1:8" s="11" customFormat="1" ht="12.75">
      <c r="A38" s="5"/>
      <c r="B38" s="14"/>
      <c r="D38" s="14"/>
      <c r="F38" s="14"/>
      <c r="H38" s="14"/>
    </row>
    <row r="39" spans="1:8" s="11" customFormat="1" ht="12.75">
      <c r="A39" s="5" t="s">
        <v>54</v>
      </c>
      <c r="B39" s="15">
        <f>SUM(B35:B38)</f>
        <v>3696</v>
      </c>
      <c r="D39" s="12" t="s">
        <v>60</v>
      </c>
      <c r="F39" s="15">
        <f>SUM(F35:F38)</f>
        <v>10400</v>
      </c>
      <c r="H39" s="12" t="s">
        <v>60</v>
      </c>
    </row>
    <row r="40" spans="2:8" s="11" customFormat="1" ht="12.75">
      <c r="B40" s="16"/>
      <c r="C40" s="16"/>
      <c r="D40" s="4"/>
      <c r="E40" s="16"/>
      <c r="F40" s="16"/>
      <c r="G40" s="16"/>
      <c r="H40" s="4"/>
    </row>
    <row r="41" spans="1:8" s="11" customFormat="1" ht="12.75">
      <c r="A41" s="5" t="s">
        <v>55</v>
      </c>
      <c r="B41" s="11">
        <v>-1070</v>
      </c>
      <c r="D41" s="12" t="s">
        <v>60</v>
      </c>
      <c r="F41" s="11">
        <v>-7774</v>
      </c>
      <c r="H41" s="12" t="s">
        <v>60</v>
      </c>
    </row>
    <row r="42" spans="2:8" s="11" customFormat="1" ht="12.75">
      <c r="B42" s="14"/>
      <c r="D42" s="14"/>
      <c r="F42" s="14"/>
      <c r="H42" s="14"/>
    </row>
    <row r="43" spans="1:8" s="11" customFormat="1" ht="13.5" thickBot="1">
      <c r="A43" s="5" t="s">
        <v>88</v>
      </c>
      <c r="B43" s="17">
        <f>SUM(B39:B42)</f>
        <v>2626</v>
      </c>
      <c r="D43" s="22" t="s">
        <v>60</v>
      </c>
      <c r="F43" s="17">
        <f>SUM(F39:F42)</f>
        <v>2626</v>
      </c>
      <c r="H43" s="22" t="s">
        <v>60</v>
      </c>
    </row>
    <row r="44" spans="1:8" s="11" customFormat="1" ht="13.5" thickTop="1">
      <c r="A44" s="5"/>
      <c r="D44" s="12"/>
      <c r="F44" s="12"/>
      <c r="H44" s="12"/>
    </row>
    <row r="45" spans="1:8" s="11" customFormat="1" ht="12.75">
      <c r="A45" s="5"/>
      <c r="B45" s="18"/>
      <c r="C45" s="2"/>
      <c r="D45" s="1"/>
      <c r="E45" s="2"/>
      <c r="F45" s="18"/>
      <c r="H45" s="1"/>
    </row>
    <row r="46" spans="1:8" s="11" customFormat="1" ht="39" thickBot="1">
      <c r="A46" s="19" t="s">
        <v>89</v>
      </c>
      <c r="B46" s="20">
        <f>Notes!F323</f>
        <v>6.806106316253273</v>
      </c>
      <c r="C46" s="2"/>
      <c r="D46" s="21" t="s">
        <v>60</v>
      </c>
      <c r="E46" s="2"/>
      <c r="F46" s="20">
        <f>Notes!H323</f>
        <v>6.806106316253273</v>
      </c>
      <c r="H46" s="21" t="s">
        <v>60</v>
      </c>
    </row>
    <row r="47" spans="1:8" s="11" customFormat="1" ht="13.5" thickTop="1">
      <c r="A47" s="5"/>
      <c r="D47" s="12"/>
      <c r="F47" s="12"/>
      <c r="H47" s="12"/>
    </row>
    <row r="48" spans="1:8" s="11" customFormat="1" ht="13.5" thickBot="1">
      <c r="A48" s="5" t="s">
        <v>32</v>
      </c>
      <c r="B48" s="23">
        <v>0</v>
      </c>
      <c r="D48" s="22" t="s">
        <v>60</v>
      </c>
      <c r="F48" s="23">
        <v>0</v>
      </c>
      <c r="H48" s="22" t="s">
        <v>60</v>
      </c>
    </row>
    <row r="49" spans="1:8" s="11" customFormat="1" ht="13.5" thickTop="1">
      <c r="A49" s="5"/>
      <c r="B49" s="24"/>
      <c r="D49" s="4"/>
      <c r="F49" s="24"/>
      <c r="H49" s="4"/>
    </row>
    <row r="50" spans="1:8" s="11" customFormat="1" ht="12.75">
      <c r="A50" s="5" t="s">
        <v>61</v>
      </c>
      <c r="B50" s="24"/>
      <c r="D50" s="4"/>
      <c r="F50" s="24"/>
      <c r="H50" s="4"/>
    </row>
    <row r="51" spans="4:8" s="11" customFormat="1" ht="12.75">
      <c r="D51" s="12"/>
      <c r="F51" s="12"/>
      <c r="H51" s="12"/>
    </row>
    <row r="52" spans="1:8" s="11" customFormat="1" ht="12.75">
      <c r="A52" s="11" t="s">
        <v>38</v>
      </c>
      <c r="D52" s="12"/>
      <c r="F52" s="12"/>
      <c r="H52" s="12"/>
    </row>
    <row r="53" spans="4:8" s="11" customFormat="1" ht="12.75">
      <c r="D53" s="12"/>
      <c r="F53" s="12"/>
      <c r="H53" s="12"/>
    </row>
    <row r="54" spans="4:8" s="11" customFormat="1" ht="12.75">
      <c r="D54" s="12"/>
      <c r="F54" s="12"/>
      <c r="H54" s="12"/>
    </row>
    <row r="55" spans="4:8" s="11" customFormat="1" ht="12.75">
      <c r="D55" s="12"/>
      <c r="F55" s="12"/>
      <c r="H55" s="12"/>
    </row>
    <row r="56" spans="4:8" s="11" customFormat="1" ht="12.75">
      <c r="D56" s="12"/>
      <c r="F56" s="12"/>
      <c r="H56" s="12"/>
    </row>
    <row r="57" spans="1:8" s="11" customFormat="1" ht="12.75">
      <c r="A57" s="53"/>
      <c r="B57" s="53"/>
      <c r="C57" s="53"/>
      <c r="D57" s="53"/>
      <c r="E57" s="53"/>
      <c r="F57" s="53"/>
      <c r="G57" s="53"/>
      <c r="H57" s="53"/>
    </row>
    <row r="58" spans="1:8" s="11" customFormat="1" ht="12.75">
      <c r="A58" s="53"/>
      <c r="B58" s="53"/>
      <c r="C58" s="53"/>
      <c r="D58" s="53"/>
      <c r="E58" s="53"/>
      <c r="F58" s="53"/>
      <c r="G58" s="53"/>
      <c r="H58" s="53"/>
    </row>
    <row r="59" spans="1:8" ht="12.75">
      <c r="A59" s="47"/>
      <c r="B59" s="47"/>
      <c r="C59" s="47"/>
      <c r="D59" s="47"/>
      <c r="E59" s="47"/>
      <c r="F59" s="47"/>
      <c r="G59" s="47"/>
      <c r="H59" s="47"/>
    </row>
  </sheetData>
  <mergeCells count="2">
    <mergeCell ref="F9:H9"/>
    <mergeCell ref="B9:D9"/>
  </mergeCells>
  <printOptions/>
  <pageMargins left="1" right="1" top="0.5" bottom="0.5" header="0.5" footer="0.5"/>
  <pageSetup fitToHeight="1" fitToWidth="1" horizontalDpi="1200" verticalDpi="12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workbookViewId="0" topLeftCell="A30">
      <selection activeCell="A80" sqref="A80"/>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50</v>
      </c>
    </row>
    <row r="2" ht="12.75">
      <c r="A2" s="8" t="s">
        <v>51</v>
      </c>
    </row>
    <row r="3" ht="12.75">
      <c r="A3" s="8"/>
    </row>
    <row r="5" ht="12.75">
      <c r="A5" s="9" t="s">
        <v>66</v>
      </c>
    </row>
    <row r="6" ht="12.75">
      <c r="A6" s="9" t="s">
        <v>16</v>
      </c>
    </row>
    <row r="7" spans="2:4" ht="12.75">
      <c r="B7" s="56"/>
      <c r="D7" s="6" t="s">
        <v>19</v>
      </c>
    </row>
    <row r="8" spans="2:4" ht="12.75">
      <c r="B8" s="6"/>
      <c r="D8" s="6" t="s">
        <v>20</v>
      </c>
    </row>
    <row r="9" spans="2:4" ht="12.75">
      <c r="B9" s="6" t="s">
        <v>17</v>
      </c>
      <c r="D9" s="6" t="s">
        <v>21</v>
      </c>
    </row>
    <row r="10" spans="2:4" ht="12.75">
      <c r="B10" s="6" t="s">
        <v>39</v>
      </c>
      <c r="D10" s="6" t="s">
        <v>22</v>
      </c>
    </row>
    <row r="11" spans="2:4" ht="12.75">
      <c r="B11" s="6" t="s">
        <v>18</v>
      </c>
      <c r="D11" s="6" t="s">
        <v>23</v>
      </c>
    </row>
    <row r="12" spans="2:4" ht="12.75">
      <c r="B12" s="25" t="s">
        <v>67</v>
      </c>
      <c r="D12" s="25" t="s">
        <v>24</v>
      </c>
    </row>
    <row r="13" spans="2:4" ht="12.75">
      <c r="B13" s="6" t="s">
        <v>6</v>
      </c>
      <c r="D13" s="6" t="s">
        <v>6</v>
      </c>
    </row>
    <row r="15" spans="1:8" s="11" customFormat="1" ht="12.75">
      <c r="A15" s="26" t="s">
        <v>0</v>
      </c>
      <c r="B15" s="11">
        <v>47704</v>
      </c>
      <c r="D15" s="12">
        <v>0</v>
      </c>
      <c r="F15" s="12"/>
      <c r="H15" s="12"/>
    </row>
    <row r="16" spans="1:8" s="11" customFormat="1" ht="12.75">
      <c r="A16" s="26"/>
      <c r="D16" s="12"/>
      <c r="F16" s="12"/>
      <c r="H16" s="12"/>
    </row>
    <row r="17" spans="1:8" s="11" customFormat="1" ht="12.75">
      <c r="A17" s="26" t="s">
        <v>1</v>
      </c>
      <c r="D17" s="12"/>
      <c r="F17" s="12"/>
      <c r="H17" s="12"/>
    </row>
    <row r="18" spans="1:8" s="11" customFormat="1" ht="12.75">
      <c r="A18" s="16" t="s">
        <v>2</v>
      </c>
      <c r="B18" s="27">
        <v>13123</v>
      </c>
      <c r="C18" s="16"/>
      <c r="D18" s="28">
        <v>0</v>
      </c>
      <c r="E18" s="16"/>
      <c r="F18" s="4"/>
      <c r="G18" s="16"/>
      <c r="H18" s="12"/>
    </row>
    <row r="19" spans="1:8" s="11" customFormat="1" ht="12.75">
      <c r="A19" s="16" t="s">
        <v>56</v>
      </c>
      <c r="B19" s="29">
        <v>7584</v>
      </c>
      <c r="C19" s="16"/>
      <c r="D19" s="30">
        <v>0</v>
      </c>
      <c r="E19" s="16"/>
      <c r="F19" s="4"/>
      <c r="G19" s="16"/>
      <c r="H19" s="12"/>
    </row>
    <row r="20" spans="1:8" s="11" customFormat="1" ht="12.75">
      <c r="A20" s="16" t="s">
        <v>7</v>
      </c>
      <c r="B20" s="29">
        <f>1145</f>
        <v>1145</v>
      </c>
      <c r="C20" s="16"/>
      <c r="D20" s="30">
        <v>0</v>
      </c>
      <c r="E20" s="16"/>
      <c r="F20" s="4"/>
      <c r="G20" s="16"/>
      <c r="H20" s="12"/>
    </row>
    <row r="21" spans="1:8" s="11" customFormat="1" ht="12.75">
      <c r="A21" s="16" t="s">
        <v>90</v>
      </c>
      <c r="B21" s="29">
        <v>11</v>
      </c>
      <c r="C21" s="16"/>
      <c r="D21" s="30">
        <v>0</v>
      </c>
      <c r="E21" s="16"/>
      <c r="F21" s="4"/>
      <c r="G21" s="16"/>
      <c r="H21" s="12"/>
    </row>
    <row r="22" spans="1:8" s="11" customFormat="1" ht="12.75">
      <c r="A22" s="16" t="s">
        <v>86</v>
      </c>
      <c r="B22" s="29">
        <v>7502</v>
      </c>
      <c r="C22" s="16"/>
      <c r="D22" s="30">
        <v>0</v>
      </c>
      <c r="E22" s="16"/>
      <c r="F22" s="4"/>
      <c r="G22" s="16"/>
      <c r="H22" s="12"/>
    </row>
    <row r="23" spans="1:8" s="11" customFormat="1" ht="12.75">
      <c r="A23" s="16" t="s">
        <v>3</v>
      </c>
      <c r="B23" s="29">
        <v>3856</v>
      </c>
      <c r="C23" s="16"/>
      <c r="D23" s="31" t="s">
        <v>40</v>
      </c>
      <c r="E23" s="16"/>
      <c r="F23" s="4"/>
      <c r="G23" s="16"/>
      <c r="H23" s="12"/>
    </row>
    <row r="24" spans="1:8" s="11" customFormat="1" ht="12.75">
      <c r="A24" s="16"/>
      <c r="B24" s="32">
        <f>SUM(B18:B23)</f>
        <v>33221</v>
      </c>
      <c r="C24" s="16"/>
      <c r="D24" s="32">
        <f>SUM(D18:D23)</f>
        <v>0</v>
      </c>
      <c r="E24" s="16"/>
      <c r="F24" s="4"/>
      <c r="G24" s="16"/>
      <c r="H24" s="12"/>
    </row>
    <row r="25" spans="1:8" s="11" customFormat="1" ht="12.75">
      <c r="A25" s="33" t="s">
        <v>4</v>
      </c>
      <c r="B25" s="29"/>
      <c r="C25" s="16"/>
      <c r="D25" s="30"/>
      <c r="E25" s="16"/>
      <c r="F25" s="4"/>
      <c r="G25" s="16"/>
      <c r="H25" s="12"/>
    </row>
    <row r="26" spans="1:8" s="11" customFormat="1" ht="12.75">
      <c r="A26" s="16" t="s">
        <v>57</v>
      </c>
      <c r="B26" s="29">
        <v>3528</v>
      </c>
      <c r="C26" s="16"/>
      <c r="D26" s="30">
        <v>9</v>
      </c>
      <c r="E26" s="16"/>
      <c r="F26" s="4"/>
      <c r="G26" s="16"/>
      <c r="H26" s="12"/>
    </row>
    <row r="27" spans="1:8" s="11" customFormat="1" ht="12.75">
      <c r="A27" s="16" t="s">
        <v>91</v>
      </c>
      <c r="B27" s="29">
        <v>17000</v>
      </c>
      <c r="C27" s="16"/>
      <c r="D27" s="30">
        <v>0</v>
      </c>
      <c r="E27" s="16"/>
      <c r="F27" s="4"/>
      <c r="G27" s="16"/>
      <c r="H27" s="12"/>
    </row>
    <row r="28" spans="1:8" s="11" customFormat="1" ht="12.75">
      <c r="A28" s="16" t="s">
        <v>58</v>
      </c>
      <c r="B28" s="29">
        <v>25</v>
      </c>
      <c r="C28" s="16"/>
      <c r="D28" s="30">
        <v>0</v>
      </c>
      <c r="E28" s="16"/>
      <c r="F28" s="4"/>
      <c r="G28" s="16"/>
      <c r="H28" s="12"/>
    </row>
    <row r="29" spans="1:8" s="11" customFormat="1" ht="12.75">
      <c r="A29" s="16"/>
      <c r="B29" s="32">
        <f>SUM(B26:B28)</f>
        <v>20553</v>
      </c>
      <c r="C29" s="16"/>
      <c r="D29" s="32">
        <f>SUM(D26:D28)</f>
        <v>9</v>
      </c>
      <c r="E29" s="16"/>
      <c r="F29" s="4"/>
      <c r="G29" s="16"/>
      <c r="H29" s="12"/>
    </row>
    <row r="30" spans="4:8" s="11" customFormat="1" ht="12.75">
      <c r="D30" s="12"/>
      <c r="F30" s="12"/>
      <c r="H30" s="12"/>
    </row>
    <row r="31" spans="1:8" s="11" customFormat="1" ht="12.75">
      <c r="A31" s="26" t="s">
        <v>8</v>
      </c>
      <c r="B31" s="11">
        <f>+B24-B29</f>
        <v>12668</v>
      </c>
      <c r="D31" s="11">
        <f>+D24-D29</f>
        <v>-9</v>
      </c>
      <c r="F31" s="12"/>
      <c r="H31" s="12"/>
    </row>
    <row r="32" spans="6:8" s="11" customFormat="1" ht="12.75">
      <c r="F32" s="12"/>
      <c r="H32" s="12"/>
    </row>
    <row r="33" spans="2:8" s="11" customFormat="1" ht="13.5" thickBot="1">
      <c r="B33" s="34">
        <f>B15+B31</f>
        <v>60372</v>
      </c>
      <c r="D33" s="34">
        <f>D15+D31</f>
        <v>-9</v>
      </c>
      <c r="F33" s="12"/>
      <c r="H33" s="12"/>
    </row>
    <row r="34" spans="6:8" s="11" customFormat="1" ht="13.5" thickTop="1">
      <c r="F34" s="12"/>
      <c r="H34" s="12"/>
    </row>
    <row r="35" spans="1:4" ht="12.75">
      <c r="A35" s="9" t="s">
        <v>9</v>
      </c>
      <c r="B35" s="11">
        <v>47000</v>
      </c>
      <c r="D35" s="35" t="s">
        <v>40</v>
      </c>
    </row>
    <row r="36" spans="1:4" ht="12.75">
      <c r="A36" s="9" t="s">
        <v>92</v>
      </c>
      <c r="B36" s="16">
        <f>Equity!E22</f>
        <v>2617</v>
      </c>
      <c r="D36" s="16">
        <v>-9</v>
      </c>
    </row>
    <row r="37" spans="1:4" ht="12.75">
      <c r="A37" s="9"/>
      <c r="B37" s="16"/>
      <c r="D37" s="16"/>
    </row>
    <row r="38" spans="1:4" ht="12.75">
      <c r="A38" s="9" t="s">
        <v>102</v>
      </c>
      <c r="B38" s="36">
        <f>SUM(B35:B36)</f>
        <v>49617</v>
      </c>
      <c r="D38" s="36">
        <f>SUM(D35:D36)</f>
        <v>-9</v>
      </c>
    </row>
    <row r="39" spans="1:4" ht="12.75">
      <c r="A39" s="9" t="s">
        <v>49</v>
      </c>
      <c r="B39" s="16">
        <v>7369</v>
      </c>
      <c r="D39" s="16">
        <v>0</v>
      </c>
    </row>
    <row r="40" spans="1:4" ht="12.75">
      <c r="A40" s="9" t="s">
        <v>10</v>
      </c>
      <c r="B40" s="16">
        <v>3386</v>
      </c>
      <c r="D40" s="16">
        <v>0</v>
      </c>
    </row>
    <row r="41" spans="1:4" ht="12.75">
      <c r="A41" s="9"/>
      <c r="B41" s="16"/>
      <c r="D41" s="16"/>
    </row>
    <row r="42" spans="1:4" ht="13.5" thickBot="1">
      <c r="A42" s="9"/>
      <c r="B42" s="34">
        <f>SUM(B38:B41)</f>
        <v>60372</v>
      </c>
      <c r="D42" s="34">
        <f>SUM(D38:D41)</f>
        <v>-9</v>
      </c>
    </row>
    <row r="43" spans="1:8" ht="13.5" thickTop="1">
      <c r="A43" s="37"/>
      <c r="B43" s="38"/>
      <c r="F43" s="39"/>
      <c r="H43" s="40"/>
    </row>
    <row r="44" spans="1:8" ht="12.75">
      <c r="A44" s="54" t="s">
        <v>59</v>
      </c>
      <c r="B44" s="55">
        <f>(B38+B39)/94000</f>
        <v>0.6062340425531915</v>
      </c>
      <c r="D44" s="11">
        <f>-9000/4</f>
        <v>-2250</v>
      </c>
      <c r="F44" s="39"/>
      <c r="H44" s="40"/>
    </row>
    <row r="45" spans="1:8" ht="12.75">
      <c r="A45" s="37"/>
      <c r="B45" s="38"/>
      <c r="F45" s="39"/>
      <c r="H45" s="40"/>
    </row>
    <row r="46" spans="1:9" ht="12.75">
      <c r="A46" s="11" t="s">
        <v>41</v>
      </c>
      <c r="B46" s="41"/>
      <c r="F46" s="42"/>
      <c r="H46" s="43"/>
      <c r="I46" s="44"/>
    </row>
    <row r="47" spans="1:9" ht="12.75">
      <c r="A47" s="11"/>
      <c r="B47" s="41"/>
      <c r="F47" s="42"/>
      <c r="H47" s="43"/>
      <c r="I47" s="44"/>
    </row>
    <row r="48" spans="1:9" ht="12.75">
      <c r="A48" s="11" t="s">
        <v>42</v>
      </c>
      <c r="B48" s="41"/>
      <c r="F48" s="42"/>
      <c r="H48" s="43"/>
      <c r="I48" s="44"/>
    </row>
    <row r="49" spans="1:9" ht="12.75">
      <c r="A49" s="11"/>
      <c r="B49" s="41"/>
      <c r="F49" s="42"/>
      <c r="H49" s="43"/>
      <c r="I49" s="44"/>
    </row>
    <row r="50" spans="1:9" ht="12.75">
      <c r="A50" s="11"/>
      <c r="B50" s="41"/>
      <c r="F50" s="42"/>
      <c r="H50" s="43"/>
      <c r="I50" s="44"/>
    </row>
    <row r="51" spans="1:9" ht="12.75">
      <c r="A51" s="11"/>
      <c r="B51" s="41"/>
      <c r="F51" s="42"/>
      <c r="H51" s="43"/>
      <c r="I51" s="44"/>
    </row>
    <row r="52" spans="1:9" ht="12.75">
      <c r="A52" s="11"/>
      <c r="B52" s="41"/>
      <c r="F52" s="42"/>
      <c r="H52" s="43"/>
      <c r="I52" s="44"/>
    </row>
    <row r="53" spans="1:9" ht="12.75">
      <c r="A53" s="11"/>
      <c r="B53" s="41"/>
      <c r="F53" s="42"/>
      <c r="H53" s="43"/>
      <c r="I53" s="44"/>
    </row>
    <row r="54" spans="1:9" ht="12.75">
      <c r="A54" s="11"/>
      <c r="B54" s="41"/>
      <c r="F54" s="42"/>
      <c r="H54" s="43"/>
      <c r="I54" s="44"/>
    </row>
    <row r="55" ht="12.75">
      <c r="A55" s="11" t="s">
        <v>43</v>
      </c>
    </row>
    <row r="56" ht="12.75">
      <c r="A56" s="11"/>
    </row>
    <row r="57" ht="12.75">
      <c r="A57" s="11"/>
    </row>
    <row r="58" ht="12.75">
      <c r="A58" s="11"/>
    </row>
  </sheetData>
  <printOptions/>
  <pageMargins left="1" right="1" top="0.5" bottom="0.5" header="0.5" footer="0.5"/>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A19" sqref="A19"/>
    </sheetView>
  </sheetViews>
  <sheetFormatPr defaultColWidth="9.140625" defaultRowHeight="12.75"/>
  <cols>
    <col min="1" max="1" width="36.28125" style="5" customWidth="1"/>
    <col min="2" max="2" width="10.421875" style="11" customWidth="1"/>
    <col min="3" max="3" width="11.421875" style="11" customWidth="1"/>
    <col min="4" max="4" width="13.28125" style="11" customWidth="1"/>
    <col min="5" max="5" width="12.28125" style="11" customWidth="1"/>
    <col min="6" max="6" width="9.421875" style="11" customWidth="1"/>
    <col min="7" max="16384" width="9.140625" style="5" customWidth="1"/>
  </cols>
  <sheetData>
    <row r="1" ht="12.75">
      <c r="A1" s="7" t="s">
        <v>50</v>
      </c>
    </row>
    <row r="2" ht="12.75">
      <c r="A2" s="8" t="s">
        <v>51</v>
      </c>
    </row>
    <row r="3" ht="12.75">
      <c r="A3" s="45"/>
    </row>
    <row r="5" ht="12.75">
      <c r="A5" s="9" t="s">
        <v>44</v>
      </c>
    </row>
    <row r="6" ht="12.75">
      <c r="A6" s="9" t="s">
        <v>68</v>
      </c>
    </row>
    <row r="7" ht="12.75">
      <c r="A7" s="9" t="s">
        <v>16</v>
      </c>
    </row>
    <row r="8" ht="12.75">
      <c r="A8" s="9"/>
    </row>
    <row r="10" spans="4:7" ht="12.75">
      <c r="D10" s="12" t="s">
        <v>45</v>
      </c>
      <c r="E10" s="12" t="s">
        <v>52</v>
      </c>
      <c r="G10" s="6"/>
    </row>
    <row r="11" spans="4:7" ht="12.75">
      <c r="D11" s="12" t="s">
        <v>33</v>
      </c>
      <c r="E11" s="12" t="s">
        <v>103</v>
      </c>
      <c r="F11" s="12" t="s">
        <v>14</v>
      </c>
      <c r="G11" s="6"/>
    </row>
    <row r="12" spans="4:7" ht="12.75">
      <c r="D12" s="12" t="s">
        <v>6</v>
      </c>
      <c r="E12" s="12" t="s">
        <v>6</v>
      </c>
      <c r="F12" s="12" t="s">
        <v>6</v>
      </c>
      <c r="G12" s="6"/>
    </row>
    <row r="13" spans="4:7" ht="12.75">
      <c r="D13" s="12"/>
      <c r="E13" s="12"/>
      <c r="F13" s="12"/>
      <c r="G13" s="6"/>
    </row>
    <row r="14" spans="1:6" ht="12.75">
      <c r="A14" s="5" t="s">
        <v>62</v>
      </c>
      <c r="D14" s="35" t="s">
        <v>40</v>
      </c>
      <c r="E14" s="11">
        <v>-9</v>
      </c>
      <c r="F14" s="35">
        <v>-9</v>
      </c>
    </row>
    <row r="16" spans="1:6" ht="12.75">
      <c r="A16" s="5" t="s">
        <v>46</v>
      </c>
      <c r="D16" s="11">
        <v>40000</v>
      </c>
      <c r="E16" s="11">
        <v>0</v>
      </c>
      <c r="F16" s="11">
        <f>SUM(D16:E16)</f>
        <v>40000</v>
      </c>
    </row>
    <row r="18" spans="1:6" ht="12.75">
      <c r="A18" s="5" t="s">
        <v>271</v>
      </c>
      <c r="D18" s="11">
        <v>7000</v>
      </c>
      <c r="E18" s="11">
        <v>0</v>
      </c>
      <c r="F18" s="11">
        <f>SUM(D18:E18)</f>
        <v>7000</v>
      </c>
    </row>
    <row r="19" spans="4:6" ht="12.75">
      <c r="D19" s="16"/>
      <c r="E19" s="16"/>
      <c r="F19" s="16"/>
    </row>
    <row r="20" spans="1:6" ht="12.75">
      <c r="A20" s="5" t="s">
        <v>88</v>
      </c>
      <c r="D20" s="16">
        <v>0</v>
      </c>
      <c r="E20" s="16">
        <f>'IS'!F43</f>
        <v>2626</v>
      </c>
      <c r="F20" s="11">
        <f>SUM(D20:E20)</f>
        <v>2626</v>
      </c>
    </row>
    <row r="22" spans="1:6" ht="13.5" thickBot="1">
      <c r="A22" s="46" t="s">
        <v>69</v>
      </c>
      <c r="D22" s="34">
        <f>SUM(D14:D21)</f>
        <v>47000</v>
      </c>
      <c r="E22" s="34">
        <f>SUM(E14:E21)</f>
        <v>2617</v>
      </c>
      <c r="F22" s="34">
        <f>SUM(F14:F21)</f>
        <v>49617</v>
      </c>
    </row>
    <row r="23" ht="13.5" thickTop="1"/>
    <row r="25" ht="12.75">
      <c r="A25" s="11" t="s">
        <v>41</v>
      </c>
    </row>
    <row r="26" ht="12.75">
      <c r="A26" s="11"/>
    </row>
    <row r="27" ht="12.75">
      <c r="A27" s="11" t="s">
        <v>42</v>
      </c>
    </row>
    <row r="28" spans="1:6" ht="12.75">
      <c r="A28" s="53"/>
      <c r="B28" s="53"/>
      <c r="C28" s="53"/>
      <c r="D28" s="53"/>
      <c r="E28" s="53"/>
      <c r="F28" s="53"/>
    </row>
    <row r="29" spans="1:6" ht="12.75">
      <c r="A29" s="53"/>
      <c r="B29" s="53"/>
      <c r="C29" s="53"/>
      <c r="D29" s="53"/>
      <c r="E29" s="53"/>
      <c r="F29" s="53"/>
    </row>
    <row r="30" spans="1:6" ht="12.75">
      <c r="A30" s="53"/>
      <c r="B30" s="53"/>
      <c r="C30" s="53"/>
      <c r="D30" s="53"/>
      <c r="E30" s="53"/>
      <c r="F30" s="53"/>
    </row>
    <row r="31" spans="1:6" ht="12.75">
      <c r="A31" s="53"/>
      <c r="B31" s="53"/>
      <c r="C31" s="53"/>
      <c r="D31" s="53"/>
      <c r="E31" s="53"/>
      <c r="F31" s="53"/>
    </row>
    <row r="32" ht="12.75">
      <c r="A32" s="11"/>
    </row>
    <row r="33" ht="12.75">
      <c r="A33" s="11"/>
    </row>
    <row r="34" ht="12.75">
      <c r="A34" s="11"/>
    </row>
    <row r="35" ht="12.75">
      <c r="A35" s="11"/>
    </row>
    <row r="36" ht="12.75">
      <c r="G36" s="47"/>
    </row>
  </sheetData>
  <printOptions horizontalCentered="1"/>
  <pageMargins left="1" right="1" top="0.5" bottom="0.5" header="0.5" footer="0.5"/>
  <pageSetup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dimension ref="A1:H102"/>
  <sheetViews>
    <sheetView view="pageBreakPreview" zoomScale="60" workbookViewId="0" topLeftCell="A7">
      <selection activeCell="G91" sqref="G91"/>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ht="12.75">
      <c r="A1" s="7" t="s">
        <v>50</v>
      </c>
    </row>
    <row r="2" ht="12.75">
      <c r="A2" s="8" t="s">
        <v>51</v>
      </c>
    </row>
    <row r="3" ht="12.75">
      <c r="A3" s="45"/>
    </row>
    <row r="5" ht="12.75">
      <c r="A5" s="9" t="s">
        <v>47</v>
      </c>
    </row>
    <row r="6" ht="12.75">
      <c r="A6" s="9" t="s">
        <v>68</v>
      </c>
    </row>
    <row r="7" spans="1:5" ht="12.75">
      <c r="A7" s="9" t="s">
        <v>16</v>
      </c>
      <c r="C7" s="48"/>
      <c r="E7" s="48"/>
    </row>
    <row r="8" spans="1:5" ht="12.75">
      <c r="A8" s="9"/>
      <c r="C8" s="49"/>
      <c r="E8" s="49"/>
    </row>
    <row r="9" spans="1:5" ht="12.75">
      <c r="A9" s="9"/>
      <c r="C9" s="6"/>
      <c r="E9" s="6"/>
    </row>
    <row r="10" spans="1:5" ht="12.75">
      <c r="A10" s="9"/>
      <c r="C10" s="6" t="s">
        <v>48</v>
      </c>
      <c r="D10" s="6"/>
      <c r="E10" s="6" t="s">
        <v>48</v>
      </c>
    </row>
    <row r="11" spans="1:5" ht="12.75">
      <c r="A11" s="9"/>
      <c r="C11" s="6" t="s">
        <v>27</v>
      </c>
      <c r="E11" s="6" t="s">
        <v>28</v>
      </c>
    </row>
    <row r="12" spans="1:5" ht="12.75">
      <c r="A12" s="9"/>
      <c r="C12" s="6" t="s">
        <v>18</v>
      </c>
      <c r="E12" s="6" t="s">
        <v>34</v>
      </c>
    </row>
    <row r="13" spans="1:5" ht="12.75">
      <c r="A13" s="9"/>
      <c r="B13" s="9"/>
      <c r="C13" s="50" t="s">
        <v>64</v>
      </c>
      <c r="D13" s="50"/>
      <c r="E13" s="50" t="s">
        <v>65</v>
      </c>
    </row>
    <row r="14" spans="1:5" ht="12.75">
      <c r="A14" s="9"/>
      <c r="C14" s="49" t="s">
        <v>6</v>
      </c>
      <c r="D14" s="49"/>
      <c r="E14" s="49" t="s">
        <v>6</v>
      </c>
    </row>
    <row r="15" spans="1:5" ht="12.75">
      <c r="A15" s="9"/>
      <c r="C15" s="48"/>
      <c r="E15" s="48"/>
    </row>
    <row r="16" spans="1:5" ht="12.75">
      <c r="A16" s="9" t="s">
        <v>70</v>
      </c>
      <c r="C16" s="48"/>
      <c r="E16" s="48"/>
    </row>
    <row r="17" spans="1:5" ht="12.75">
      <c r="A17" s="5" t="s">
        <v>53</v>
      </c>
      <c r="C17" s="2">
        <f>'IS'!F35</f>
        <v>11603</v>
      </c>
      <c r="D17" s="11"/>
      <c r="E17" s="57" t="s">
        <v>60</v>
      </c>
    </row>
    <row r="18" spans="1:5" ht="12.75">
      <c r="A18" s="48" t="s">
        <v>71</v>
      </c>
      <c r="B18" s="48" t="s">
        <v>55</v>
      </c>
      <c r="C18" s="51">
        <v>-8635</v>
      </c>
      <c r="D18" s="2"/>
      <c r="E18" s="58" t="s">
        <v>60</v>
      </c>
    </row>
    <row r="19" spans="3:5" ht="12.75">
      <c r="C19" s="2">
        <f>SUM(C17:C18)</f>
        <v>2968</v>
      </c>
      <c r="D19" s="11"/>
      <c r="E19" s="57" t="s">
        <v>60</v>
      </c>
    </row>
    <row r="20" spans="1:5" ht="12.75">
      <c r="A20" s="48" t="s">
        <v>72</v>
      </c>
      <c r="B20" s="48"/>
      <c r="D20" s="2"/>
      <c r="E20" s="57"/>
    </row>
    <row r="21" spans="1:5" ht="12.75">
      <c r="A21" s="64" t="s">
        <v>73</v>
      </c>
      <c r="B21" s="48"/>
      <c r="C21" s="2">
        <f>346</f>
        <v>346</v>
      </c>
      <c r="D21" s="2"/>
      <c r="E21" s="57" t="s">
        <v>60</v>
      </c>
    </row>
    <row r="22" spans="1:5" ht="12.75">
      <c r="A22" s="64" t="s">
        <v>74</v>
      </c>
      <c r="B22" s="48"/>
      <c r="C22" s="51">
        <v>-142</v>
      </c>
      <c r="D22" s="2"/>
      <c r="E22" s="58" t="s">
        <v>60</v>
      </c>
    </row>
    <row r="23" spans="1:5" ht="12.75">
      <c r="A23" s="48" t="s">
        <v>75</v>
      </c>
      <c r="B23" s="48"/>
      <c r="C23" s="2">
        <f>SUM(C19:C22)</f>
        <v>3172</v>
      </c>
      <c r="D23" s="2"/>
      <c r="E23" s="57" t="s">
        <v>60</v>
      </c>
    </row>
    <row r="24" spans="1:5" ht="12.75">
      <c r="A24" s="48"/>
      <c r="B24" s="48"/>
      <c r="D24" s="2"/>
      <c r="E24" s="57"/>
    </row>
    <row r="25" spans="1:5" ht="12.75">
      <c r="A25" s="48" t="s">
        <v>76</v>
      </c>
      <c r="B25" s="48"/>
      <c r="C25" s="2">
        <v>401</v>
      </c>
      <c r="D25" s="2"/>
      <c r="E25" s="57" t="s">
        <v>60</v>
      </c>
    </row>
    <row r="26" spans="1:5" ht="12.75">
      <c r="A26" s="48" t="s">
        <v>77</v>
      </c>
      <c r="B26" s="48"/>
      <c r="C26" s="2">
        <v>320</v>
      </c>
      <c r="D26" s="2"/>
      <c r="E26" s="57" t="s">
        <v>60</v>
      </c>
    </row>
    <row r="27" spans="1:5" ht="12.75">
      <c r="A27" s="48" t="s">
        <v>78</v>
      </c>
      <c r="B27" s="48"/>
      <c r="C27" s="51">
        <v>994</v>
      </c>
      <c r="D27" s="2"/>
      <c r="E27" s="58" t="s">
        <v>60</v>
      </c>
    </row>
    <row r="28" spans="1:5" ht="12.75">
      <c r="A28" s="48" t="s">
        <v>79</v>
      </c>
      <c r="B28" s="48"/>
      <c r="C28" s="2">
        <f>SUM(C23:C27)</f>
        <v>4887</v>
      </c>
      <c r="D28" s="2"/>
      <c r="E28" s="57" t="s">
        <v>60</v>
      </c>
    </row>
    <row r="29" spans="1:5" ht="12.75">
      <c r="A29" s="48"/>
      <c r="B29" s="48"/>
      <c r="D29" s="2"/>
      <c r="E29" s="57"/>
    </row>
    <row r="30" spans="1:5" ht="12.75">
      <c r="A30" s="48" t="s">
        <v>80</v>
      </c>
      <c r="B30" s="48"/>
      <c r="C30" s="2">
        <v>-16</v>
      </c>
      <c r="D30" s="2"/>
      <c r="E30" s="57" t="s">
        <v>60</v>
      </c>
    </row>
    <row r="31" spans="1:5" ht="12.75">
      <c r="A31" s="48" t="s">
        <v>81</v>
      </c>
      <c r="B31" s="48"/>
      <c r="C31" s="51">
        <v>-103</v>
      </c>
      <c r="D31" s="2"/>
      <c r="E31" s="58" t="s">
        <v>60</v>
      </c>
    </row>
    <row r="32" spans="1:5" ht="12.75">
      <c r="A32" s="48" t="s">
        <v>93</v>
      </c>
      <c r="B32" s="48"/>
      <c r="C32" s="62">
        <f>SUM(C28:C31)</f>
        <v>4768</v>
      </c>
      <c r="D32" s="2"/>
      <c r="E32" s="63" t="s">
        <v>60</v>
      </c>
    </row>
    <row r="33" spans="1:5" ht="12.75">
      <c r="A33" s="48"/>
      <c r="B33" s="48"/>
      <c r="D33" s="2"/>
      <c r="E33" s="57"/>
    </row>
    <row r="34" spans="1:5" ht="12.75">
      <c r="A34" s="65" t="s">
        <v>82</v>
      </c>
      <c r="B34" s="48"/>
      <c r="D34" s="2"/>
      <c r="E34" s="57"/>
    </row>
    <row r="35" spans="1:5" ht="27" customHeight="1">
      <c r="A35" s="119" t="s">
        <v>267</v>
      </c>
      <c r="B35" s="119"/>
      <c r="C35" s="2">
        <v>3222</v>
      </c>
      <c r="D35" s="2"/>
      <c r="E35" s="57" t="s">
        <v>60</v>
      </c>
    </row>
    <row r="36" spans="1:5" ht="12.75">
      <c r="A36" s="48" t="s">
        <v>83</v>
      </c>
      <c r="B36" s="48"/>
      <c r="C36" s="2">
        <v>4</v>
      </c>
      <c r="D36" s="2"/>
      <c r="E36" s="57" t="s">
        <v>60</v>
      </c>
    </row>
    <row r="37" spans="1:5" ht="12.75">
      <c r="A37" s="48" t="s">
        <v>84</v>
      </c>
      <c r="B37" s="48"/>
      <c r="C37" s="51">
        <v>-991</v>
      </c>
      <c r="D37" s="2"/>
      <c r="E37" s="58" t="s">
        <v>60</v>
      </c>
    </row>
    <row r="38" spans="1:5" ht="12.75">
      <c r="A38" s="48" t="s">
        <v>94</v>
      </c>
      <c r="B38" s="48"/>
      <c r="C38" s="62">
        <f>SUM(C35:C37)</f>
        <v>2235</v>
      </c>
      <c r="D38" s="2"/>
      <c r="E38" s="63" t="s">
        <v>60</v>
      </c>
    </row>
    <row r="39" spans="1:5" ht="12.75">
      <c r="A39" s="65"/>
      <c r="B39" s="48"/>
      <c r="D39" s="2"/>
      <c r="E39" s="57"/>
    </row>
    <row r="40" spans="1:5" ht="12.75">
      <c r="A40" s="65"/>
      <c r="B40" s="48"/>
      <c r="D40" s="2"/>
      <c r="E40" s="57"/>
    </row>
    <row r="41" spans="1:5" ht="12.75">
      <c r="A41" s="65" t="s">
        <v>85</v>
      </c>
      <c r="B41" s="48"/>
      <c r="D41" s="2"/>
      <c r="E41" s="57"/>
    </row>
    <row r="42" spans="1:5" ht="12.75">
      <c r="A42" s="48" t="s">
        <v>104</v>
      </c>
      <c r="B42" s="66"/>
      <c r="C42" s="2">
        <v>7000</v>
      </c>
      <c r="D42" s="2"/>
      <c r="E42" s="57" t="s">
        <v>60</v>
      </c>
    </row>
    <row r="43" spans="1:5" ht="12.75">
      <c r="A43" s="48" t="s">
        <v>95</v>
      </c>
      <c r="B43" s="48"/>
      <c r="C43" s="2">
        <v>17000</v>
      </c>
      <c r="D43" s="2"/>
      <c r="E43" s="57" t="s">
        <v>60</v>
      </c>
    </row>
    <row r="44" spans="1:5" ht="12.75">
      <c r="A44" s="48" t="s">
        <v>96</v>
      </c>
      <c r="B44" s="48"/>
      <c r="C44" s="2">
        <v>-18860</v>
      </c>
      <c r="D44" s="2"/>
      <c r="E44" s="57" t="s">
        <v>60</v>
      </c>
    </row>
    <row r="45" spans="1:5" ht="12.75">
      <c r="A45" s="48" t="s">
        <v>97</v>
      </c>
      <c r="B45" s="48"/>
      <c r="C45" s="51">
        <v>-785</v>
      </c>
      <c r="D45" s="2"/>
      <c r="E45" s="58" t="s">
        <v>60</v>
      </c>
    </row>
    <row r="46" spans="1:5" ht="12.75">
      <c r="A46" s="48" t="s">
        <v>98</v>
      </c>
      <c r="B46" s="48"/>
      <c r="C46" s="62">
        <f>SUM(C42:C45)</f>
        <v>4355</v>
      </c>
      <c r="D46" s="2"/>
      <c r="E46" s="63" t="s">
        <v>60</v>
      </c>
    </row>
    <row r="47" spans="1:5" ht="12.75">
      <c r="A47" s="48"/>
      <c r="B47" s="48"/>
      <c r="C47" s="3"/>
      <c r="D47" s="2"/>
      <c r="E47" s="1"/>
    </row>
    <row r="48" spans="1:5" ht="12.75">
      <c r="A48" s="65"/>
      <c r="B48" s="48"/>
      <c r="C48" s="3"/>
      <c r="D48" s="2"/>
      <c r="E48" s="1"/>
    </row>
    <row r="49" spans="1:5" ht="12.75">
      <c r="A49" s="48" t="s">
        <v>99</v>
      </c>
      <c r="B49" s="48"/>
      <c r="C49" s="3">
        <f>C32+C38+C46</f>
        <v>11358</v>
      </c>
      <c r="D49" s="3"/>
      <c r="E49" s="1" t="s">
        <v>60</v>
      </c>
    </row>
    <row r="50" spans="1:5" ht="12.75">
      <c r="A50" s="48" t="s">
        <v>100</v>
      </c>
      <c r="B50" s="48"/>
      <c r="C50" s="60" t="s">
        <v>40</v>
      </c>
      <c r="D50" s="2"/>
      <c r="E50" s="1" t="s">
        <v>60</v>
      </c>
    </row>
    <row r="51" spans="1:5" ht="13.5" thickBot="1">
      <c r="A51" s="48" t="s">
        <v>101</v>
      </c>
      <c r="B51" s="48"/>
      <c r="C51" s="52">
        <f>SUM(C49:C50)</f>
        <v>11358</v>
      </c>
      <c r="D51" s="2"/>
      <c r="E51" s="59" t="s">
        <v>60</v>
      </c>
    </row>
    <row r="52" spans="1:5" ht="9" customHeight="1" thickTop="1">
      <c r="A52" s="48"/>
      <c r="B52" s="48"/>
      <c r="C52" s="61"/>
      <c r="D52" s="2"/>
      <c r="E52" s="1"/>
    </row>
    <row r="53" spans="1:5" ht="12.75">
      <c r="A53" s="48" t="s">
        <v>61</v>
      </c>
      <c r="B53" s="48"/>
      <c r="C53" s="61"/>
      <c r="D53" s="2"/>
      <c r="E53" s="1"/>
    </row>
    <row r="54" spans="1:5" ht="7.5" customHeight="1">
      <c r="A54" s="48"/>
      <c r="B54" s="48"/>
      <c r="C54" s="3"/>
      <c r="D54" s="3"/>
      <c r="E54" s="3"/>
    </row>
    <row r="55" spans="1:5" ht="12.75">
      <c r="A55" s="2" t="s">
        <v>42</v>
      </c>
      <c r="B55" s="48"/>
      <c r="C55" s="3"/>
      <c r="D55" s="67"/>
      <c r="E55" s="3"/>
    </row>
    <row r="56" spans="1:5" ht="13.5" customHeight="1">
      <c r="A56" s="48"/>
      <c r="B56" s="48"/>
      <c r="C56" s="3"/>
      <c r="D56" s="67"/>
      <c r="E56" s="3"/>
    </row>
    <row r="57" spans="1:4" ht="12.75">
      <c r="A57" s="2"/>
      <c r="B57" s="48"/>
      <c r="D57" s="67"/>
    </row>
    <row r="58" spans="1:4" ht="12.75">
      <c r="A58" s="2"/>
      <c r="B58" s="48"/>
      <c r="D58" s="67"/>
    </row>
    <row r="59" spans="1:4" ht="12.75">
      <c r="A59" s="2"/>
      <c r="B59" s="48"/>
      <c r="D59" s="67"/>
    </row>
    <row r="60" spans="1:4" ht="12.75">
      <c r="A60" s="2"/>
      <c r="B60" s="48"/>
      <c r="D60" s="67"/>
    </row>
    <row r="61" spans="1:4" ht="12.75">
      <c r="A61" s="2"/>
      <c r="B61" s="48"/>
      <c r="D61" s="67"/>
    </row>
    <row r="62" spans="1:4" ht="15">
      <c r="A62" s="2" t="s">
        <v>105</v>
      </c>
      <c r="B62" s="68"/>
      <c r="D62" s="67"/>
    </row>
    <row r="63" spans="1:4" ht="12.75">
      <c r="A63" s="2" t="s">
        <v>114</v>
      </c>
      <c r="B63" s="48"/>
      <c r="D63" s="67"/>
    </row>
    <row r="64" spans="1:4" ht="12.75">
      <c r="A64" s="2"/>
      <c r="B64" s="48"/>
      <c r="D64" s="67"/>
    </row>
    <row r="65" spans="1:4" ht="12.75">
      <c r="A65" s="2"/>
      <c r="B65" s="48"/>
      <c r="D65" s="67"/>
    </row>
    <row r="66" spans="1:4" ht="12.75">
      <c r="A66" s="2"/>
      <c r="B66" s="48"/>
      <c r="D66" s="67"/>
    </row>
    <row r="67" spans="1:4" ht="12.75">
      <c r="A67" s="2"/>
      <c r="B67" s="48"/>
      <c r="C67" s="69" t="s">
        <v>6</v>
      </c>
      <c r="D67" s="67"/>
    </row>
    <row r="68" spans="1:4" ht="8.25" customHeight="1">
      <c r="A68" s="2"/>
      <c r="B68" s="48"/>
      <c r="D68" s="67"/>
    </row>
    <row r="69" spans="1:5" ht="12.75">
      <c r="A69" s="2"/>
      <c r="B69" s="48" t="s">
        <v>106</v>
      </c>
      <c r="C69" s="2">
        <v>47061</v>
      </c>
      <c r="D69" s="67"/>
      <c r="E69" s="3"/>
    </row>
    <row r="70" spans="1:5" ht="12.75">
      <c r="A70" s="2"/>
      <c r="B70" s="48" t="s">
        <v>2</v>
      </c>
      <c r="C70" s="2">
        <v>13524</v>
      </c>
      <c r="D70" s="67"/>
      <c r="E70" s="3"/>
    </row>
    <row r="71" spans="1:5" ht="12.75">
      <c r="A71" s="2"/>
      <c r="B71" s="48" t="s">
        <v>56</v>
      </c>
      <c r="C71" s="2">
        <v>7118</v>
      </c>
      <c r="D71" s="67"/>
      <c r="E71" s="3"/>
    </row>
    <row r="72" spans="1:5" ht="12.75">
      <c r="A72" s="2"/>
      <c r="B72" s="48" t="s">
        <v>107</v>
      </c>
      <c r="C72" s="2">
        <v>11</v>
      </c>
      <c r="D72" s="67"/>
      <c r="E72" s="3"/>
    </row>
    <row r="73" spans="1:5" ht="12.75">
      <c r="A73" s="2"/>
      <c r="B73" s="48" t="s">
        <v>7</v>
      </c>
      <c r="C73" s="2">
        <v>1169</v>
      </c>
      <c r="D73" s="67"/>
      <c r="E73" s="3"/>
    </row>
    <row r="74" spans="1:5" ht="12.75">
      <c r="A74" s="2"/>
      <c r="B74" s="48" t="s">
        <v>3</v>
      </c>
      <c r="C74" s="2">
        <v>3471</v>
      </c>
      <c r="D74" s="67"/>
      <c r="E74" s="3"/>
    </row>
    <row r="75" spans="1:5" ht="12.75">
      <c r="A75" s="2"/>
      <c r="B75" s="48" t="s">
        <v>108</v>
      </c>
      <c r="C75" s="2">
        <f>-(715+20669)</f>
        <v>-21384</v>
      </c>
      <c r="D75" s="67"/>
      <c r="E75" s="3"/>
    </row>
    <row r="76" spans="1:5" ht="12.75">
      <c r="A76" s="2"/>
      <c r="B76" s="48" t="s">
        <v>58</v>
      </c>
      <c r="C76" s="3">
        <v>-15</v>
      </c>
      <c r="D76" s="67"/>
      <c r="E76" s="3"/>
    </row>
    <row r="77" spans="1:5" ht="12.75">
      <c r="A77" s="2"/>
      <c r="B77" s="48" t="s">
        <v>10</v>
      </c>
      <c r="C77" s="3">
        <v>-3181</v>
      </c>
      <c r="D77" s="67"/>
      <c r="E77" s="3"/>
    </row>
    <row r="78" spans="1:5" ht="12.75">
      <c r="A78" s="2"/>
      <c r="B78" s="48" t="s">
        <v>110</v>
      </c>
      <c r="C78" s="51">
        <f>-7774</f>
        <v>-7774</v>
      </c>
      <c r="D78" s="67"/>
      <c r="E78" s="3"/>
    </row>
    <row r="79" spans="1:5" ht="12.75">
      <c r="A79" s="2"/>
      <c r="B79" s="48" t="s">
        <v>109</v>
      </c>
      <c r="C79" s="2">
        <f>SUM(C69:C78)</f>
        <v>40000</v>
      </c>
      <c r="D79" s="67"/>
      <c r="E79" s="3"/>
    </row>
    <row r="80" spans="1:5" ht="12.75">
      <c r="A80" s="2"/>
      <c r="B80" s="48"/>
      <c r="D80" s="67"/>
      <c r="E80" s="3"/>
    </row>
    <row r="81" spans="1:5" ht="12.75">
      <c r="A81" s="2"/>
      <c r="B81" s="48" t="s">
        <v>112</v>
      </c>
      <c r="D81" s="67"/>
      <c r="E81" s="3"/>
    </row>
    <row r="82" spans="1:5" ht="12.75">
      <c r="A82" s="2"/>
      <c r="B82" s="48" t="s">
        <v>111</v>
      </c>
      <c r="C82" s="2">
        <v>-40000</v>
      </c>
      <c r="D82" s="67"/>
      <c r="E82" s="3"/>
    </row>
    <row r="83" spans="1:5" ht="12.75">
      <c r="A83" s="2"/>
      <c r="B83" s="48" t="s">
        <v>115</v>
      </c>
      <c r="C83" s="3">
        <v>-249</v>
      </c>
      <c r="D83" s="67"/>
      <c r="E83" s="3"/>
    </row>
    <row r="84" spans="1:5" ht="12.75">
      <c r="A84" s="2"/>
      <c r="B84" s="48" t="s">
        <v>113</v>
      </c>
      <c r="C84" s="3">
        <v>3471</v>
      </c>
      <c r="D84" s="67"/>
      <c r="E84" s="3"/>
    </row>
    <row r="85" spans="1:5" ht="26.25" thickBot="1">
      <c r="A85" s="2"/>
      <c r="B85" s="97" t="s">
        <v>268</v>
      </c>
      <c r="C85" s="52">
        <f>SUM(C79:C84)</f>
        <v>3222</v>
      </c>
      <c r="D85" s="67"/>
      <c r="E85" s="3"/>
    </row>
    <row r="86" spans="1:4" ht="13.5" thickTop="1">
      <c r="A86" s="11"/>
      <c r="D86" s="41"/>
    </row>
    <row r="89" ht="13.5" customHeight="1"/>
    <row r="90" ht="12.75">
      <c r="A90" s="11"/>
    </row>
    <row r="91" ht="12.75">
      <c r="A91" s="11"/>
    </row>
    <row r="92" ht="12.75">
      <c r="A92" s="11"/>
    </row>
    <row r="93" ht="12.75">
      <c r="A93" s="11"/>
    </row>
    <row r="94" ht="12.75">
      <c r="A94" s="11"/>
    </row>
    <row r="95" spans="3:8" s="11" customFormat="1" ht="12.75">
      <c r="C95" s="2"/>
      <c r="D95" s="12"/>
      <c r="E95" s="2"/>
      <c r="F95" s="12"/>
      <c r="H95" s="12"/>
    </row>
    <row r="96" spans="3:8" s="11" customFormat="1" ht="12.75">
      <c r="C96" s="2"/>
      <c r="D96" s="12"/>
      <c r="E96" s="2"/>
      <c r="F96" s="12"/>
      <c r="H96" s="12"/>
    </row>
    <row r="97" spans="3:8" ht="12.75">
      <c r="C97" s="48"/>
      <c r="D97" s="6"/>
      <c r="E97" s="48"/>
      <c r="F97" s="6"/>
      <c r="H97" s="6"/>
    </row>
    <row r="98" spans="3:8" ht="12.75">
      <c r="C98" s="48"/>
      <c r="D98" s="6"/>
      <c r="E98" s="48"/>
      <c r="F98" s="6"/>
      <c r="H98" s="6"/>
    </row>
    <row r="99" spans="3:8" ht="12.75">
      <c r="C99" s="48"/>
      <c r="D99" s="6"/>
      <c r="E99" s="48"/>
      <c r="F99" s="6"/>
      <c r="H99" s="6"/>
    </row>
    <row r="100" spans="3:8" ht="12.75">
      <c r="C100" s="48"/>
      <c r="D100" s="6"/>
      <c r="E100" s="48"/>
      <c r="F100" s="6"/>
      <c r="H100" s="6"/>
    </row>
    <row r="101" spans="3:8" ht="12.75">
      <c r="C101" s="48"/>
      <c r="D101" s="6"/>
      <c r="E101" s="48"/>
      <c r="F101" s="6"/>
      <c r="H101" s="6"/>
    </row>
    <row r="102" spans="3:8" ht="12.75">
      <c r="C102" s="48"/>
      <c r="D102" s="6"/>
      <c r="E102" s="48"/>
      <c r="F102" s="6"/>
      <c r="H102" s="6"/>
    </row>
  </sheetData>
  <mergeCells count="1">
    <mergeCell ref="A35:B35"/>
  </mergeCells>
  <printOptions/>
  <pageMargins left="0.75" right="0.75" top="0.5" bottom="0.5" header="0.5" footer="0.5"/>
  <pageSetup horizontalDpi="1200" verticalDpi="1200" orientation="portrait" paperSize="9" r:id="rId2"/>
  <rowBreaks count="1" manualBreakCount="1">
    <brk id="60" max="4" man="1"/>
  </rowBreaks>
  <drawing r:id="rId1"/>
</worksheet>
</file>

<file path=xl/worksheets/sheet5.xml><?xml version="1.0" encoding="utf-8"?>
<worksheet xmlns="http://schemas.openxmlformats.org/spreadsheetml/2006/main" xmlns:r="http://schemas.openxmlformats.org/officeDocument/2006/relationships">
  <dimension ref="A1:J339"/>
  <sheetViews>
    <sheetView view="pageBreakPreview" zoomScale="75" zoomScaleSheetLayoutView="75" workbookViewId="0" topLeftCell="A325">
      <selection activeCell="F339" sqref="F339"/>
    </sheetView>
  </sheetViews>
  <sheetFormatPr defaultColWidth="9.140625" defaultRowHeight="12.75"/>
  <cols>
    <col min="1" max="1" width="5.421875" style="71" customWidth="1"/>
    <col min="2" max="2" width="11.57421875" style="5" customWidth="1"/>
    <col min="3" max="3" width="13.00390625" style="5" customWidth="1"/>
    <col min="4" max="4" width="10.421875" style="5" customWidth="1"/>
    <col min="5" max="5" width="14.421875" style="5" customWidth="1"/>
    <col min="6" max="6" width="16.57421875" style="5" customWidth="1"/>
    <col min="7" max="7" width="9.28125" style="5" customWidth="1"/>
    <col min="8" max="8" width="11.8515625" style="5" customWidth="1"/>
    <col min="9" max="9" width="12.140625" style="5" customWidth="1"/>
    <col min="10" max="10" width="9.28125" style="5" bestFit="1" customWidth="1"/>
    <col min="11" max="16384" width="9.140625" style="5" customWidth="1"/>
  </cols>
  <sheetData>
    <row r="1" ht="12.75">
      <c r="A1" s="7" t="s">
        <v>50</v>
      </c>
    </row>
    <row r="2" ht="12.75">
      <c r="A2" s="8" t="s">
        <v>51</v>
      </c>
    </row>
    <row r="3" ht="12.75">
      <c r="A3" s="70"/>
    </row>
    <row r="4" ht="12.75">
      <c r="A4" s="71" t="s">
        <v>118</v>
      </c>
    </row>
    <row r="5" ht="6.75" customHeight="1"/>
    <row r="6" ht="12.75">
      <c r="A6" s="71" t="s">
        <v>119</v>
      </c>
    </row>
    <row r="8" spans="1:2" ht="12.75">
      <c r="A8" s="72" t="s">
        <v>120</v>
      </c>
      <c r="B8" s="9" t="s">
        <v>121</v>
      </c>
    </row>
    <row r="10" spans="2:9" ht="12.75">
      <c r="B10" s="120" t="s">
        <v>122</v>
      </c>
      <c r="C10" s="120"/>
      <c r="D10" s="120"/>
      <c r="E10" s="120"/>
      <c r="F10" s="120"/>
      <c r="G10" s="120"/>
      <c r="H10" s="120"/>
      <c r="I10" s="120"/>
    </row>
    <row r="11" spans="2:9" ht="12.75">
      <c r="B11" s="120"/>
      <c r="C11" s="120"/>
      <c r="D11" s="120"/>
      <c r="E11" s="120"/>
      <c r="F11" s="120"/>
      <c r="G11" s="120"/>
      <c r="H11" s="120"/>
      <c r="I11" s="120"/>
    </row>
    <row r="12" spans="2:9" ht="12.75">
      <c r="B12" s="73"/>
      <c r="C12" s="73"/>
      <c r="D12" s="73"/>
      <c r="E12" s="73"/>
      <c r="F12" s="73"/>
      <c r="G12" s="73"/>
      <c r="H12" s="73"/>
      <c r="I12" s="73"/>
    </row>
    <row r="13" spans="2:9" ht="12.75" customHeight="1">
      <c r="B13" s="121" t="s">
        <v>123</v>
      </c>
      <c r="C13" s="121"/>
      <c r="D13" s="121"/>
      <c r="E13" s="121"/>
      <c r="F13" s="121"/>
      <c r="G13" s="121"/>
      <c r="H13" s="121"/>
      <c r="I13" s="121"/>
    </row>
    <row r="14" spans="2:9" ht="12.75">
      <c r="B14" s="121"/>
      <c r="C14" s="121"/>
      <c r="D14" s="121"/>
      <c r="E14" s="121"/>
      <c r="F14" s="121"/>
      <c r="G14" s="121"/>
      <c r="H14" s="121"/>
      <c r="I14" s="121"/>
    </row>
    <row r="15" spans="2:9" ht="12.75">
      <c r="B15" s="121"/>
      <c r="C15" s="121"/>
      <c r="D15" s="121"/>
      <c r="E15" s="121"/>
      <c r="F15" s="121"/>
      <c r="G15" s="121"/>
      <c r="H15" s="121"/>
      <c r="I15" s="121"/>
    </row>
    <row r="16" spans="2:9" ht="12.75">
      <c r="B16" s="121"/>
      <c r="C16" s="121"/>
      <c r="D16" s="121"/>
      <c r="E16" s="121"/>
      <c r="F16" s="121"/>
      <c r="G16" s="121"/>
      <c r="H16" s="121"/>
      <c r="I16" s="121"/>
    </row>
    <row r="17" spans="2:9" ht="12.75">
      <c r="B17" s="121"/>
      <c r="C17" s="121"/>
      <c r="D17" s="121"/>
      <c r="E17" s="121"/>
      <c r="F17" s="121"/>
      <c r="G17" s="121"/>
      <c r="H17" s="121"/>
      <c r="I17" s="121"/>
    </row>
    <row r="18" spans="2:9" ht="15" customHeight="1">
      <c r="B18" s="121"/>
      <c r="C18" s="121"/>
      <c r="D18" s="121"/>
      <c r="E18" s="121"/>
      <c r="F18" s="121"/>
      <c r="G18" s="121"/>
      <c r="H18" s="121"/>
      <c r="I18" s="121"/>
    </row>
    <row r="19" spans="2:9" ht="12.75">
      <c r="B19" s="74"/>
      <c r="C19" s="74"/>
      <c r="D19" s="74"/>
      <c r="E19" s="74"/>
      <c r="F19" s="74"/>
      <c r="G19" s="74"/>
      <c r="H19" s="74"/>
      <c r="I19" s="74"/>
    </row>
    <row r="20" spans="2:9" ht="12.75" customHeight="1">
      <c r="B20" s="121" t="s">
        <v>124</v>
      </c>
      <c r="C20" s="121"/>
      <c r="D20" s="121"/>
      <c r="E20" s="121"/>
      <c r="F20" s="121"/>
      <c r="G20" s="121"/>
      <c r="H20" s="121"/>
      <c r="I20" s="121"/>
    </row>
    <row r="21" spans="2:9" ht="12.75">
      <c r="B21" s="121"/>
      <c r="C21" s="121"/>
      <c r="D21" s="121"/>
      <c r="E21" s="121"/>
      <c r="F21" s="121"/>
      <c r="G21" s="121"/>
      <c r="H21" s="121"/>
      <c r="I21" s="121"/>
    </row>
    <row r="22" spans="2:9" ht="12.75">
      <c r="B22" s="75"/>
      <c r="C22" s="75"/>
      <c r="D22" s="75"/>
      <c r="E22" s="75"/>
      <c r="F22" s="75"/>
      <c r="G22" s="75"/>
      <c r="H22" s="75"/>
      <c r="I22" s="75"/>
    </row>
    <row r="24" spans="1:2" ht="12.75">
      <c r="A24" s="72" t="s">
        <v>125</v>
      </c>
      <c r="B24" s="9" t="s">
        <v>126</v>
      </c>
    </row>
    <row r="26" spans="2:9" ht="12.75">
      <c r="B26" s="121" t="s">
        <v>127</v>
      </c>
      <c r="C26" s="121"/>
      <c r="D26" s="121"/>
      <c r="E26" s="121"/>
      <c r="F26" s="121"/>
      <c r="G26" s="121"/>
      <c r="H26" s="121"/>
      <c r="I26" s="121"/>
    </row>
    <row r="27" spans="2:9" ht="12.75">
      <c r="B27" s="121"/>
      <c r="C27" s="121"/>
      <c r="D27" s="121"/>
      <c r="E27" s="121"/>
      <c r="F27" s="121"/>
      <c r="G27" s="121"/>
      <c r="H27" s="121"/>
      <c r="I27" s="121"/>
    </row>
    <row r="28" spans="2:9" ht="12.75">
      <c r="B28" s="74"/>
      <c r="C28" s="74"/>
      <c r="D28" s="74"/>
      <c r="E28" s="74"/>
      <c r="F28" s="74"/>
      <c r="G28" s="74"/>
      <c r="H28" s="74"/>
      <c r="I28" s="74"/>
    </row>
    <row r="30" spans="1:2" ht="12.75">
      <c r="A30" s="72" t="s">
        <v>128</v>
      </c>
      <c r="B30" s="9" t="s">
        <v>129</v>
      </c>
    </row>
    <row r="31" spans="1:2" ht="12.75">
      <c r="A31" s="72"/>
      <c r="B31" s="9"/>
    </row>
    <row r="32" spans="1:3" ht="12.75">
      <c r="A32" s="72"/>
      <c r="B32" s="48" t="s">
        <v>130</v>
      </c>
      <c r="C32" s="48"/>
    </row>
    <row r="33" spans="1:3" ht="12.75">
      <c r="A33" s="72"/>
      <c r="B33" s="48"/>
      <c r="C33" s="48"/>
    </row>
    <row r="34" spans="1:3" ht="12.75">
      <c r="A34" s="72"/>
      <c r="B34" s="48"/>
      <c r="C34" s="48"/>
    </row>
    <row r="35" spans="1:2" ht="12.75">
      <c r="A35" s="72" t="s">
        <v>131</v>
      </c>
      <c r="B35" s="9" t="s">
        <v>132</v>
      </c>
    </row>
    <row r="37" spans="2:9" ht="12.75">
      <c r="B37" s="121" t="s">
        <v>133</v>
      </c>
      <c r="C37" s="121"/>
      <c r="D37" s="121"/>
      <c r="E37" s="121"/>
      <c r="F37" s="121"/>
      <c r="G37" s="121"/>
      <c r="H37" s="121"/>
      <c r="I37" s="121"/>
    </row>
    <row r="38" spans="2:9" ht="12.75">
      <c r="B38" s="121"/>
      <c r="C38" s="121"/>
      <c r="D38" s="121"/>
      <c r="E38" s="121"/>
      <c r="F38" s="121"/>
      <c r="G38" s="121"/>
      <c r="H38" s="121"/>
      <c r="I38" s="121"/>
    </row>
    <row r="39" spans="2:9" ht="12.75">
      <c r="B39" s="74"/>
      <c r="C39" s="74"/>
      <c r="D39" s="74"/>
      <c r="E39" s="74"/>
      <c r="F39" s="74"/>
      <c r="G39" s="74"/>
      <c r="H39" s="74"/>
      <c r="I39" s="74"/>
    </row>
    <row r="41" spans="1:2" ht="12.75">
      <c r="A41" s="72" t="s">
        <v>134</v>
      </c>
      <c r="B41" s="9" t="s">
        <v>135</v>
      </c>
    </row>
    <row r="43" ht="12.75">
      <c r="B43" s="5" t="s">
        <v>136</v>
      </c>
    </row>
    <row r="46" spans="1:2" ht="12.75">
      <c r="A46" s="72" t="s">
        <v>137</v>
      </c>
      <c r="B46" s="65" t="s">
        <v>138</v>
      </c>
    </row>
    <row r="48" spans="2:9" ht="12.75">
      <c r="B48" s="121" t="s">
        <v>139</v>
      </c>
      <c r="C48" s="121"/>
      <c r="D48" s="121"/>
      <c r="E48" s="121"/>
      <c r="F48" s="121"/>
      <c r="G48" s="121"/>
      <c r="H48" s="121"/>
      <c r="I48" s="121"/>
    </row>
    <row r="49" spans="2:9" ht="12.75">
      <c r="B49" s="121"/>
      <c r="C49" s="121"/>
      <c r="D49" s="121"/>
      <c r="E49" s="121"/>
      <c r="F49" s="121"/>
      <c r="G49" s="121"/>
      <c r="H49" s="121"/>
      <c r="I49" s="121"/>
    </row>
    <row r="50" spans="2:9" ht="12.75">
      <c r="B50" s="74"/>
      <c r="C50" s="74"/>
      <c r="D50" s="74"/>
      <c r="E50" s="74"/>
      <c r="F50" s="74"/>
      <c r="G50" s="74"/>
      <c r="H50" s="74"/>
      <c r="I50" s="74"/>
    </row>
    <row r="52" spans="1:2" ht="12.75">
      <c r="A52" s="72" t="s">
        <v>140</v>
      </c>
      <c r="B52" s="9" t="s">
        <v>141</v>
      </c>
    </row>
    <row r="54" ht="12.75">
      <c r="B54" s="5" t="s">
        <v>142</v>
      </c>
    </row>
    <row r="59" spans="1:9" ht="12.75">
      <c r="A59" s="72" t="s">
        <v>143</v>
      </c>
      <c r="B59" s="65" t="s">
        <v>144</v>
      </c>
      <c r="C59" s="48"/>
      <c r="D59" s="48"/>
      <c r="E59" s="48"/>
      <c r="F59" s="48"/>
      <c r="G59" s="48"/>
      <c r="H59" s="48"/>
      <c r="I59" s="48"/>
    </row>
    <row r="60" spans="1:9" ht="12.75">
      <c r="A60" s="72"/>
      <c r="B60" s="65"/>
      <c r="C60" s="48"/>
      <c r="D60" s="48"/>
      <c r="E60" s="48"/>
      <c r="F60" s="48"/>
      <c r="G60" s="48"/>
      <c r="H60" s="48"/>
      <c r="I60" s="48"/>
    </row>
    <row r="61" spans="2:9" ht="12.75">
      <c r="B61" s="48" t="s">
        <v>145</v>
      </c>
      <c r="C61" s="48"/>
      <c r="D61" s="48"/>
      <c r="E61" s="48"/>
      <c r="F61" s="48"/>
      <c r="G61" s="48"/>
      <c r="H61" s="48"/>
      <c r="I61" s="48"/>
    </row>
    <row r="62" spans="2:9" ht="12.75">
      <c r="B62" s="48"/>
      <c r="C62" s="48"/>
      <c r="D62" s="48"/>
      <c r="E62" s="48"/>
      <c r="F62" s="48"/>
      <c r="G62" s="48"/>
      <c r="H62" s="48"/>
      <c r="I62" s="48"/>
    </row>
    <row r="63" spans="2:9" ht="12.75">
      <c r="B63" s="48"/>
      <c r="C63" s="48"/>
      <c r="D63" s="48"/>
      <c r="E63" s="49" t="s">
        <v>146</v>
      </c>
      <c r="G63" s="48"/>
      <c r="H63" s="48"/>
      <c r="I63" s="49"/>
    </row>
    <row r="64" spans="2:9" ht="12.75">
      <c r="B64" s="48"/>
      <c r="C64" s="48"/>
      <c r="D64" s="48"/>
      <c r="E64" s="49" t="s">
        <v>147</v>
      </c>
      <c r="F64" s="49" t="s">
        <v>148</v>
      </c>
      <c r="G64" s="48"/>
      <c r="H64" s="48"/>
      <c r="I64" s="49" t="s">
        <v>48</v>
      </c>
    </row>
    <row r="65" spans="2:9" ht="12.75">
      <c r="B65" s="76"/>
      <c r="C65" s="48"/>
      <c r="D65" s="77"/>
      <c r="E65" s="77" t="s">
        <v>149</v>
      </c>
      <c r="F65" s="77" t="s">
        <v>150</v>
      </c>
      <c r="G65" s="78"/>
      <c r="I65" s="77" t="s">
        <v>18</v>
      </c>
    </row>
    <row r="66" spans="2:9" ht="12.75">
      <c r="B66" s="76"/>
      <c r="C66" s="48"/>
      <c r="D66" s="77"/>
      <c r="E66" s="49" t="s">
        <v>151</v>
      </c>
      <c r="F66" s="77" t="s">
        <v>152</v>
      </c>
      <c r="G66" s="77"/>
      <c r="H66" s="49"/>
      <c r="I66" s="77" t="s">
        <v>153</v>
      </c>
    </row>
    <row r="67" spans="2:9" ht="12.75">
      <c r="B67" s="76"/>
      <c r="C67" s="48"/>
      <c r="D67" s="79"/>
      <c r="E67" s="80" t="s">
        <v>154</v>
      </c>
      <c r="F67" s="81" t="s">
        <v>155</v>
      </c>
      <c r="G67" s="81" t="s">
        <v>156</v>
      </c>
      <c r="H67" s="81" t="s">
        <v>157</v>
      </c>
      <c r="I67" s="81" t="s">
        <v>64</v>
      </c>
    </row>
    <row r="68" spans="2:9" ht="12.75">
      <c r="B68" s="76"/>
      <c r="C68" s="48"/>
      <c r="D68" s="77"/>
      <c r="E68" s="77" t="s">
        <v>6</v>
      </c>
      <c r="F68" s="77" t="s">
        <v>6</v>
      </c>
      <c r="G68" s="77" t="s">
        <v>6</v>
      </c>
      <c r="H68" s="77" t="s">
        <v>6</v>
      </c>
      <c r="I68" s="77" t="s">
        <v>6</v>
      </c>
    </row>
    <row r="69" spans="2:9" ht="12.75">
      <c r="B69" s="76"/>
      <c r="C69" s="48"/>
      <c r="D69" s="82"/>
      <c r="E69" s="83"/>
      <c r="F69" s="76"/>
      <c r="G69" s="84"/>
      <c r="H69" s="84"/>
      <c r="I69" s="84"/>
    </row>
    <row r="70" spans="2:9" ht="12.75">
      <c r="B70" s="76" t="s">
        <v>158</v>
      </c>
      <c r="C70" s="48"/>
      <c r="D70" s="48"/>
      <c r="E70" s="57">
        <f>34197+748</f>
        <v>34945</v>
      </c>
      <c r="F70" s="57">
        <f>1227</f>
        <v>1227</v>
      </c>
      <c r="G70" s="57">
        <f>72</f>
        <v>72</v>
      </c>
      <c r="H70" s="57">
        <v>0</v>
      </c>
      <c r="I70" s="57">
        <f>SUM(E70:H70)</f>
        <v>36244</v>
      </c>
    </row>
    <row r="71" spans="2:9" ht="12.75">
      <c r="B71" s="76" t="s">
        <v>159</v>
      </c>
      <c r="C71" s="48"/>
      <c r="D71" s="48"/>
      <c r="E71" s="58">
        <v>370</v>
      </c>
      <c r="F71" s="57">
        <v>0</v>
      </c>
      <c r="G71" s="57">
        <v>477</v>
      </c>
      <c r="H71" s="57">
        <f>-E71-G71</f>
        <v>-847</v>
      </c>
      <c r="I71" s="57">
        <f>SUM(E71:H71)</f>
        <v>0</v>
      </c>
    </row>
    <row r="72" spans="2:9" ht="13.5" thickBot="1">
      <c r="B72" s="76" t="s">
        <v>160</v>
      </c>
      <c r="C72" s="48"/>
      <c r="D72" s="48"/>
      <c r="E72" s="59">
        <f>E70+E71</f>
        <v>35315</v>
      </c>
      <c r="F72" s="59">
        <f>SUM(F70:F71)</f>
        <v>1227</v>
      </c>
      <c r="G72" s="59">
        <f>SUM(G70:G71)</f>
        <v>549</v>
      </c>
      <c r="H72" s="59">
        <f>SUM(H70:H71)</f>
        <v>-847</v>
      </c>
      <c r="I72" s="59">
        <f>SUM(I70:I71)</f>
        <v>36244</v>
      </c>
    </row>
    <row r="73" spans="2:9" ht="13.5" thickTop="1">
      <c r="B73" s="76"/>
      <c r="C73" s="48"/>
      <c r="D73" s="57"/>
      <c r="E73" s="57"/>
      <c r="F73" s="57"/>
      <c r="G73" s="85"/>
      <c r="H73" s="85"/>
      <c r="I73" s="57"/>
    </row>
    <row r="74" spans="2:9" ht="12.75">
      <c r="B74" s="76" t="s">
        <v>161</v>
      </c>
      <c r="C74" s="48"/>
      <c r="D74" s="57"/>
      <c r="E74" s="57">
        <v>11513</v>
      </c>
      <c r="F74" s="57">
        <v>33</v>
      </c>
      <c r="G74" s="57">
        <v>57</v>
      </c>
      <c r="H74" s="57">
        <v>0</v>
      </c>
      <c r="I74" s="57">
        <f>SUM(E74:H74)</f>
        <v>11603</v>
      </c>
    </row>
    <row r="75" spans="2:9" ht="12.75">
      <c r="B75" s="76" t="s">
        <v>162</v>
      </c>
      <c r="C75" s="48"/>
      <c r="D75" s="57"/>
      <c r="E75" s="57">
        <v>0</v>
      </c>
      <c r="F75" s="57">
        <v>0</v>
      </c>
      <c r="G75" s="57">
        <v>0</v>
      </c>
      <c r="H75" s="57">
        <v>0</v>
      </c>
      <c r="I75" s="57">
        <f>SUM(E75:H75)</f>
        <v>0</v>
      </c>
    </row>
    <row r="76" spans="2:9" ht="13.5" thickBot="1">
      <c r="B76" s="48" t="s">
        <v>163</v>
      </c>
      <c r="C76" s="48"/>
      <c r="D76" s="2"/>
      <c r="E76" s="59">
        <f>SUM(E74:E75)</f>
        <v>11513</v>
      </c>
      <c r="F76" s="59">
        <f>SUM(F74:F75)</f>
        <v>33</v>
      </c>
      <c r="G76" s="59">
        <f>SUM(G74:G75)</f>
        <v>57</v>
      </c>
      <c r="H76" s="59">
        <f>SUM(H74:H75)</f>
        <v>0</v>
      </c>
      <c r="I76" s="59">
        <f>SUM(E76:G76)</f>
        <v>11603</v>
      </c>
    </row>
    <row r="77" spans="2:9" ht="13.5" thickTop="1">
      <c r="B77" s="48"/>
      <c r="C77" s="48"/>
      <c r="D77" s="2"/>
      <c r="E77" s="1"/>
      <c r="F77" s="1"/>
      <c r="G77" s="1"/>
      <c r="H77" s="1"/>
      <c r="I77" s="1"/>
    </row>
    <row r="78" spans="5:6" ht="12.75">
      <c r="E78" s="41"/>
      <c r="F78" s="41"/>
    </row>
    <row r="79" spans="1:6" ht="12.75">
      <c r="A79" s="72" t="s">
        <v>164</v>
      </c>
      <c r="B79" s="9" t="s">
        <v>165</v>
      </c>
      <c r="F79" s="41"/>
    </row>
    <row r="81" spans="2:9" ht="12.75">
      <c r="B81" s="121" t="s">
        <v>166</v>
      </c>
      <c r="C81" s="121"/>
      <c r="D81" s="121"/>
      <c r="E81" s="121"/>
      <c r="F81" s="121"/>
      <c r="G81" s="121"/>
      <c r="H81" s="121"/>
      <c r="I81" s="121"/>
    </row>
    <row r="82" spans="2:9" ht="13.5" customHeight="1">
      <c r="B82" s="121"/>
      <c r="C82" s="121"/>
      <c r="D82" s="121"/>
      <c r="E82" s="121"/>
      <c r="F82" s="121"/>
      <c r="G82" s="121"/>
      <c r="H82" s="121"/>
      <c r="I82" s="121"/>
    </row>
    <row r="83" spans="2:9" ht="13.5" customHeight="1">
      <c r="B83" s="74"/>
      <c r="C83" s="74"/>
      <c r="D83" s="74"/>
      <c r="E83" s="74"/>
      <c r="F83" s="74"/>
      <c r="G83" s="74"/>
      <c r="H83" s="74"/>
      <c r="I83" s="74"/>
    </row>
    <row r="84" spans="1:3" ht="12.75">
      <c r="A84" s="72" t="s">
        <v>167</v>
      </c>
      <c r="B84" s="65" t="s">
        <v>168</v>
      </c>
      <c r="C84" s="48"/>
    </row>
    <row r="86" spans="2:9" ht="12.75">
      <c r="B86" s="121" t="s">
        <v>169</v>
      </c>
      <c r="C86" s="121"/>
      <c r="D86" s="121"/>
      <c r="E86" s="121"/>
      <c r="F86" s="121"/>
      <c r="G86" s="121"/>
      <c r="H86" s="121"/>
      <c r="I86" s="121"/>
    </row>
    <row r="87" spans="2:9" ht="12.75">
      <c r="B87" s="121"/>
      <c r="C87" s="121"/>
      <c r="D87" s="121"/>
      <c r="E87" s="121"/>
      <c r="F87" s="121"/>
      <c r="G87" s="121"/>
      <c r="H87" s="121"/>
      <c r="I87" s="121"/>
    </row>
    <row r="88" spans="2:9" ht="12.75">
      <c r="B88" s="121" t="s">
        <v>170</v>
      </c>
      <c r="C88" s="121"/>
      <c r="D88" s="121"/>
      <c r="E88" s="121"/>
      <c r="F88" s="121"/>
      <c r="G88" s="121"/>
      <c r="H88" s="121"/>
      <c r="I88" s="121"/>
    </row>
    <row r="89" spans="2:9" ht="12.75">
      <c r="B89" s="121"/>
      <c r="C89" s="121"/>
      <c r="D89" s="121"/>
      <c r="E89" s="121"/>
      <c r="F89" s="121"/>
      <c r="G89" s="121"/>
      <c r="H89" s="121"/>
      <c r="I89" s="121"/>
    </row>
    <row r="90" ht="12.75">
      <c r="H90" s="6" t="s">
        <v>171</v>
      </c>
    </row>
    <row r="91" ht="12.75">
      <c r="H91" s="6" t="s">
        <v>172</v>
      </c>
    </row>
    <row r="92" spans="2:8" ht="12.75">
      <c r="B92" s="6" t="s">
        <v>173</v>
      </c>
      <c r="H92" s="6" t="s">
        <v>174</v>
      </c>
    </row>
    <row r="93" spans="2:8" ht="12.75">
      <c r="B93" s="6" t="s">
        <v>175</v>
      </c>
      <c r="D93" s="5" t="s">
        <v>176</v>
      </c>
      <c r="H93" s="6" t="s">
        <v>177</v>
      </c>
    </row>
    <row r="94" ht="6.75" customHeight="1"/>
    <row r="95" spans="2:8" ht="12.75">
      <c r="B95" s="49" t="s">
        <v>178</v>
      </c>
      <c r="C95" s="5" t="s">
        <v>179</v>
      </c>
      <c r="H95" s="11">
        <v>6000000</v>
      </c>
    </row>
    <row r="96" ht="12.75">
      <c r="C96" s="5" t="s">
        <v>180</v>
      </c>
    </row>
    <row r="98" spans="2:9" ht="12.75">
      <c r="B98" s="121" t="s">
        <v>261</v>
      </c>
      <c r="C98" s="121"/>
      <c r="D98" s="121"/>
      <c r="E98" s="121"/>
      <c r="F98" s="121"/>
      <c r="G98" s="121"/>
      <c r="H98" s="121"/>
      <c r="I98" s="121"/>
    </row>
    <row r="99" spans="2:9" ht="12.75">
      <c r="B99" s="121"/>
      <c r="C99" s="121"/>
      <c r="D99" s="121"/>
      <c r="E99" s="121"/>
      <c r="F99" s="121"/>
      <c r="G99" s="121"/>
      <c r="H99" s="121"/>
      <c r="I99" s="121"/>
    </row>
    <row r="100" ht="12.75">
      <c r="B100" s="5" t="s">
        <v>181</v>
      </c>
    </row>
    <row r="103" spans="1:2" ht="12.75">
      <c r="A103" s="72" t="s">
        <v>182</v>
      </c>
      <c r="B103" s="9" t="s">
        <v>183</v>
      </c>
    </row>
    <row r="105" spans="2:10" ht="12.75" customHeight="1">
      <c r="B105" s="121" t="s">
        <v>184</v>
      </c>
      <c r="C105" s="121"/>
      <c r="D105" s="121"/>
      <c r="E105" s="121"/>
      <c r="F105" s="121"/>
      <c r="G105" s="121"/>
      <c r="H105" s="121"/>
      <c r="I105" s="121"/>
      <c r="J105" s="86"/>
    </row>
    <row r="106" spans="2:10" ht="13.5" customHeight="1">
      <c r="B106" s="74"/>
      <c r="C106" s="74"/>
      <c r="D106" s="74"/>
      <c r="E106" s="74"/>
      <c r="F106" s="74"/>
      <c r="G106" s="74"/>
      <c r="H106" s="74"/>
      <c r="I106" s="74"/>
      <c r="J106" s="86"/>
    </row>
    <row r="107" spans="2:9" ht="12.75">
      <c r="B107" s="121" t="s">
        <v>185</v>
      </c>
      <c r="C107" s="121"/>
      <c r="D107" s="121"/>
      <c r="E107" s="121"/>
      <c r="F107" s="121"/>
      <c r="G107" s="121"/>
      <c r="H107" s="121"/>
      <c r="I107" s="121"/>
    </row>
    <row r="108" spans="2:9" ht="12.75">
      <c r="B108" s="121"/>
      <c r="C108" s="121"/>
      <c r="D108" s="121"/>
      <c r="E108" s="121"/>
      <c r="F108" s="121"/>
      <c r="G108" s="121"/>
      <c r="H108" s="121"/>
      <c r="I108" s="121"/>
    </row>
    <row r="110" spans="2:9" ht="12.75">
      <c r="B110" s="122" t="s">
        <v>186</v>
      </c>
      <c r="C110" s="122"/>
      <c r="D110" s="122"/>
      <c r="E110" s="122"/>
      <c r="F110" s="122"/>
      <c r="G110" s="122"/>
      <c r="H110" s="122"/>
      <c r="I110" s="122"/>
    </row>
    <row r="111" spans="2:9" ht="12.75">
      <c r="B111" s="122"/>
      <c r="C111" s="122"/>
      <c r="D111" s="122"/>
      <c r="E111" s="122"/>
      <c r="F111" s="122"/>
      <c r="G111" s="122"/>
      <c r="H111" s="122"/>
      <c r="I111" s="122"/>
    </row>
    <row r="112" spans="2:9" ht="12.75">
      <c r="B112" s="122"/>
      <c r="C112" s="122"/>
      <c r="D112" s="122"/>
      <c r="E112" s="122"/>
      <c r="F112" s="122"/>
      <c r="G112" s="122"/>
      <c r="H112" s="122"/>
      <c r="I112" s="122"/>
    </row>
    <row r="113" spans="2:9" ht="12.75">
      <c r="B113" s="87"/>
      <c r="C113" s="87"/>
      <c r="D113" s="87"/>
      <c r="E113" s="87"/>
      <c r="F113" s="87"/>
      <c r="G113" s="87"/>
      <c r="H113" s="87"/>
      <c r="I113" s="87"/>
    </row>
    <row r="114" spans="2:9" ht="12.75">
      <c r="B114" s="87"/>
      <c r="C114" s="87"/>
      <c r="D114" s="87"/>
      <c r="E114" s="87"/>
      <c r="F114" s="87"/>
      <c r="G114" s="87"/>
      <c r="H114" s="87"/>
      <c r="I114" s="87"/>
    </row>
    <row r="115" spans="1:9" ht="12.75">
      <c r="A115" s="72" t="s">
        <v>182</v>
      </c>
      <c r="B115" s="9" t="s">
        <v>187</v>
      </c>
      <c r="C115" s="87"/>
      <c r="D115" s="87"/>
      <c r="E115" s="87"/>
      <c r="F115" s="87"/>
      <c r="G115" s="87"/>
      <c r="H115" s="87"/>
      <c r="I115" s="87"/>
    </row>
    <row r="117" spans="2:9" ht="12.75">
      <c r="B117" s="122" t="s">
        <v>188</v>
      </c>
      <c r="C117" s="122"/>
      <c r="D117" s="122"/>
      <c r="E117" s="122"/>
      <c r="F117" s="122"/>
      <c r="G117" s="122"/>
      <c r="H117" s="122"/>
      <c r="I117" s="122"/>
    </row>
    <row r="118" spans="2:9" ht="12.75">
      <c r="B118" s="122"/>
      <c r="C118" s="122"/>
      <c r="D118" s="122"/>
      <c r="E118" s="122"/>
      <c r="F118" s="122"/>
      <c r="G118" s="122"/>
      <c r="H118" s="122"/>
      <c r="I118" s="122"/>
    </row>
    <row r="119" spans="2:9" ht="12.75">
      <c r="B119" s="122"/>
      <c r="C119" s="122"/>
      <c r="D119" s="122"/>
      <c r="E119" s="122"/>
      <c r="F119" s="122"/>
      <c r="G119" s="122"/>
      <c r="H119" s="122"/>
      <c r="I119" s="122"/>
    </row>
    <row r="121" spans="2:9" ht="12.75">
      <c r="B121" s="122" t="s">
        <v>189</v>
      </c>
      <c r="C121" s="122"/>
      <c r="D121" s="122"/>
      <c r="E121" s="122"/>
      <c r="F121" s="122"/>
      <c r="G121" s="122"/>
      <c r="H121" s="122"/>
      <c r="I121" s="122"/>
    </row>
    <row r="122" spans="2:9" ht="12.75">
      <c r="B122" s="122"/>
      <c r="C122" s="122"/>
      <c r="D122" s="122"/>
      <c r="E122" s="122"/>
      <c r="F122" s="122"/>
      <c r="G122" s="122"/>
      <c r="H122" s="122"/>
      <c r="I122" s="122"/>
    </row>
    <row r="123" spans="2:9" ht="12.75">
      <c r="B123" s="122"/>
      <c r="C123" s="122"/>
      <c r="D123" s="122"/>
      <c r="E123" s="122"/>
      <c r="F123" s="122"/>
      <c r="G123" s="122"/>
      <c r="H123" s="122"/>
      <c r="I123" s="122"/>
    </row>
    <row r="125" spans="2:9" ht="12.75" customHeight="1">
      <c r="B125" s="122" t="s">
        <v>190</v>
      </c>
      <c r="C125" s="122"/>
      <c r="D125" s="122"/>
      <c r="E125" s="122"/>
      <c r="F125" s="122"/>
      <c r="G125" s="122"/>
      <c r="H125" s="122"/>
      <c r="I125" s="122"/>
    </row>
    <row r="126" spans="2:9" ht="12.75">
      <c r="B126" s="122"/>
      <c r="C126" s="122"/>
      <c r="D126" s="122"/>
      <c r="E126" s="122"/>
      <c r="F126" s="122"/>
      <c r="G126" s="122"/>
      <c r="H126" s="122"/>
      <c r="I126" s="122"/>
    </row>
    <row r="127" spans="2:9" ht="12.75">
      <c r="B127" s="122"/>
      <c r="C127" s="122"/>
      <c r="D127" s="122"/>
      <c r="E127" s="122"/>
      <c r="F127" s="122"/>
      <c r="G127" s="122"/>
      <c r="H127" s="122"/>
      <c r="I127" s="122"/>
    </row>
    <row r="129" spans="2:9" ht="12.75" customHeight="1">
      <c r="B129" s="122" t="s">
        <v>191</v>
      </c>
      <c r="C129" s="122"/>
      <c r="D129" s="122"/>
      <c r="E129" s="122"/>
      <c r="F129" s="122"/>
      <c r="G129" s="122"/>
      <c r="H129" s="122"/>
      <c r="I129" s="122"/>
    </row>
    <row r="130" spans="2:9" ht="12.75">
      <c r="B130" s="122"/>
      <c r="C130" s="122"/>
      <c r="D130" s="122"/>
      <c r="E130" s="122"/>
      <c r="F130" s="122"/>
      <c r="G130" s="122"/>
      <c r="H130" s="122"/>
      <c r="I130" s="122"/>
    </row>
    <row r="131" spans="2:9" ht="12.75">
      <c r="B131" s="122"/>
      <c r="C131" s="122"/>
      <c r="D131" s="122"/>
      <c r="E131" s="122"/>
      <c r="F131" s="122"/>
      <c r="G131" s="122"/>
      <c r="H131" s="122"/>
      <c r="I131" s="122"/>
    </row>
    <row r="132" spans="2:9" ht="12.75">
      <c r="B132" s="74"/>
      <c r="C132" s="74"/>
      <c r="D132" s="74"/>
      <c r="E132" s="74"/>
      <c r="F132" s="74"/>
      <c r="G132" s="74"/>
      <c r="H132" s="74"/>
      <c r="I132" s="74"/>
    </row>
    <row r="133" spans="2:9" ht="12.75">
      <c r="B133" s="120" t="s">
        <v>192</v>
      </c>
      <c r="C133" s="120"/>
      <c r="D133" s="120"/>
      <c r="E133" s="120"/>
      <c r="F133" s="74"/>
      <c r="G133" s="74"/>
      <c r="H133" s="74"/>
      <c r="I133" s="74"/>
    </row>
    <row r="134" spans="2:9" ht="12.75">
      <c r="B134" s="74"/>
      <c r="C134" s="74"/>
      <c r="D134" s="74"/>
      <c r="E134" s="74"/>
      <c r="F134" s="74"/>
      <c r="G134" s="74"/>
      <c r="H134" s="74"/>
      <c r="I134" s="74"/>
    </row>
    <row r="135" ht="12.75">
      <c r="B135" s="5" t="s">
        <v>193</v>
      </c>
    </row>
    <row r="136" ht="12.75">
      <c r="H136" s="37" t="s">
        <v>6</v>
      </c>
    </row>
    <row r="137" spans="2:8" ht="12.75">
      <c r="B137" s="5" t="s">
        <v>0</v>
      </c>
      <c r="H137" s="88">
        <v>47061</v>
      </c>
    </row>
    <row r="138" spans="2:8" ht="12.75">
      <c r="B138" s="5" t="s">
        <v>1</v>
      </c>
      <c r="H138" s="88">
        <f>25282+11</f>
        <v>25293</v>
      </c>
    </row>
    <row r="139" spans="2:8" ht="12.75">
      <c r="B139" s="5" t="s">
        <v>4</v>
      </c>
      <c r="H139" s="88">
        <f>21409-10</f>
        <v>21399</v>
      </c>
    </row>
    <row r="140" spans="2:8" ht="12.75">
      <c r="B140" s="5" t="s">
        <v>194</v>
      </c>
      <c r="H140" s="88">
        <v>3181</v>
      </c>
    </row>
    <row r="141" ht="12.75">
      <c r="H141" s="89"/>
    </row>
    <row r="142" spans="2:8" ht="12.75">
      <c r="B142" s="5" t="s">
        <v>195</v>
      </c>
      <c r="H142" s="88">
        <f>H137+H138-H139-H140</f>
        <v>47774</v>
      </c>
    </row>
    <row r="143" ht="12.75">
      <c r="H143" s="88"/>
    </row>
    <row r="144" spans="2:8" ht="12.75">
      <c r="B144" s="5" t="s">
        <v>196</v>
      </c>
      <c r="H144" s="88">
        <v>7774</v>
      </c>
    </row>
    <row r="145" ht="12.75">
      <c r="H145" s="88"/>
    </row>
    <row r="146" spans="2:8" ht="13.5" thickBot="1">
      <c r="B146" s="5" t="s">
        <v>197</v>
      </c>
      <c r="H146" s="90">
        <f>H142-H144</f>
        <v>40000</v>
      </c>
    </row>
    <row r="147" ht="13.5" thickTop="1"/>
    <row r="148" spans="2:9" ht="12.75">
      <c r="B148" s="122" t="s">
        <v>198</v>
      </c>
      <c r="C148" s="122"/>
      <c r="D148" s="122"/>
      <c r="E148" s="122"/>
      <c r="F148" s="122"/>
      <c r="G148" s="122"/>
      <c r="H148" s="122"/>
      <c r="I148" s="122"/>
    </row>
    <row r="149" spans="2:9" ht="12.75">
      <c r="B149" s="122"/>
      <c r="C149" s="122"/>
      <c r="D149" s="122"/>
      <c r="E149" s="122"/>
      <c r="F149" s="122"/>
      <c r="G149" s="122"/>
      <c r="H149" s="122"/>
      <c r="I149" s="122"/>
    </row>
    <row r="150" spans="2:9" ht="12.75">
      <c r="B150" s="122"/>
      <c r="C150" s="122"/>
      <c r="D150" s="122"/>
      <c r="E150" s="122"/>
      <c r="F150" s="122"/>
      <c r="G150" s="122"/>
      <c r="H150" s="122"/>
      <c r="I150" s="122"/>
    </row>
    <row r="152" spans="2:9" ht="12.75">
      <c r="B152" s="74"/>
      <c r="C152" s="74"/>
      <c r="D152" s="74"/>
      <c r="E152" s="74"/>
      <c r="F152" s="74"/>
      <c r="G152" s="74"/>
      <c r="H152" s="74"/>
      <c r="I152" s="74"/>
    </row>
    <row r="153" spans="1:2" ht="12.75">
      <c r="A153" s="72" t="s">
        <v>199</v>
      </c>
      <c r="B153" s="9" t="s">
        <v>200</v>
      </c>
    </row>
    <row r="162" spans="1:2" ht="12.75">
      <c r="A162" s="72" t="s">
        <v>201</v>
      </c>
      <c r="B162" s="9" t="s">
        <v>202</v>
      </c>
    </row>
    <row r="163" spans="7:8" ht="12.75">
      <c r="G163" s="6" t="s">
        <v>203</v>
      </c>
      <c r="H163" s="6"/>
    </row>
    <row r="164" spans="7:8" ht="12.75">
      <c r="G164" s="10" t="s">
        <v>64</v>
      </c>
      <c r="H164" s="10"/>
    </row>
    <row r="165" spans="7:8" ht="12.75">
      <c r="G165" s="49" t="s">
        <v>6</v>
      </c>
      <c r="H165" s="49"/>
    </row>
    <row r="166" spans="2:8" ht="12.75">
      <c r="B166" s="5" t="s">
        <v>204</v>
      </c>
      <c r="G166" s="49"/>
      <c r="H166" s="49"/>
    </row>
    <row r="167" spans="7:8" ht="6.75" customHeight="1">
      <c r="G167" s="49"/>
      <c r="H167" s="49"/>
    </row>
    <row r="168" spans="2:8" ht="13.5" thickBot="1">
      <c r="B168" s="5" t="s">
        <v>205</v>
      </c>
      <c r="G168" s="21">
        <v>1762</v>
      </c>
      <c r="H168" s="49"/>
    </row>
    <row r="169" spans="7:8" ht="13.5" thickTop="1">
      <c r="G169" s="1"/>
      <c r="H169" s="49"/>
    </row>
    <row r="170" spans="7:8" ht="15" customHeight="1">
      <c r="G170" s="1"/>
      <c r="H170" s="49"/>
    </row>
    <row r="171" spans="1:9" s="91" customFormat="1" ht="12.75" customHeight="1">
      <c r="A171" s="123" t="s">
        <v>206</v>
      </c>
      <c r="B171" s="123"/>
      <c r="C171" s="123"/>
      <c r="D171" s="123"/>
      <c r="E171" s="123"/>
      <c r="F171" s="123"/>
      <c r="G171" s="123"/>
      <c r="H171" s="123"/>
      <c r="I171" s="123"/>
    </row>
    <row r="172" spans="1:9" s="91" customFormat="1" ht="12.75">
      <c r="A172" s="123"/>
      <c r="B172" s="123"/>
      <c r="C172" s="123"/>
      <c r="D172" s="123"/>
      <c r="E172" s="123"/>
      <c r="F172" s="123"/>
      <c r="G172" s="123"/>
      <c r="H172" s="123"/>
      <c r="I172" s="123"/>
    </row>
    <row r="173" spans="1:5" s="91" customFormat="1" ht="12.75">
      <c r="A173" s="92"/>
      <c r="B173" s="93"/>
      <c r="C173" s="93"/>
      <c r="D173" s="93"/>
      <c r="E173" s="93"/>
    </row>
    <row r="174" spans="1:5" ht="12.75">
      <c r="A174" s="72" t="s">
        <v>207</v>
      </c>
      <c r="B174" s="65" t="s">
        <v>208</v>
      </c>
      <c r="C174" s="48"/>
      <c r="D174" s="48"/>
      <c r="E174" s="48"/>
    </row>
    <row r="175" spans="2:5" ht="8.25" customHeight="1">
      <c r="B175" s="48"/>
      <c r="C175" s="48"/>
      <c r="D175" s="48"/>
      <c r="E175" s="48"/>
    </row>
    <row r="176" spans="1:9" ht="12.75">
      <c r="A176" s="94"/>
      <c r="B176" s="48"/>
      <c r="C176" s="48"/>
      <c r="D176" s="48"/>
      <c r="E176" s="48"/>
      <c r="F176" s="48"/>
      <c r="G176" s="48"/>
      <c r="H176" s="48"/>
      <c r="I176" s="48"/>
    </row>
    <row r="177" spans="1:9" ht="12.75">
      <c r="A177" s="94"/>
      <c r="B177" s="48"/>
      <c r="C177" s="48"/>
      <c r="D177" s="48"/>
      <c r="E177" s="48"/>
      <c r="F177" s="48"/>
      <c r="G177" s="48"/>
      <c r="H177" s="48"/>
      <c r="I177" s="48"/>
    </row>
    <row r="178" spans="1:9" ht="12.75">
      <c r="A178" s="94"/>
      <c r="B178" s="48"/>
      <c r="C178" s="48"/>
      <c r="D178" s="48"/>
      <c r="E178" s="48"/>
      <c r="F178" s="48"/>
      <c r="G178" s="48"/>
      <c r="H178" s="48"/>
      <c r="I178" s="48"/>
    </row>
    <row r="179" spans="1:9" ht="12.75">
      <c r="A179" s="94"/>
      <c r="B179" s="48"/>
      <c r="C179" s="48"/>
      <c r="D179" s="48"/>
      <c r="E179" s="48"/>
      <c r="F179" s="48"/>
      <c r="G179" s="48"/>
      <c r="H179" s="48"/>
      <c r="I179" s="48"/>
    </row>
    <row r="180" spans="1:9" ht="12.75">
      <c r="A180" s="94"/>
      <c r="B180" s="48"/>
      <c r="C180" s="48"/>
      <c r="D180" s="48"/>
      <c r="E180" s="48"/>
      <c r="F180" s="48"/>
      <c r="G180" s="48"/>
      <c r="H180" s="48"/>
      <c r="I180" s="48"/>
    </row>
    <row r="181" spans="1:9" ht="12.75">
      <c r="A181" s="94"/>
      <c r="B181" s="48"/>
      <c r="C181" s="48"/>
      <c r="D181" s="48"/>
      <c r="E181" s="48"/>
      <c r="F181" s="48"/>
      <c r="G181" s="48"/>
      <c r="H181" s="48"/>
      <c r="I181" s="48"/>
    </row>
    <row r="182" spans="1:9" ht="12.75">
      <c r="A182" s="94"/>
      <c r="B182" s="48"/>
      <c r="C182" s="48"/>
      <c r="D182" s="48"/>
      <c r="E182" s="48"/>
      <c r="F182" s="48"/>
      <c r="G182" s="48"/>
      <c r="H182" s="48"/>
      <c r="I182" s="48"/>
    </row>
    <row r="183" spans="1:9" ht="12.75">
      <c r="A183" s="94"/>
      <c r="B183" s="48"/>
      <c r="C183" s="48"/>
      <c r="D183" s="48"/>
      <c r="E183" s="48"/>
      <c r="F183" s="48"/>
      <c r="G183" s="48"/>
      <c r="H183" s="48"/>
      <c r="I183" s="48"/>
    </row>
    <row r="184" spans="1:9" ht="12.75">
      <c r="A184" s="111" t="s">
        <v>209</v>
      </c>
      <c r="B184" s="65" t="s">
        <v>210</v>
      </c>
      <c r="C184" s="48"/>
      <c r="D184" s="48"/>
      <c r="E184" s="48"/>
      <c r="F184" s="48"/>
      <c r="G184" s="48"/>
      <c r="H184" s="48"/>
      <c r="I184" s="48"/>
    </row>
    <row r="185" spans="1:9" ht="12.75">
      <c r="A185" s="94"/>
      <c r="B185" s="48"/>
      <c r="C185" s="48"/>
      <c r="D185" s="48"/>
      <c r="E185" s="48"/>
      <c r="F185" s="48"/>
      <c r="G185" s="48"/>
      <c r="H185" s="48"/>
      <c r="I185" s="48"/>
    </row>
    <row r="186" spans="1:9" ht="12.75">
      <c r="A186" s="94"/>
      <c r="B186" s="48"/>
      <c r="C186" s="48"/>
      <c r="D186" s="48"/>
      <c r="E186" s="48"/>
      <c r="F186" s="48"/>
      <c r="G186" s="48"/>
      <c r="H186" s="48"/>
      <c r="I186" s="48"/>
    </row>
    <row r="187" spans="1:9" ht="12.75">
      <c r="A187" s="94"/>
      <c r="B187" s="48"/>
      <c r="C187" s="48"/>
      <c r="D187" s="48"/>
      <c r="E187" s="48"/>
      <c r="F187" s="48"/>
      <c r="G187" s="48"/>
      <c r="H187" s="48"/>
      <c r="I187" s="48"/>
    </row>
    <row r="188" spans="1:9" ht="12.75">
      <c r="A188" s="94"/>
      <c r="B188" s="48"/>
      <c r="C188" s="48"/>
      <c r="D188" s="48"/>
      <c r="E188" s="48"/>
      <c r="F188" s="48"/>
      <c r="G188" s="48"/>
      <c r="H188" s="48"/>
      <c r="I188" s="48"/>
    </row>
    <row r="189" spans="1:9" ht="12.75">
      <c r="A189" s="94"/>
      <c r="B189" s="48"/>
      <c r="C189" s="48"/>
      <c r="D189" s="48"/>
      <c r="E189" s="48"/>
      <c r="F189" s="48"/>
      <c r="G189" s="48"/>
      <c r="H189" s="48"/>
      <c r="I189" s="48"/>
    </row>
    <row r="190" spans="1:9" ht="12.75">
      <c r="A190" s="94"/>
      <c r="B190" s="48"/>
      <c r="C190" s="48"/>
      <c r="D190" s="48"/>
      <c r="E190" s="48"/>
      <c r="F190" s="48"/>
      <c r="G190" s="48"/>
      <c r="H190" s="48"/>
      <c r="I190" s="48"/>
    </row>
    <row r="191" spans="1:9" ht="12.75">
      <c r="A191" s="94"/>
      <c r="B191" s="48"/>
      <c r="C191" s="48"/>
      <c r="D191" s="48"/>
      <c r="E191" s="48"/>
      <c r="F191" s="48"/>
      <c r="G191" s="48"/>
      <c r="H191" s="48"/>
      <c r="I191" s="48"/>
    </row>
    <row r="192" spans="1:3" ht="12.75">
      <c r="A192" s="72" t="s">
        <v>211</v>
      </c>
      <c r="B192" s="65" t="s">
        <v>212</v>
      </c>
      <c r="C192" s="48"/>
    </row>
    <row r="193" ht="8.25" customHeight="1"/>
    <row r="198" spans="1:2" ht="12.75">
      <c r="A198" s="72" t="s">
        <v>213</v>
      </c>
      <c r="B198" s="9" t="s">
        <v>214</v>
      </c>
    </row>
    <row r="199" ht="5.25" customHeight="1"/>
    <row r="200" spans="2:9" ht="12.75">
      <c r="B200" s="121" t="s">
        <v>215</v>
      </c>
      <c r="C200" s="121"/>
      <c r="D200" s="121"/>
      <c r="E200" s="121"/>
      <c r="F200" s="121"/>
      <c r="G200" s="121"/>
      <c r="H200" s="121"/>
      <c r="I200" s="121"/>
    </row>
    <row r="201" spans="2:9" ht="15" customHeight="1">
      <c r="B201" s="121"/>
      <c r="C201" s="121"/>
      <c r="D201" s="121"/>
      <c r="E201" s="121"/>
      <c r="F201" s="121"/>
      <c r="G201" s="121"/>
      <c r="H201" s="121"/>
      <c r="I201" s="121"/>
    </row>
    <row r="202" spans="2:9" ht="15" customHeight="1">
      <c r="B202" s="74"/>
      <c r="C202" s="74"/>
      <c r="D202" s="74"/>
      <c r="E202" s="74"/>
      <c r="F202" s="74"/>
      <c r="G202" s="74"/>
      <c r="H202" s="74"/>
      <c r="I202" s="74"/>
    </row>
    <row r="203" spans="2:9" ht="15" customHeight="1">
      <c r="B203" s="74"/>
      <c r="C203" s="74"/>
      <c r="D203" s="74"/>
      <c r="E203" s="74"/>
      <c r="F203" s="74"/>
      <c r="G203" s="74"/>
      <c r="H203" s="74"/>
      <c r="I203" s="74"/>
    </row>
    <row r="204" spans="1:8" ht="12.75">
      <c r="A204" s="72" t="s">
        <v>216</v>
      </c>
      <c r="B204" s="65" t="s">
        <v>5</v>
      </c>
      <c r="C204" s="48"/>
      <c r="D204" s="48"/>
      <c r="E204" s="48"/>
      <c r="F204" s="48"/>
      <c r="G204" s="48"/>
      <c r="H204" s="48"/>
    </row>
    <row r="205" spans="1:8" ht="12.75">
      <c r="A205" s="94"/>
      <c r="B205" s="48"/>
      <c r="C205" s="48"/>
      <c r="D205" s="48"/>
      <c r="E205" s="49" t="s">
        <v>27</v>
      </c>
      <c r="F205" s="48"/>
      <c r="G205" s="49" t="s">
        <v>27</v>
      </c>
      <c r="H205" s="49"/>
    </row>
    <row r="206" spans="1:8" ht="12.75">
      <c r="A206" s="94"/>
      <c r="B206" s="48"/>
      <c r="C206" s="48"/>
      <c r="D206" s="48"/>
      <c r="E206" s="49" t="s">
        <v>18</v>
      </c>
      <c r="F206" s="48"/>
      <c r="G206" s="49" t="s">
        <v>30</v>
      </c>
      <c r="H206" s="49"/>
    </row>
    <row r="207" spans="1:8" ht="12.75">
      <c r="A207" s="94"/>
      <c r="B207" s="48"/>
      <c r="C207" s="48"/>
      <c r="D207" s="48"/>
      <c r="E207" s="49" t="s">
        <v>64</v>
      </c>
      <c r="F207" s="48"/>
      <c r="G207" s="49" t="s">
        <v>64</v>
      </c>
      <c r="H207" s="49"/>
    </row>
    <row r="208" spans="1:8" ht="12.75">
      <c r="A208" s="94"/>
      <c r="B208" s="48"/>
      <c r="C208" s="48"/>
      <c r="D208" s="48"/>
      <c r="E208" s="49" t="s">
        <v>6</v>
      </c>
      <c r="F208" s="48"/>
      <c r="G208" s="49" t="s">
        <v>6</v>
      </c>
      <c r="H208" s="49"/>
    </row>
    <row r="209" spans="1:9" ht="12.75">
      <c r="A209" s="94"/>
      <c r="B209" s="48" t="s">
        <v>217</v>
      </c>
      <c r="C209" s="48"/>
      <c r="D209" s="48"/>
      <c r="E209" s="48"/>
      <c r="F209" s="48"/>
      <c r="G209" s="48"/>
      <c r="H209" s="48"/>
      <c r="I209" s="48"/>
    </row>
    <row r="210" spans="1:9" ht="12.75">
      <c r="A210" s="94"/>
      <c r="B210" s="48" t="s">
        <v>218</v>
      </c>
      <c r="C210" s="48"/>
      <c r="D210" s="48"/>
      <c r="E210" s="48">
        <v>295</v>
      </c>
      <c r="F210" s="48"/>
      <c r="G210" s="95">
        <v>951</v>
      </c>
      <c r="H210" s="95"/>
      <c r="I210" s="48"/>
    </row>
    <row r="211" spans="1:9" ht="12.75">
      <c r="A211" s="94"/>
      <c r="B211" s="48" t="s">
        <v>219</v>
      </c>
      <c r="C211" s="48"/>
      <c r="D211" s="48"/>
      <c r="E211" s="112">
        <v>0</v>
      </c>
      <c r="F211" s="95"/>
      <c r="G211" s="112">
        <v>60</v>
      </c>
      <c r="H211" s="96"/>
      <c r="I211" s="48"/>
    </row>
    <row r="212" spans="1:9" ht="12.75" customHeight="1" hidden="1">
      <c r="A212" s="94"/>
      <c r="B212" s="48"/>
      <c r="C212" s="48"/>
      <c r="D212" s="48"/>
      <c r="E212" s="95"/>
      <c r="F212" s="95"/>
      <c r="G212" s="95"/>
      <c r="H212" s="95"/>
      <c r="I212" s="48"/>
    </row>
    <row r="213" spans="1:9" ht="12.75">
      <c r="A213" s="94"/>
      <c r="B213" s="64"/>
      <c r="C213" s="48"/>
      <c r="D213" s="48"/>
      <c r="E213" s="95">
        <f>SUM(E210:E212)</f>
        <v>295</v>
      </c>
      <c r="F213" s="95"/>
      <c r="G213" s="95">
        <f>SUM(G210:G212)</f>
        <v>1011</v>
      </c>
      <c r="H213" s="95"/>
      <c r="I213" s="48"/>
    </row>
    <row r="214" spans="1:9" ht="12.75">
      <c r="A214" s="94"/>
      <c r="B214" s="48" t="s">
        <v>220</v>
      </c>
      <c r="C214" s="48"/>
      <c r="D214" s="48"/>
      <c r="E214" s="95"/>
      <c r="F214" s="95"/>
      <c r="G214" s="95"/>
      <c r="H214" s="95"/>
      <c r="I214" s="48"/>
    </row>
    <row r="215" spans="1:9" ht="12.75">
      <c r="A215" s="94"/>
      <c r="B215" s="48" t="s">
        <v>221</v>
      </c>
      <c r="C215" s="48"/>
      <c r="D215" s="48"/>
      <c r="E215" s="95"/>
      <c r="F215" s="95"/>
      <c r="G215" s="95"/>
      <c r="H215" s="95"/>
      <c r="I215" s="48"/>
    </row>
    <row r="216" spans="1:9" ht="12.75">
      <c r="A216" s="94"/>
      <c r="B216" s="48" t="s">
        <v>218</v>
      </c>
      <c r="C216" s="48"/>
      <c r="D216" s="48"/>
      <c r="E216" s="95">
        <v>214</v>
      </c>
      <c r="F216" s="95"/>
      <c r="G216" s="95">
        <v>192</v>
      </c>
      <c r="H216" s="95"/>
      <c r="I216" s="48"/>
    </row>
    <row r="217" spans="1:9" ht="6" customHeight="1">
      <c r="A217" s="94"/>
      <c r="B217" s="48"/>
      <c r="C217" s="48"/>
      <c r="D217" s="48"/>
      <c r="E217" s="96"/>
      <c r="F217" s="95"/>
      <c r="G217" s="96"/>
      <c r="H217" s="96"/>
      <c r="I217" s="48"/>
    </row>
    <row r="218" spans="1:9" ht="13.5" thickBot="1">
      <c r="A218" s="94"/>
      <c r="B218" s="48"/>
      <c r="C218" s="48"/>
      <c r="D218" s="48"/>
      <c r="E218" s="59">
        <f>SUM(E213:E217)</f>
        <v>509</v>
      </c>
      <c r="F218" s="95"/>
      <c r="G218" s="59">
        <f>SUM(G213:G217)</f>
        <v>1203</v>
      </c>
      <c r="H218" s="1"/>
      <c r="I218" s="48"/>
    </row>
    <row r="219" spans="1:9" ht="13.5" thickTop="1">
      <c r="A219" s="94"/>
      <c r="B219" s="48"/>
      <c r="C219" s="48"/>
      <c r="D219" s="48"/>
      <c r="E219" s="48"/>
      <c r="F219" s="48"/>
      <c r="G219" s="48"/>
      <c r="H219" s="48"/>
      <c r="I219" s="48"/>
    </row>
    <row r="220" spans="1:10" ht="12.75" customHeight="1">
      <c r="A220" s="72"/>
      <c r="B220" s="119" t="s">
        <v>275</v>
      </c>
      <c r="C220" s="119"/>
      <c r="D220" s="119"/>
      <c r="E220" s="119"/>
      <c r="F220" s="119"/>
      <c r="G220" s="119"/>
      <c r="H220" s="119"/>
      <c r="I220" s="119"/>
      <c r="J220" s="97"/>
    </row>
    <row r="221" spans="1:10" ht="12.75">
      <c r="A221" s="72"/>
      <c r="B221" s="119"/>
      <c r="C221" s="119"/>
      <c r="D221" s="119"/>
      <c r="E221" s="119"/>
      <c r="F221" s="119"/>
      <c r="G221" s="119"/>
      <c r="H221" s="119"/>
      <c r="I221" s="119"/>
      <c r="J221" s="97"/>
    </row>
    <row r="222" spans="1:10" ht="12.75">
      <c r="A222" s="72"/>
      <c r="B222" s="119"/>
      <c r="C222" s="119"/>
      <c r="D222" s="119"/>
      <c r="E222" s="119"/>
      <c r="F222" s="119"/>
      <c r="G222" s="119"/>
      <c r="H222" s="119"/>
      <c r="I222" s="119"/>
      <c r="J222" s="97"/>
    </row>
    <row r="223" spans="1:10" ht="12.75">
      <c r="A223" s="72"/>
      <c r="B223" s="97"/>
      <c r="C223" s="97"/>
      <c r="D223" s="97"/>
      <c r="E223" s="97"/>
      <c r="F223" s="97"/>
      <c r="G223" s="97"/>
      <c r="H223" s="97"/>
      <c r="I223" s="97"/>
      <c r="J223" s="97"/>
    </row>
    <row r="224" spans="1:8" ht="12.75">
      <c r="A224" s="94"/>
      <c r="B224" s="48"/>
      <c r="C224" s="48"/>
      <c r="D224" s="48"/>
      <c r="E224" s="96"/>
      <c r="F224" s="95"/>
      <c r="G224" s="96"/>
      <c r="H224" s="96"/>
    </row>
    <row r="225" spans="1:4" ht="11.25" customHeight="1">
      <c r="A225" s="72" t="s">
        <v>222</v>
      </c>
      <c r="B225" s="65" t="s">
        <v>223</v>
      </c>
      <c r="C225" s="48"/>
      <c r="D225" s="48"/>
    </row>
    <row r="226" ht="6.75" customHeight="1"/>
    <row r="231" spans="1:4" ht="12.75">
      <c r="A231" s="72" t="s">
        <v>224</v>
      </c>
      <c r="B231" s="65" t="s">
        <v>225</v>
      </c>
      <c r="C231" s="48"/>
      <c r="D231" s="48"/>
    </row>
    <row r="232" ht="6.75" customHeight="1"/>
    <row r="233" spans="2:9" ht="12.75">
      <c r="B233" s="121" t="s">
        <v>226</v>
      </c>
      <c r="C233" s="121"/>
      <c r="D233" s="121"/>
      <c r="E233" s="121"/>
      <c r="F233" s="121"/>
      <c r="G233" s="121"/>
      <c r="H233" s="121"/>
      <c r="I233" s="121"/>
    </row>
    <row r="234" spans="2:9" ht="12.75">
      <c r="B234" s="121"/>
      <c r="C234" s="121"/>
      <c r="D234" s="121"/>
      <c r="E234" s="121"/>
      <c r="F234" s="121"/>
      <c r="G234" s="121"/>
      <c r="H234" s="121"/>
      <c r="I234" s="121"/>
    </row>
    <row r="235" spans="5:7" ht="12.75">
      <c r="E235" s="49" t="s">
        <v>27</v>
      </c>
      <c r="F235" s="48"/>
      <c r="G235" s="49" t="s">
        <v>27</v>
      </c>
    </row>
    <row r="236" spans="5:7" ht="12.75">
      <c r="E236" s="49" t="s">
        <v>18</v>
      </c>
      <c r="F236" s="48"/>
      <c r="G236" s="49" t="s">
        <v>30</v>
      </c>
    </row>
    <row r="237" spans="5:7" ht="12.75">
      <c r="E237" s="49" t="s">
        <v>64</v>
      </c>
      <c r="F237" s="48"/>
      <c r="G237" s="49" t="s">
        <v>64</v>
      </c>
    </row>
    <row r="238" spans="5:7" ht="12.75">
      <c r="E238" s="49" t="s">
        <v>6</v>
      </c>
      <c r="F238" s="48"/>
      <c r="G238" s="49" t="s">
        <v>6</v>
      </c>
    </row>
    <row r="239" spans="2:7" ht="13.5" thickBot="1">
      <c r="B239" s="5" t="s">
        <v>227</v>
      </c>
      <c r="E239" s="17">
        <v>11</v>
      </c>
      <c r="F239" s="11"/>
      <c r="G239" s="17">
        <v>11</v>
      </c>
    </row>
    <row r="240" spans="5:7" ht="13.5" thickTop="1">
      <c r="E240" s="16"/>
      <c r="F240" s="11"/>
      <c r="G240" s="16"/>
    </row>
    <row r="241" spans="2:7" ht="12.75">
      <c r="B241" s="5" t="s">
        <v>228</v>
      </c>
      <c r="E241" s="16"/>
      <c r="F241" s="11"/>
      <c r="G241" s="16"/>
    </row>
    <row r="242" spans="5:7" ht="12.75">
      <c r="E242" s="16"/>
      <c r="F242" s="11"/>
      <c r="G242" s="16" t="s">
        <v>6</v>
      </c>
    </row>
    <row r="243" spans="2:7" ht="13.5" thickBot="1">
      <c r="B243" s="5" t="s">
        <v>269</v>
      </c>
      <c r="E243" s="16"/>
      <c r="F243" s="11"/>
      <c r="G243" s="113">
        <v>11</v>
      </c>
    </row>
    <row r="244" spans="5:7" ht="13.5" thickTop="1">
      <c r="E244" s="16"/>
      <c r="F244" s="11"/>
      <c r="G244" s="3"/>
    </row>
    <row r="245" spans="2:7" ht="13.5" thickBot="1">
      <c r="B245" s="5" t="s">
        <v>273</v>
      </c>
      <c r="E245" s="16"/>
      <c r="F245" s="11"/>
      <c r="G245" s="113">
        <v>9</v>
      </c>
    </row>
    <row r="246" spans="5:7" ht="13.5" thickTop="1">
      <c r="E246" s="16"/>
      <c r="F246" s="11"/>
      <c r="G246" s="16"/>
    </row>
    <row r="248" spans="1:2" ht="12.75">
      <c r="A248" s="72" t="s">
        <v>229</v>
      </c>
      <c r="B248" s="9" t="s">
        <v>230</v>
      </c>
    </row>
    <row r="254" ht="8.25" customHeight="1"/>
    <row r="255" ht="8.25" customHeight="1"/>
    <row r="256" spans="2:9" ht="12.75">
      <c r="B256" s="119" t="s">
        <v>270</v>
      </c>
      <c r="C256" s="119"/>
      <c r="D256" s="119"/>
      <c r="E256" s="119"/>
      <c r="F256" s="119"/>
      <c r="G256" s="119"/>
      <c r="H256" s="119"/>
      <c r="I256" s="119"/>
    </row>
    <row r="257" spans="2:9" ht="12.75">
      <c r="B257" s="119"/>
      <c r="C257" s="119"/>
      <c r="D257" s="119"/>
      <c r="E257" s="119"/>
      <c r="F257" s="119"/>
      <c r="G257" s="119"/>
      <c r="H257" s="119"/>
      <c r="I257" s="119"/>
    </row>
    <row r="258" spans="2:9" ht="12.75">
      <c r="B258" s="97"/>
      <c r="C258" s="97"/>
      <c r="D258" s="97"/>
      <c r="E258" s="97"/>
      <c r="F258" s="97"/>
      <c r="G258" s="97"/>
      <c r="H258" s="97"/>
      <c r="I258" s="97"/>
    </row>
    <row r="259" spans="1:9" ht="12.75">
      <c r="A259" s="72"/>
      <c r="B259" s="9"/>
      <c r="C259" s="97"/>
      <c r="D259" s="97"/>
      <c r="E259" s="97"/>
      <c r="F259" s="97"/>
      <c r="G259" s="97"/>
      <c r="H259" s="97"/>
      <c r="I259" s="97"/>
    </row>
    <row r="260" spans="2:9" ht="12" customHeight="1">
      <c r="B260" s="48"/>
      <c r="C260" s="48"/>
      <c r="D260" s="48"/>
      <c r="E260" s="49" t="s">
        <v>262</v>
      </c>
      <c r="F260" s="49" t="s">
        <v>265</v>
      </c>
      <c r="H260" s="49" t="s">
        <v>263</v>
      </c>
      <c r="I260" s="48"/>
    </row>
    <row r="261" spans="2:9" ht="12.75">
      <c r="B261" s="48"/>
      <c r="C261" s="48"/>
      <c r="D261" s="48"/>
      <c r="E261" s="49" t="s">
        <v>231</v>
      </c>
      <c r="F261" s="49" t="s">
        <v>266</v>
      </c>
      <c r="H261" s="49" t="s">
        <v>264</v>
      </c>
      <c r="I261" s="48"/>
    </row>
    <row r="262" spans="2:9" ht="12.75">
      <c r="B262" s="48"/>
      <c r="C262" s="48"/>
      <c r="D262" s="48"/>
      <c r="E262" s="49" t="s">
        <v>6</v>
      </c>
      <c r="F262" s="49" t="s">
        <v>6</v>
      </c>
      <c r="H262" s="49" t="s">
        <v>6</v>
      </c>
      <c r="I262" s="48"/>
    </row>
    <row r="263" spans="2:9" ht="12.75">
      <c r="B263" s="48"/>
      <c r="C263" s="48"/>
      <c r="D263" s="48"/>
      <c r="E263" s="48"/>
      <c r="F263" s="48"/>
      <c r="H263" s="49"/>
      <c r="I263" s="48"/>
    </row>
    <row r="264" spans="2:9" ht="12.75">
      <c r="B264" s="48" t="s">
        <v>232</v>
      </c>
      <c r="C264" s="48"/>
      <c r="D264" s="48"/>
      <c r="E264" s="95">
        <v>11000</v>
      </c>
      <c r="F264" s="2">
        <v>11000</v>
      </c>
      <c r="H264" s="55">
        <f>E264-F264</f>
        <v>0</v>
      </c>
      <c r="I264" s="48"/>
    </row>
    <row r="265" spans="2:9" ht="12.75">
      <c r="B265" s="48" t="s">
        <v>233</v>
      </c>
      <c r="C265" s="48"/>
      <c r="D265" s="48"/>
      <c r="E265" s="95">
        <v>1000</v>
      </c>
      <c r="F265" s="2">
        <v>170</v>
      </c>
      <c r="H265" s="11">
        <f>E265-F265</f>
        <v>830</v>
      </c>
      <c r="I265" s="48"/>
    </row>
    <row r="266" spans="2:9" ht="12.75">
      <c r="B266" s="48" t="s">
        <v>234</v>
      </c>
      <c r="C266" s="48"/>
      <c r="D266" s="48"/>
      <c r="E266" s="95">
        <v>500</v>
      </c>
      <c r="F266" s="2">
        <v>175</v>
      </c>
      <c r="H266" s="11">
        <f>E266-F266</f>
        <v>325</v>
      </c>
      <c r="I266" s="48"/>
    </row>
    <row r="267" spans="2:9" ht="12.75">
      <c r="B267" s="48" t="s">
        <v>235</v>
      </c>
      <c r="C267" s="48"/>
      <c r="D267" s="48"/>
      <c r="E267" s="95">
        <v>600</v>
      </c>
      <c r="F267" s="2">
        <v>600</v>
      </c>
      <c r="H267" s="11">
        <f>E267-F267</f>
        <v>0</v>
      </c>
      <c r="I267" s="48"/>
    </row>
    <row r="268" spans="2:9" ht="12.75">
      <c r="B268" s="48" t="s">
        <v>272</v>
      </c>
      <c r="C268" s="48"/>
      <c r="D268" s="48"/>
      <c r="E268" s="95">
        <v>1400</v>
      </c>
      <c r="F268" s="2">
        <v>1217</v>
      </c>
      <c r="H268" s="11">
        <f>E268-F268</f>
        <v>183</v>
      </c>
      <c r="I268" s="48"/>
    </row>
    <row r="269" spans="2:9" ht="13.5" thickBot="1">
      <c r="B269" s="48"/>
      <c r="C269" s="48"/>
      <c r="D269" s="48"/>
      <c r="E269" s="116">
        <f>SUM(E264:E268)</f>
        <v>14500</v>
      </c>
      <c r="F269" s="116">
        <f>SUM(F264:F268)</f>
        <v>13162</v>
      </c>
      <c r="H269" s="117">
        <f>SUM(H264:H268)</f>
        <v>1338</v>
      </c>
      <c r="I269" s="48"/>
    </row>
    <row r="270" spans="2:9" ht="13.5" thickTop="1">
      <c r="B270" s="48" t="s">
        <v>236</v>
      </c>
      <c r="C270" s="48"/>
      <c r="D270" s="48"/>
      <c r="E270" s="48"/>
      <c r="F270" s="48"/>
      <c r="G270" s="96"/>
      <c r="H270" s="96"/>
      <c r="I270" s="48"/>
    </row>
    <row r="271" spans="2:9" ht="12" customHeight="1">
      <c r="B271" s="48"/>
      <c r="C271" s="48"/>
      <c r="D271" s="48"/>
      <c r="E271" s="48"/>
      <c r="F271" s="48"/>
      <c r="G271" s="48"/>
      <c r="H271" s="48"/>
      <c r="I271" s="48"/>
    </row>
    <row r="274" ht="15" customHeight="1"/>
    <row r="281" ht="14.25" customHeight="1"/>
    <row r="282" spans="1:5" ht="12.75">
      <c r="A282" s="72" t="s">
        <v>237</v>
      </c>
      <c r="B282" s="98" t="s">
        <v>238</v>
      </c>
      <c r="C282" s="48"/>
      <c r="D282" s="48"/>
      <c r="E282" s="65"/>
    </row>
    <row r="283" spans="1:2" ht="7.5" customHeight="1">
      <c r="A283" s="72"/>
      <c r="B283" s="9"/>
    </row>
    <row r="284" spans="1:7" ht="12.75">
      <c r="A284" s="72"/>
      <c r="B284" s="93" t="s">
        <v>239</v>
      </c>
      <c r="C284" s="93"/>
      <c r="D284" s="93"/>
      <c r="E284" s="93"/>
      <c r="F284" s="93"/>
      <c r="G284" s="93"/>
    </row>
    <row r="285" spans="2:8" ht="12.75">
      <c r="B285" s="93"/>
      <c r="C285" s="93"/>
      <c r="D285" s="93"/>
      <c r="E285" s="56" t="s">
        <v>240</v>
      </c>
      <c r="F285" s="56" t="s">
        <v>241</v>
      </c>
      <c r="G285" s="56"/>
      <c r="H285" s="6" t="s">
        <v>14</v>
      </c>
    </row>
    <row r="286" spans="2:8" ht="12.75">
      <c r="B286" s="93"/>
      <c r="C286" s="93"/>
      <c r="D286" s="93"/>
      <c r="E286" s="56" t="s">
        <v>6</v>
      </c>
      <c r="F286" s="56" t="s">
        <v>6</v>
      </c>
      <c r="G286" s="56"/>
      <c r="H286" s="6" t="s">
        <v>6</v>
      </c>
    </row>
    <row r="287" spans="2:8" ht="12.75">
      <c r="B287" s="99" t="s">
        <v>242</v>
      </c>
      <c r="C287" s="93"/>
      <c r="D287" s="93"/>
      <c r="E287" s="93"/>
      <c r="F287" s="93"/>
      <c r="G287" s="56"/>
      <c r="H287" s="6"/>
    </row>
    <row r="288" spans="2:8" ht="12.75">
      <c r="B288" s="93" t="s">
        <v>243</v>
      </c>
      <c r="C288" s="93"/>
      <c r="D288" s="93"/>
      <c r="E288" s="3">
        <v>2000</v>
      </c>
      <c r="F288" s="3">
        <v>0</v>
      </c>
      <c r="G288" s="1"/>
      <c r="H288" s="12">
        <f>SUM(E288:F288)</f>
        <v>2000</v>
      </c>
    </row>
    <row r="289" spans="2:8" ht="12.75">
      <c r="B289" s="93" t="s">
        <v>244</v>
      </c>
      <c r="C289" s="93"/>
      <c r="D289" s="93"/>
      <c r="E289" s="3">
        <v>15000</v>
      </c>
      <c r="F289" s="3">
        <v>0</v>
      </c>
      <c r="G289" s="100"/>
      <c r="H289" s="12">
        <f>SUM(E289:F289)</f>
        <v>15000</v>
      </c>
    </row>
    <row r="290" spans="2:8" ht="12.75">
      <c r="B290" s="93" t="s">
        <v>14</v>
      </c>
      <c r="C290" s="93"/>
      <c r="D290" s="93"/>
      <c r="E290" s="62">
        <f>SUM(E288:E289)</f>
        <v>17000</v>
      </c>
      <c r="F290" s="62">
        <f>SUM(F288:F289)</f>
        <v>0</v>
      </c>
      <c r="G290" s="100"/>
      <c r="H290" s="62">
        <f>SUM(H288:H289)</f>
        <v>17000</v>
      </c>
    </row>
    <row r="291" spans="2:8" ht="12.75">
      <c r="B291" s="93"/>
      <c r="C291" s="93"/>
      <c r="D291" s="93"/>
      <c r="E291" s="3"/>
      <c r="F291" s="3"/>
      <c r="G291" s="100"/>
      <c r="H291" s="101"/>
    </row>
    <row r="292" spans="2:8" ht="12.75">
      <c r="B292" s="93" t="s">
        <v>274</v>
      </c>
      <c r="C292" s="93"/>
      <c r="D292" s="93"/>
      <c r="E292" s="3"/>
      <c r="F292" s="3"/>
      <c r="G292" s="100"/>
      <c r="H292" s="101"/>
    </row>
    <row r="293" spans="2:8" ht="12.75">
      <c r="B293" s="93"/>
      <c r="C293" s="93"/>
      <c r="D293" s="93"/>
      <c r="E293" s="93"/>
      <c r="F293" s="93"/>
      <c r="G293" s="102"/>
      <c r="H293" s="10"/>
    </row>
    <row r="294" spans="1:5" ht="12.75">
      <c r="A294" s="72" t="s">
        <v>245</v>
      </c>
      <c r="B294" s="98" t="s">
        <v>246</v>
      </c>
      <c r="C294" s="93"/>
      <c r="D294" s="93"/>
      <c r="E294" s="48"/>
    </row>
    <row r="297" ht="9" customHeight="1"/>
    <row r="299" spans="1:8" ht="12.75">
      <c r="A299" s="72" t="s">
        <v>247</v>
      </c>
      <c r="B299" s="9" t="s">
        <v>248</v>
      </c>
      <c r="G299" s="6"/>
      <c r="H299" s="6"/>
    </row>
    <row r="301" ht="18" customHeight="1"/>
    <row r="303" spans="1:2" ht="18" customHeight="1">
      <c r="A303" s="72" t="s">
        <v>249</v>
      </c>
      <c r="B303" s="9" t="s">
        <v>250</v>
      </c>
    </row>
    <row r="304" ht="8.25" customHeight="1"/>
    <row r="306" ht="9" customHeight="1"/>
    <row r="308" spans="1:2" ht="12.75">
      <c r="A308" s="72" t="s">
        <v>251</v>
      </c>
      <c r="B308" s="9" t="s">
        <v>252</v>
      </c>
    </row>
    <row r="309" spans="1:2" ht="12.75">
      <c r="A309" s="72"/>
      <c r="B309" s="9"/>
    </row>
    <row r="310" spans="1:2" ht="12.75">
      <c r="A310" s="72"/>
      <c r="B310" s="5" t="s">
        <v>253</v>
      </c>
    </row>
    <row r="311" spans="1:10" ht="12.75">
      <c r="A311" s="72"/>
      <c r="B311" s="9"/>
      <c r="F311" s="103" t="s">
        <v>254</v>
      </c>
      <c r="G311" s="104"/>
      <c r="H311" s="6" t="s">
        <v>48</v>
      </c>
      <c r="I311" s="104"/>
      <c r="J311" s="104"/>
    </row>
    <row r="312" spans="1:10" ht="12.75">
      <c r="A312" s="72"/>
      <c r="B312" s="9"/>
      <c r="F312" s="105" t="s">
        <v>27</v>
      </c>
      <c r="G312" s="104"/>
      <c r="H312" s="10" t="s">
        <v>27</v>
      </c>
      <c r="I312" s="104"/>
      <c r="J312" s="104"/>
    </row>
    <row r="313" spans="1:10" ht="12.75">
      <c r="A313" s="72"/>
      <c r="B313" s="9"/>
      <c r="F313" s="105" t="s">
        <v>18</v>
      </c>
      <c r="G313" s="104"/>
      <c r="H313" s="10" t="s">
        <v>30</v>
      </c>
      <c r="I313" s="104"/>
      <c r="J313" s="104"/>
    </row>
    <row r="314" spans="6:8" ht="12.75">
      <c r="F314" s="105" t="s">
        <v>64</v>
      </c>
      <c r="H314" s="10" t="s">
        <v>64</v>
      </c>
    </row>
    <row r="315" spans="6:8" ht="12.75">
      <c r="F315" s="105"/>
      <c r="G315" s="48"/>
      <c r="H315" s="105"/>
    </row>
    <row r="316" spans="2:8" ht="13.5" thickBot="1">
      <c r="B316" s="5" t="s">
        <v>255</v>
      </c>
      <c r="F316" s="114">
        <v>2626</v>
      </c>
      <c r="G316" s="95"/>
      <c r="H316" s="114">
        <v>2626</v>
      </c>
    </row>
    <row r="317" spans="6:8" ht="13.5" thickTop="1">
      <c r="F317" s="106"/>
      <c r="G317" s="95"/>
      <c r="H317" s="106"/>
    </row>
    <row r="318" spans="2:8" ht="12.75">
      <c r="B318" s="5" t="s">
        <v>256</v>
      </c>
      <c r="F318" s="115"/>
      <c r="G318" s="95"/>
      <c r="H318" s="115"/>
    </row>
    <row r="319" spans="2:8" ht="13.5" thickBot="1">
      <c r="B319" s="5" t="s">
        <v>257</v>
      </c>
      <c r="F319" s="114">
        <v>38583</v>
      </c>
      <c r="G319" s="95"/>
      <c r="H319" s="114">
        <v>38583</v>
      </c>
    </row>
    <row r="320" spans="6:8" ht="13.5" thickTop="1">
      <c r="F320" s="106"/>
      <c r="G320" s="95"/>
      <c r="H320" s="106"/>
    </row>
    <row r="321" spans="2:8" ht="12.75">
      <c r="B321" s="5" t="s">
        <v>258</v>
      </c>
      <c r="F321" s="48"/>
      <c r="G321" s="48"/>
      <c r="H321" s="48"/>
    </row>
    <row r="322" spans="2:8" ht="12.75">
      <c r="B322" s="5" t="s">
        <v>259</v>
      </c>
      <c r="F322" s="48"/>
      <c r="G322" s="48"/>
      <c r="H322" s="48"/>
    </row>
    <row r="323" spans="2:8" ht="13.5" thickBot="1">
      <c r="B323" s="5" t="s">
        <v>260</v>
      </c>
      <c r="F323" s="107">
        <f>(F316/F319)*100</f>
        <v>6.806106316253273</v>
      </c>
      <c r="G323" s="95"/>
      <c r="H323" s="107">
        <f>(H316/H319)*100</f>
        <v>6.806106316253273</v>
      </c>
    </row>
    <row r="324" spans="5:8" ht="13.5" thickTop="1">
      <c r="E324" s="106"/>
      <c r="F324" s="108"/>
      <c r="G324" s="109"/>
      <c r="H324" s="109"/>
    </row>
    <row r="325" spans="5:8" ht="12.75">
      <c r="E325" s="10"/>
      <c r="G325" s="10"/>
      <c r="H325" s="10"/>
    </row>
    <row r="326" spans="5:8" ht="12.75">
      <c r="E326" s="10"/>
      <c r="G326" s="10"/>
      <c r="H326" s="10"/>
    </row>
    <row r="327" spans="5:8" ht="12.75">
      <c r="E327" s="10"/>
      <c r="G327" s="10"/>
      <c r="H327" s="10"/>
    </row>
    <row r="328" spans="5:8" ht="12.75">
      <c r="E328" s="10"/>
      <c r="G328" s="10"/>
      <c r="H328" s="10"/>
    </row>
    <row r="329" spans="5:8" ht="12.75">
      <c r="E329" s="10"/>
      <c r="G329" s="10"/>
      <c r="H329" s="10"/>
    </row>
    <row r="330" spans="5:8" ht="12.75">
      <c r="E330" s="10"/>
      <c r="G330" s="10"/>
      <c r="H330" s="10"/>
    </row>
    <row r="331" spans="5:8" ht="12.75">
      <c r="E331" s="10"/>
      <c r="G331" s="10"/>
      <c r="H331" s="10"/>
    </row>
    <row r="332" spans="5:8" ht="12.75">
      <c r="E332" s="10"/>
      <c r="G332" s="10"/>
      <c r="H332" s="10"/>
    </row>
    <row r="333" spans="5:8" ht="12.75">
      <c r="E333" s="10"/>
      <c r="G333" s="10"/>
      <c r="H333" s="10"/>
    </row>
    <row r="334" spans="5:8" ht="12.75">
      <c r="E334" s="110"/>
      <c r="F334" s="108"/>
      <c r="G334" s="110"/>
      <c r="H334" s="110"/>
    </row>
    <row r="335" spans="5:8" ht="12.75">
      <c r="E335" s="110"/>
      <c r="F335" s="108"/>
      <c r="G335" s="110"/>
      <c r="H335" s="110"/>
    </row>
    <row r="336" spans="5:8" ht="12.75">
      <c r="E336" s="10"/>
      <c r="G336" s="10"/>
      <c r="H336" s="10"/>
    </row>
    <row r="337" spans="5:8" ht="12.75">
      <c r="E337" s="10"/>
      <c r="G337" s="10"/>
      <c r="H337" s="10"/>
    </row>
    <row r="338" spans="5:8" ht="12.75">
      <c r="E338" s="10"/>
      <c r="G338" s="10"/>
      <c r="H338" s="10"/>
    </row>
    <row r="339" spans="5:8" ht="12.75">
      <c r="E339" s="10"/>
      <c r="G339" s="10"/>
      <c r="H339" s="10"/>
    </row>
  </sheetData>
  <mergeCells count="24">
    <mergeCell ref="B220:I222"/>
    <mergeCell ref="B233:I234"/>
    <mergeCell ref="B256:I257"/>
    <mergeCell ref="B133:E133"/>
    <mergeCell ref="B148:I150"/>
    <mergeCell ref="A171:I172"/>
    <mergeCell ref="B200:I201"/>
    <mergeCell ref="B117:I119"/>
    <mergeCell ref="B121:I123"/>
    <mergeCell ref="B125:I127"/>
    <mergeCell ref="B129:I131"/>
    <mergeCell ref="B88:I89"/>
    <mergeCell ref="B105:I105"/>
    <mergeCell ref="B107:I108"/>
    <mergeCell ref="B110:I112"/>
    <mergeCell ref="B98:I99"/>
    <mergeCell ref="B37:I38"/>
    <mergeCell ref="B48:I49"/>
    <mergeCell ref="B81:I82"/>
    <mergeCell ref="B86:I87"/>
    <mergeCell ref="B10:I11"/>
    <mergeCell ref="B13:I18"/>
    <mergeCell ref="B20:I21"/>
    <mergeCell ref="B26:I27"/>
  </mergeCells>
  <printOptions/>
  <pageMargins left="0.75" right="0.75" top="0.92" bottom="0.74" header="0.5" footer="0.23"/>
  <pageSetup horizontalDpi="600" verticalDpi="600" orientation="portrait" scale="85" r:id="rId2"/>
  <rowBreaks count="5" manualBreakCount="5">
    <brk id="57" max="8" man="1"/>
    <brk id="112" max="8" man="1"/>
    <brk id="169" max="8" man="1"/>
    <brk id="222" max="8" man="1"/>
    <brk id="28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Aerospeed</cp:lastModifiedBy>
  <cp:lastPrinted>2011-11-17T20:51:51Z</cp:lastPrinted>
  <dcterms:created xsi:type="dcterms:W3CDTF">2001-03-17T05:13:36Z</dcterms:created>
  <dcterms:modified xsi:type="dcterms:W3CDTF">2011-11-17T20:51:57Z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1952252447</vt:i4>
  </property>
  <property fmtid="{D5CDD505-2E9C-101B-9397-08002B2CF9AE}" pid="3" name="_EmailSubject">
    <vt:lpwstr>3rd quarter financial results for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ies>
</file>