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5520" activeTab="4"/>
  </bookViews>
  <sheets>
    <sheet name="IS" sheetId="1" r:id="rId1"/>
    <sheet name="BS" sheetId="2" r:id="rId2"/>
    <sheet name="Equity" sheetId="3" r:id="rId3"/>
    <sheet name="CashFlow" sheetId="4" r:id="rId4"/>
    <sheet name="Notes " sheetId="5" r:id="rId5"/>
  </sheets>
  <definedNames>
    <definedName name="_xlnm.Print_Area" localSheetId="3">'CashFlow'!$A$1:$E$68</definedName>
    <definedName name="_xlnm.Print_Area" localSheetId="0">'IS'!$A$1:$I$62</definedName>
    <definedName name="_xlnm.Print_Titles" localSheetId="4">'Notes '!$1:$7</definedName>
  </definedNames>
  <calcPr fullCalcOnLoad="1" fullPrecision="0"/>
</workbook>
</file>

<file path=xl/sharedStrings.xml><?xml version="1.0" encoding="utf-8"?>
<sst xmlns="http://schemas.openxmlformats.org/spreadsheetml/2006/main" count="400" uniqueCount="282">
  <si>
    <t>CONDENSED CONSOLIDATED INCOME STATEMENTS</t>
  </si>
  <si>
    <t>(Unaudited)</t>
  </si>
  <si>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</si>
  <si>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</si>
  <si>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</si>
  <si>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</si>
  <si>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</si>
  <si>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</si>
  <si>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</si>
  <si>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</si>
  <si>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</si>
  <si>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</si>
  <si>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</si>
  <si>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</si>
  <si>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</si>
  <si>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</si>
  <si>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</si>
  <si>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1.</t>
  </si>
  <si>
    <t>2.</t>
  </si>
  <si>
    <t>3.</t>
  </si>
  <si>
    <t>4.</t>
  </si>
  <si>
    <t>Valuation of Property, Plant and Equipment</t>
  </si>
  <si>
    <t>9.</t>
  </si>
  <si>
    <t>10.</t>
  </si>
  <si>
    <t>Subsequent Events</t>
  </si>
  <si>
    <t>11.</t>
  </si>
  <si>
    <t>12.</t>
  </si>
  <si>
    <t>13.</t>
  </si>
  <si>
    <t>Review Of Performance</t>
  </si>
  <si>
    <t>14.</t>
  </si>
  <si>
    <t>15.</t>
  </si>
  <si>
    <t>Commentary Of Prospects</t>
  </si>
  <si>
    <t>16.</t>
  </si>
  <si>
    <t>Accounting Policies and Methods Of Computation</t>
  </si>
  <si>
    <t>Audit Report</t>
  </si>
  <si>
    <t>Seasonality or Cyclicality</t>
  </si>
  <si>
    <t>5.</t>
  </si>
  <si>
    <t>6.</t>
  </si>
  <si>
    <t>7.</t>
  </si>
  <si>
    <t>Dividends</t>
  </si>
  <si>
    <t>8.</t>
  </si>
  <si>
    <t>Segmental Reporting</t>
  </si>
  <si>
    <t>17.</t>
  </si>
  <si>
    <t>18.</t>
  </si>
  <si>
    <t>19.</t>
  </si>
  <si>
    <t>Purchase or Disposal of Quoted Securities</t>
  </si>
  <si>
    <t>20.</t>
  </si>
  <si>
    <t>Corporate Proposal</t>
  </si>
  <si>
    <t>21.</t>
  </si>
  <si>
    <t>Group Borrowings and Debt Securities</t>
  </si>
  <si>
    <t>22.</t>
  </si>
  <si>
    <t>Off Balance Sheet Financial Instruments</t>
  </si>
  <si>
    <t>23.</t>
  </si>
  <si>
    <t>Material Litigation</t>
  </si>
  <si>
    <t>24.</t>
  </si>
  <si>
    <t>SELECTED EXPLANATORY NOTES</t>
  </si>
  <si>
    <t>Purchase of property, plant and equipment</t>
  </si>
  <si>
    <t>Change In The Composition of The Group</t>
  </si>
  <si>
    <t>Unquoted Investments / Properties</t>
  </si>
  <si>
    <t>Weighted average number of ordinary</t>
  </si>
  <si>
    <t>The basic earnings per share for the quarter and cumulative year to date are computed as follow:</t>
  </si>
  <si>
    <t>Minority interest</t>
  </si>
  <si>
    <t>Pre-acquisition profits</t>
  </si>
  <si>
    <t xml:space="preserve">Profit after tax </t>
  </si>
  <si>
    <t>Finance cost</t>
  </si>
  <si>
    <t>Profit from operations</t>
  </si>
  <si>
    <t>Other operating income</t>
  </si>
  <si>
    <t>Operating expenses</t>
  </si>
  <si>
    <t>Share premium</t>
  </si>
  <si>
    <t>Share capital</t>
  </si>
  <si>
    <t>Deferred taxation</t>
  </si>
  <si>
    <t>Long term liabilities</t>
  </si>
  <si>
    <t>Reserve on consolidation</t>
  </si>
  <si>
    <t>*</t>
  </si>
  <si>
    <t>* Represents RM2</t>
  </si>
  <si>
    <t>Shareholders' funds</t>
  </si>
  <si>
    <t>Property, plant and equipment</t>
  </si>
  <si>
    <t>Inventories</t>
  </si>
  <si>
    <t>Fixed deposit with a licensed bank</t>
  </si>
  <si>
    <t>Short term borrowings</t>
  </si>
  <si>
    <t>Provision for taxation</t>
  </si>
  <si>
    <t>Current assets</t>
  </si>
  <si>
    <t>Current liabilities</t>
  </si>
  <si>
    <t>Net current assets / (liabilities)</t>
  </si>
  <si>
    <t>(The figures have not been audited)</t>
  </si>
  <si>
    <t>As At End</t>
  </si>
  <si>
    <t xml:space="preserve">Of Current </t>
  </si>
  <si>
    <t>Preceding</t>
  </si>
  <si>
    <t>Financial</t>
  </si>
  <si>
    <t>Year End</t>
  </si>
  <si>
    <t>Current Year</t>
  </si>
  <si>
    <t>Preceding Year</t>
  </si>
  <si>
    <t>Corresponding</t>
  </si>
  <si>
    <t>Premium</t>
  </si>
  <si>
    <t>Reserve on</t>
  </si>
  <si>
    <t>Consolidation</t>
  </si>
  <si>
    <t>Individual Quarter</t>
  </si>
  <si>
    <t>Cash flows from operating activities</t>
  </si>
  <si>
    <t>Adjustments for :</t>
  </si>
  <si>
    <t>- Non-cash items</t>
  </si>
  <si>
    <t>- Non-operating items</t>
  </si>
  <si>
    <t>Interest paid</t>
  </si>
  <si>
    <t>Taxation paid</t>
  </si>
  <si>
    <t>Cash flows from investing activities</t>
  </si>
  <si>
    <t>Cash flow on acquisition of subsidiary companies,</t>
  </si>
  <si>
    <t xml:space="preserve">    net of cash acquired</t>
  </si>
  <si>
    <t>Cash flows from financing activities</t>
  </si>
  <si>
    <t>Repayment of bank borrowings</t>
  </si>
  <si>
    <t>Net cash from financing activities</t>
  </si>
  <si>
    <t>Cash and cash equivalents at beginning</t>
  </si>
  <si>
    <t>Cash and cash equivalents at end</t>
  </si>
  <si>
    <t>Exceptional items</t>
  </si>
  <si>
    <t>Estimates</t>
  </si>
  <si>
    <t>Issuance or repayment of debt/equity securities</t>
  </si>
  <si>
    <t>Consideration</t>
  </si>
  <si>
    <t>Date of</t>
  </si>
  <si>
    <t>allotment</t>
  </si>
  <si>
    <t>Contingent Liabilities and Contingent Assets</t>
  </si>
  <si>
    <t>Capital Commitments</t>
  </si>
  <si>
    <t>Taxation comprise the following :</t>
  </si>
  <si>
    <t>Tax expense</t>
  </si>
  <si>
    <t>Based on results for the period</t>
  </si>
  <si>
    <t>Utilisation of reinvestment allowance</t>
  </si>
  <si>
    <t>Secured</t>
  </si>
  <si>
    <t>Unsecured</t>
  </si>
  <si>
    <t>Bank overdraft</t>
  </si>
  <si>
    <t>Term loans</t>
  </si>
  <si>
    <t>Sub-total</t>
  </si>
  <si>
    <t>Group borrowings</t>
  </si>
  <si>
    <t>Short term</t>
  </si>
  <si>
    <t>Bankers acceptance</t>
  </si>
  <si>
    <t>Long term</t>
  </si>
  <si>
    <t>25.</t>
  </si>
  <si>
    <t>Basis of calculation of earnings per share</t>
  </si>
  <si>
    <t>Profit forecast variance</t>
  </si>
  <si>
    <t>Cash used in operations</t>
  </si>
  <si>
    <t>- Contracted but not provided for</t>
  </si>
  <si>
    <t>Working capital</t>
  </si>
  <si>
    <t>Estimated listing expenses</t>
  </si>
  <si>
    <t>BOON KOON GROUP BERHAD</t>
  </si>
  <si>
    <t>Company No. 553434-U</t>
  </si>
  <si>
    <t>31.12.03</t>
  </si>
  <si>
    <t xml:space="preserve">  of RM1.00 each</t>
  </si>
  <si>
    <t xml:space="preserve">   weighted average number of ordinary shares</t>
  </si>
  <si>
    <t>Basic Earnings Per Share based on</t>
  </si>
  <si>
    <t>Proforma number of ordinary</t>
  </si>
  <si>
    <t xml:space="preserve">   proforma number of ordinary shares</t>
  </si>
  <si>
    <t>Profit after taxation and minority interest (RM'000)</t>
  </si>
  <si>
    <t>Goodwill</t>
  </si>
  <si>
    <t>Tax recoverable</t>
  </si>
  <si>
    <t>- Pre-acquisition profit</t>
  </si>
  <si>
    <t>Notes:</t>
  </si>
  <si>
    <t>The Group's products and services are not subject to seasonality or cyclicality.</t>
  </si>
  <si>
    <t>Segmental information is presented in respect of the Group's business segments.</t>
  </si>
  <si>
    <t xml:space="preserve">of </t>
  </si>
  <si>
    <t>body works</t>
  </si>
  <si>
    <t>Elimination</t>
  </si>
  <si>
    <t>Revenue from external customers</t>
  </si>
  <si>
    <t>Inter-segment revenue</t>
  </si>
  <si>
    <t>Total revenue</t>
  </si>
  <si>
    <t>Segment results</t>
  </si>
  <si>
    <t>Interest expense</t>
  </si>
  <si>
    <t>Interest income</t>
  </si>
  <si>
    <t>Profit after taxation</t>
  </si>
  <si>
    <t>quarter</t>
  </si>
  <si>
    <t>ended</t>
  </si>
  <si>
    <t>commercial</t>
  </si>
  <si>
    <t>11.2.04</t>
  </si>
  <si>
    <t>- Current taxation</t>
  </si>
  <si>
    <t>- Deferred taxation</t>
  </si>
  <si>
    <t>(Over)/under provision in prior year</t>
  </si>
  <si>
    <t>Taxation of Malaysian statutory tax rate of 28%</t>
  </si>
  <si>
    <t>Expenses not deductible for tax purposes</t>
  </si>
  <si>
    <t>The total gross proceeds of RM16,231,000 arising from the Rights and Public Issues shall accrue to the</t>
  </si>
  <si>
    <t>Company and will be fully utilised by April 2005 in the following manner :</t>
  </si>
  <si>
    <t>Reconciliation of statutory tax rate to effective tax rate :</t>
  </si>
  <si>
    <t>Individual</t>
  </si>
  <si>
    <t>Cumulative</t>
  </si>
  <si>
    <t>Cumulative Quarter</t>
  </si>
  <si>
    <t xml:space="preserve">Basic Earnings Per Share based on </t>
  </si>
  <si>
    <t>Basic earnings per share
based on the proforma number of shares assumed in issue (sen)</t>
  </si>
  <si>
    <t>Notes :</t>
  </si>
  <si>
    <t>(Audited)</t>
  </si>
  <si>
    <t xml:space="preserve">   of RM1.00 each assumed in issue (sen)</t>
  </si>
  <si>
    <t xml:space="preserve">   shares of RM1.00 each assumed in issue ('000)</t>
  </si>
  <si>
    <t>Balance as at 1 January 2004</t>
  </si>
  <si>
    <t>Number of</t>
  </si>
  <si>
    <t>ordinary shares</t>
  </si>
  <si>
    <t>of RM1.00*/RM0.50</t>
  </si>
  <si>
    <t>each allotted</t>
  </si>
  <si>
    <t>Allotment in consideration for the acquisition of 100% equity</t>
  </si>
  <si>
    <t xml:space="preserve">  interest in BKVI</t>
  </si>
  <si>
    <t>Rights issue on the basis on approximately 86 new ordinary shares</t>
  </si>
  <si>
    <t>12.2.04</t>
  </si>
  <si>
    <t>Subdivision of RM1.00 into RM0.50</t>
  </si>
  <si>
    <t>Public issue of 13,600,000 new ordinary shares of RM0.50 each at an</t>
  </si>
  <si>
    <t xml:space="preserve">  issue price of RM1.00 per ordinary share</t>
  </si>
  <si>
    <t xml:space="preserve">Goodwill </t>
  </si>
  <si>
    <t>Share of net assets acquired</t>
  </si>
  <si>
    <t>Total purchase consideration</t>
  </si>
  <si>
    <t>Proposed</t>
  </si>
  <si>
    <t>Utilisation</t>
  </si>
  <si>
    <t>Amount</t>
  </si>
  <si>
    <t>Utilised</t>
  </si>
  <si>
    <t>Balance</t>
  </si>
  <si>
    <t>Unutilised</t>
  </si>
  <si>
    <t>Net profit for the period (RM'000)</t>
  </si>
  <si>
    <t xml:space="preserve">   of RM0.50 each in issue (RM)</t>
  </si>
  <si>
    <t>Net profit for the period</t>
  </si>
  <si>
    <t>Rights issue</t>
  </si>
  <si>
    <t>Public issue</t>
  </si>
  <si>
    <t>Payment of listing expenses</t>
  </si>
  <si>
    <t>Retained</t>
  </si>
  <si>
    <t>(Accumulated</t>
  </si>
  <si>
    <t>2.4.04</t>
  </si>
  <si>
    <t xml:space="preserve">  for every 1,000 ordinary shares of RM1.00 each held at an issue price</t>
  </si>
  <si>
    <t>Reduced tax rate on first RM500,000 chargeable income</t>
  </si>
  <si>
    <t xml:space="preserve">Losses) </t>
  </si>
  <si>
    <t>Profit /</t>
  </si>
  <si>
    <t>Retained profit / (Accumulated losses)</t>
  </si>
  <si>
    <t>Interest received</t>
  </si>
  <si>
    <t>Proceed from borrowings</t>
  </si>
  <si>
    <t>Repayment of borrowings</t>
  </si>
  <si>
    <t>Issuance of shares</t>
  </si>
  <si>
    <t>Net cash used in operating activities</t>
  </si>
  <si>
    <t>Operating profit before working capital changes</t>
  </si>
  <si>
    <t>7.1.04</t>
  </si>
  <si>
    <t xml:space="preserve">   shares of RM0.50 each in issue ('000)</t>
  </si>
  <si>
    <t xml:space="preserve">Double deduction of expenses </t>
  </si>
  <si>
    <t>The acquisitions had the following effect on the Group :</t>
  </si>
  <si>
    <t>Acquisition of subsidiary companies</t>
  </si>
  <si>
    <t>Diluted earnings per share (RM)</t>
  </si>
  <si>
    <t>Fixed deposit</t>
  </si>
  <si>
    <t>Directors' account</t>
  </si>
  <si>
    <t>Hire purchase payables</t>
  </si>
  <si>
    <t xml:space="preserve">Manufacturing </t>
  </si>
  <si>
    <t>and trading</t>
  </si>
  <si>
    <t xml:space="preserve">vehicles and </t>
  </si>
  <si>
    <t>maintenance</t>
  </si>
  <si>
    <t xml:space="preserve">Hire </t>
  </si>
  <si>
    <t>purchase</t>
  </si>
  <si>
    <t xml:space="preserve">financing </t>
  </si>
  <si>
    <t>services</t>
  </si>
  <si>
    <t xml:space="preserve">and </t>
  </si>
  <si>
    <t>insurance</t>
  </si>
  <si>
    <t>Repair,</t>
  </si>
  <si>
    <t xml:space="preserve">and other </t>
  </si>
  <si>
    <t>related services</t>
  </si>
  <si>
    <t xml:space="preserve"> of commercial</t>
  </si>
  <si>
    <t>16.7.01</t>
  </si>
  <si>
    <t>Subscribers' Shares</t>
  </si>
  <si>
    <t>FOR THE FOURTH QUARTER ENDED 31 DECEMBER 2004</t>
  </si>
  <si>
    <t>(Proforma)</t>
  </si>
  <si>
    <t>Profit after tax after minority interest</t>
  </si>
  <si>
    <t>Loss for the period</t>
  </si>
  <si>
    <t>31.12.04</t>
  </si>
  <si>
    <t>Net profit/(loss) for the period</t>
  </si>
  <si>
    <t>Basic earnings/(loss) per share
based on weighted average number of shares in issue (RM)</t>
  </si>
  <si>
    <t>CONDENSED CONSOLIDATED  BALANCE SHEETS AS AT 31 DECEMBER 2004</t>
  </si>
  <si>
    <t>31 December 2004</t>
  </si>
  <si>
    <t>Balance as at 31 December 2004</t>
  </si>
  <si>
    <t>31 December 2003</t>
  </si>
  <si>
    <t>Balance as at 1 January 2003</t>
  </si>
  <si>
    <t>Acquisition of subsidiary company</t>
  </si>
  <si>
    <t>Balance as at 31 December 2003</t>
  </si>
  <si>
    <t>Exceptional item</t>
  </si>
  <si>
    <t>Profit after finance cost</t>
  </si>
  <si>
    <t>consolidation amounting to RM5.58 million.</t>
  </si>
  <si>
    <t>There were no changes to the estimates that have been used in the preparation of the current financial statements.</t>
  </si>
  <si>
    <t>There were no exceptional items for the current period to date under review save for the write off of the reserve on</t>
  </si>
  <si>
    <t>Contracted but not provided for :</t>
  </si>
  <si>
    <t>The outstanding capital commitments at the end of the current quarter is as follows :</t>
  </si>
  <si>
    <t>Written off to income statement</t>
  </si>
  <si>
    <t>Proceeds from disposal of property, plant and equipment</t>
  </si>
  <si>
    <t>Net cash used in investing activities</t>
  </si>
  <si>
    <t>Net increase/(decrease) in cash and cash equivalents</t>
  </si>
  <si>
    <t>Fourth quarter ended</t>
  </si>
  <si>
    <t>Income not subject to tax</t>
  </si>
  <si>
    <t>Fourth</t>
  </si>
  <si>
    <t>working capital requirement.</t>
  </si>
  <si>
    <t>* The balance unutilised for the estimated listing expenses have been re-allocated to the Group's</t>
  </si>
  <si>
    <t>Comment on material change in profit before taxation vs. preceeding quarter</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</si>
</sst>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s>
  <fonts count="10">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b/>
      <sz val="8"/>
      <name val="Times New Roman"/>
      <family val="1"/>
    </font>
    <font>
      <b/>
      <i/>
      <sz val="10"/>
      <name val="Times New Roman"/>
      <family val="1"/>
    </font>
    <font>
      <sz val="10"/>
      <color indexed="8"/>
      <name val="Times New Roman"/>
      <family val="1"/>
    </font>
    <font>
      <i/>
      <sz val="10"/>
      <name val="Times New Roman"/>
      <family val="1"/>
    </font>
    <font>
      <sz val="10"/>
      <color indexed="12"/>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
      <left style="thin"/>
      <right style="thin"/>
      <top>
        <color indexed="63"/>
      </top>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0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quotePrefix="1">
      <alignment/>
    </xf>
    <xf numFmtId="0" fontId="2" fillId="0" borderId="0" xfId="0" applyFont="1" applyAlignment="1">
      <alignment/>
    </xf>
    <xf numFmtId="173" fontId="1" fillId="0" borderId="0" xfId="15" applyNumberFormat="1" applyFont="1" applyAlignment="1">
      <alignment/>
    </xf>
    <xf numFmtId="173" fontId="1" fillId="0" borderId="0" xfId="15" applyNumberFormat="1" applyFont="1" applyAlignment="1">
      <alignment horizontal="center"/>
    </xf>
    <xf numFmtId="173" fontId="1" fillId="0" borderId="0" xfId="15" applyNumberFormat="1" applyFont="1" applyBorder="1" applyAlignment="1">
      <alignment/>
    </xf>
    <xf numFmtId="173" fontId="1" fillId="0" borderId="0" xfId="15" applyNumberFormat="1" applyFont="1" applyBorder="1" applyAlignment="1">
      <alignment horizontal="center"/>
    </xf>
    <xf numFmtId="173" fontId="1" fillId="0" borderId="1" xfId="15" applyNumberFormat="1" applyFont="1" applyBorder="1" applyAlignment="1">
      <alignment/>
    </xf>
    <xf numFmtId="16" fontId="1" fillId="0" borderId="0" xfId="0" applyNumberFormat="1" applyFont="1" applyAlignment="1">
      <alignment horizontal="center"/>
    </xf>
    <xf numFmtId="173" fontId="2" fillId="0" borderId="0" xfId="15" applyNumberFormat="1" applyFont="1" applyAlignment="1">
      <alignment/>
    </xf>
    <xf numFmtId="173" fontId="1" fillId="0" borderId="0" xfId="0" applyNumberFormat="1" applyFont="1" applyAlignment="1">
      <alignment horizontal="center"/>
    </xf>
    <xf numFmtId="179" fontId="1" fillId="0" borderId="0" xfId="0" applyNumberFormat="1" applyFont="1" applyAlignment="1">
      <alignment horizontal="center"/>
    </xf>
    <xf numFmtId="43" fontId="1" fillId="0" borderId="0" xfId="15"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3" fontId="1" fillId="0" borderId="2" xfId="15" applyNumberFormat="1" applyFont="1" applyBorder="1" applyAlignment="1">
      <alignment/>
    </xf>
    <xf numFmtId="173" fontId="1" fillId="0" borderId="3" xfId="15" applyNumberFormat="1" applyFont="1" applyBorder="1" applyAlignment="1">
      <alignment/>
    </xf>
    <xf numFmtId="173" fontId="1" fillId="0" borderId="0" xfId="15" applyNumberFormat="1" applyFont="1" applyAlignment="1">
      <alignment horizontal="right"/>
    </xf>
    <xf numFmtId="173" fontId="1" fillId="0" borderId="4" xfId="15" applyNumberFormat="1" applyFont="1" applyBorder="1" applyAlignment="1">
      <alignment/>
    </xf>
    <xf numFmtId="173" fontId="1" fillId="0" borderId="5" xfId="15" applyNumberFormat="1" applyFont="1" applyBorder="1" applyAlignment="1">
      <alignment horizontal="center"/>
    </xf>
    <xf numFmtId="173" fontId="1" fillId="0" borderId="6" xfId="15" applyNumberFormat="1" applyFont="1" applyBorder="1" applyAlignment="1">
      <alignment horizontal="center"/>
    </xf>
    <xf numFmtId="173" fontId="2" fillId="0" borderId="0" xfId="15" applyNumberFormat="1" applyFont="1" applyBorder="1" applyAlignment="1">
      <alignment/>
    </xf>
    <xf numFmtId="0" fontId="4" fillId="0" borderId="0" xfId="0" applyFont="1" applyAlignment="1">
      <alignment horizontal="center"/>
    </xf>
    <xf numFmtId="0" fontId="1" fillId="0" borderId="0" xfId="0" applyFont="1" applyBorder="1" applyAlignment="1">
      <alignment/>
    </xf>
    <xf numFmtId="0" fontId="2" fillId="0" borderId="0" xfId="0" applyFont="1" applyAlignment="1">
      <alignment horizontal="left"/>
    </xf>
    <xf numFmtId="0" fontId="5" fillId="0" borderId="0" xfId="0" applyFont="1" applyAlignment="1">
      <alignment horizontal="left"/>
    </xf>
    <xf numFmtId="0" fontId="2" fillId="0" borderId="0" xfId="0" applyFont="1" applyAlignment="1" quotePrefix="1">
      <alignment horizontal="left"/>
    </xf>
    <xf numFmtId="15" fontId="6" fillId="0" borderId="0" xfId="0" applyNumberFormat="1" applyFont="1" applyAlignment="1" quotePrefix="1">
      <alignment horizontal="left"/>
    </xf>
    <xf numFmtId="41" fontId="1" fillId="0" borderId="0" xfId="0" applyNumberFormat="1" applyFont="1" applyAlignment="1">
      <alignment/>
    </xf>
    <xf numFmtId="15" fontId="1" fillId="0" borderId="0" xfId="0" applyNumberFormat="1" applyFont="1" applyAlignment="1" quotePrefix="1">
      <alignment horizontal="center"/>
    </xf>
    <xf numFmtId="41" fontId="4" fillId="0" borderId="0" xfId="0" applyNumberFormat="1" applyFont="1" applyAlignment="1">
      <alignment horizontal="center"/>
    </xf>
    <xf numFmtId="41" fontId="4" fillId="0" borderId="7" xfId="0" applyNumberFormat="1" applyFont="1" applyBorder="1" applyAlignment="1">
      <alignment horizontal="center"/>
    </xf>
    <xf numFmtId="186" fontId="4" fillId="0" borderId="7" xfId="0" applyNumberFormat="1" applyFont="1" applyBorder="1" applyAlignment="1">
      <alignment horizontal="center"/>
    </xf>
    <xf numFmtId="173" fontId="1" fillId="0" borderId="0" xfId="15" applyNumberFormat="1" applyFont="1" applyFill="1" applyAlignment="1">
      <alignment/>
    </xf>
    <xf numFmtId="173" fontId="1" fillId="0" borderId="7" xfId="15" applyNumberFormat="1"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41" fontId="1" fillId="0" borderId="0" xfId="0" applyNumberFormat="1" applyFont="1" applyFill="1" applyAlignment="1">
      <alignment/>
    </xf>
    <xf numFmtId="41" fontId="1" fillId="0" borderId="3" xfId="0" applyNumberFormat="1" applyFont="1" applyFill="1" applyBorder="1" applyAlignment="1">
      <alignment/>
    </xf>
    <xf numFmtId="0" fontId="2" fillId="0" borderId="0" xfId="0" applyFont="1" applyFill="1" applyAlignment="1">
      <alignment/>
    </xf>
    <xf numFmtId="41" fontId="1" fillId="0" borderId="1" xfId="0" applyNumberFormat="1" applyFont="1" applyFill="1" applyBorder="1" applyAlignment="1">
      <alignment/>
    </xf>
    <xf numFmtId="0" fontId="1" fillId="0" borderId="0" xfId="0" applyFont="1" applyFill="1" applyAlignment="1" quotePrefix="1">
      <alignment/>
    </xf>
    <xf numFmtId="186" fontId="4" fillId="0" borderId="0" xfId="0" applyNumberFormat="1" applyFont="1" applyBorder="1" applyAlignment="1">
      <alignment horizontal="center"/>
    </xf>
    <xf numFmtId="173" fontId="1" fillId="0" borderId="0" xfId="15" applyNumberFormat="1" applyFont="1" applyFill="1" applyBorder="1" applyAlignment="1">
      <alignment horizontal="center"/>
    </xf>
    <xf numFmtId="173" fontId="1" fillId="0" borderId="0" xfId="15" applyNumberFormat="1" applyFont="1" applyFill="1" applyAlignment="1">
      <alignment horizontal="center"/>
    </xf>
    <xf numFmtId="173" fontId="1" fillId="0" borderId="1" xfId="15" applyNumberFormat="1" applyFont="1" applyFill="1" applyBorder="1" applyAlignment="1">
      <alignment horizontal="center"/>
    </xf>
    <xf numFmtId="0" fontId="8" fillId="0" borderId="0" xfId="0" applyFont="1" applyAlignment="1">
      <alignment/>
    </xf>
    <xf numFmtId="0" fontId="1" fillId="0" borderId="1" xfId="0" applyFont="1" applyBorder="1" applyAlignment="1">
      <alignment/>
    </xf>
    <xf numFmtId="0" fontId="2" fillId="0" borderId="0" xfId="0" applyFont="1" applyFill="1" applyAlignment="1">
      <alignment horizontal="left"/>
    </xf>
    <xf numFmtId="0" fontId="2" fillId="0" borderId="0" xfId="0" applyFont="1" applyFill="1" applyAlignment="1" quotePrefix="1">
      <alignment horizontal="left"/>
    </xf>
    <xf numFmtId="0" fontId="2" fillId="0" borderId="0" xfId="0" applyFont="1" applyFill="1" applyAlignment="1">
      <alignment/>
    </xf>
    <xf numFmtId="0" fontId="4" fillId="0" borderId="0" xfId="0" applyFont="1" applyFill="1" applyAlignment="1">
      <alignment horizontal="center"/>
    </xf>
    <xf numFmtId="173" fontId="1" fillId="0" borderId="1" xfId="15" applyNumberFormat="1" applyFont="1" applyFill="1" applyBorder="1" applyAlignment="1">
      <alignment/>
    </xf>
    <xf numFmtId="173" fontId="1" fillId="0" borderId="5" xfId="15" applyNumberFormat="1" applyFont="1" applyFill="1" applyBorder="1" applyAlignment="1">
      <alignment/>
    </xf>
    <xf numFmtId="0" fontId="1" fillId="0" borderId="0" xfId="0" applyFont="1" applyFill="1" applyBorder="1" applyAlignment="1">
      <alignment/>
    </xf>
    <xf numFmtId="173" fontId="1" fillId="0" borderId="6" xfId="15" applyNumberFormat="1" applyFont="1" applyFill="1" applyBorder="1" applyAlignment="1">
      <alignment/>
    </xf>
    <xf numFmtId="173" fontId="1" fillId="0" borderId="8" xfId="15" applyNumberFormat="1" applyFont="1" applyFill="1" applyBorder="1" applyAlignment="1">
      <alignment/>
    </xf>
    <xf numFmtId="173" fontId="1" fillId="0" borderId="0" xfId="15" applyNumberFormat="1" applyFont="1" applyFill="1" applyBorder="1" applyAlignment="1">
      <alignment/>
    </xf>
    <xf numFmtId="173" fontId="1" fillId="0" borderId="3" xfId="15" applyNumberFormat="1" applyFont="1" applyFill="1" applyBorder="1" applyAlignment="1">
      <alignment/>
    </xf>
    <xf numFmtId="0" fontId="1" fillId="0" borderId="0" xfId="0" applyFont="1" applyFill="1" applyAlignment="1">
      <alignment horizontal="left"/>
    </xf>
    <xf numFmtId="173" fontId="1" fillId="0" borderId="0" xfId="15" applyNumberFormat="1" applyFont="1" applyFill="1" applyAlignment="1">
      <alignment horizontal="right"/>
    </xf>
    <xf numFmtId="0" fontId="1" fillId="0" borderId="0" xfId="0" applyFont="1" applyFill="1" applyAlignment="1">
      <alignment horizontal="justify"/>
    </xf>
    <xf numFmtId="41" fontId="4" fillId="0" borderId="7" xfId="0" applyNumberFormat="1" applyFont="1" applyFill="1" applyBorder="1" applyAlignment="1">
      <alignment horizontal="center"/>
    </xf>
    <xf numFmtId="43" fontId="1" fillId="0" borderId="7" xfId="15" applyNumberFormat="1" applyFont="1" applyFill="1" applyBorder="1" applyAlignment="1">
      <alignment horizontal="center"/>
    </xf>
    <xf numFmtId="41" fontId="4" fillId="0" borderId="0" xfId="0" applyNumberFormat="1" applyFont="1" applyFill="1" applyBorder="1" applyAlignment="1">
      <alignment horizontal="center"/>
    </xf>
    <xf numFmtId="0" fontId="2" fillId="0" borderId="0" xfId="0" applyFont="1" applyFill="1" applyAlignment="1" quotePrefix="1">
      <alignment/>
    </xf>
    <xf numFmtId="173" fontId="1" fillId="0" borderId="2" xfId="15" applyNumberFormat="1" applyFont="1" applyFill="1" applyBorder="1" applyAlignment="1">
      <alignment horizontal="center"/>
    </xf>
    <xf numFmtId="173" fontId="1" fillId="0" borderId="7" xfId="15" applyNumberFormat="1" applyFont="1" applyFill="1" applyBorder="1" applyAlignment="1">
      <alignment/>
    </xf>
    <xf numFmtId="0" fontId="1" fillId="0" borderId="0" xfId="0" applyFont="1" applyFill="1" applyAlignment="1">
      <alignment wrapText="1"/>
    </xf>
    <xf numFmtId="43" fontId="1" fillId="0" borderId="7" xfId="15" applyFont="1" applyFill="1" applyBorder="1" applyAlignment="1">
      <alignment/>
    </xf>
    <xf numFmtId="43" fontId="1" fillId="0" borderId="0" xfId="15" applyFont="1" applyFill="1" applyBorder="1" applyAlignment="1">
      <alignment/>
    </xf>
    <xf numFmtId="0" fontId="3" fillId="0" borderId="0" xfId="0" applyFont="1" applyFill="1" applyAlignment="1" quotePrefix="1">
      <alignment/>
    </xf>
    <xf numFmtId="16" fontId="1" fillId="0" borderId="0" xfId="0" applyNumberFormat="1" applyFont="1" applyFill="1" applyAlignment="1">
      <alignment horizontal="center"/>
    </xf>
    <xf numFmtId="173" fontId="1" fillId="0" borderId="4" xfId="15" applyNumberFormat="1" applyFont="1" applyFill="1" applyBorder="1" applyAlignment="1">
      <alignment/>
    </xf>
    <xf numFmtId="173" fontId="1" fillId="0" borderId="2" xfId="15" applyNumberFormat="1" applyFont="1" applyFill="1" applyBorder="1" applyAlignment="1">
      <alignment/>
    </xf>
    <xf numFmtId="173" fontId="1" fillId="0" borderId="0" xfId="0" applyNumberFormat="1" applyFont="1" applyFill="1" applyAlignment="1">
      <alignment/>
    </xf>
    <xf numFmtId="15" fontId="4" fillId="0" borderId="0" xfId="0" applyNumberFormat="1" applyFont="1" applyFill="1" applyAlignment="1">
      <alignment horizontal="center"/>
    </xf>
    <xf numFmtId="15" fontId="4" fillId="0" borderId="0" xfId="0" applyNumberFormat="1" applyFont="1" applyFill="1" applyAlignment="1" quotePrefix="1">
      <alignment horizontal="center"/>
    </xf>
    <xf numFmtId="15" fontId="1" fillId="0" borderId="0" xfId="0" applyNumberFormat="1" applyFont="1" applyFill="1" applyAlignment="1" quotePrefix="1">
      <alignment horizontal="center"/>
    </xf>
    <xf numFmtId="41" fontId="4" fillId="0" borderId="0" xfId="0" applyNumberFormat="1" applyFont="1" applyFill="1" applyAlignment="1">
      <alignment horizontal="center"/>
    </xf>
    <xf numFmtId="186" fontId="4" fillId="0" borderId="7" xfId="0" applyNumberFormat="1" applyFont="1" applyFill="1" applyBorder="1" applyAlignment="1">
      <alignment horizontal="center"/>
    </xf>
    <xf numFmtId="0" fontId="3" fillId="0" borderId="0" xfId="0" applyFont="1" applyFill="1" applyAlignment="1">
      <alignment/>
    </xf>
    <xf numFmtId="41" fontId="1" fillId="0" borderId="9" xfId="0" applyNumberFormat="1" applyFont="1" applyFill="1" applyBorder="1" applyAlignment="1">
      <alignment/>
    </xf>
    <xf numFmtId="41" fontId="1" fillId="0" borderId="0" xfId="0" applyNumberFormat="1" applyFont="1" applyFill="1" applyBorder="1" applyAlignment="1">
      <alignment/>
    </xf>
    <xf numFmtId="173" fontId="1" fillId="0" borderId="3" xfId="15" applyNumberFormat="1" applyFont="1" applyFill="1" applyBorder="1" applyAlignment="1">
      <alignment horizontal="center"/>
    </xf>
    <xf numFmtId="0" fontId="1" fillId="0" borderId="0" xfId="19" applyFont="1" applyFill="1" applyAlignment="1">
      <alignment horizontal="center"/>
      <protection/>
    </xf>
    <xf numFmtId="0" fontId="1" fillId="0" borderId="0" xfId="19" applyFont="1" applyFill="1">
      <alignment/>
      <protection/>
    </xf>
    <xf numFmtId="0" fontId="0" fillId="0" borderId="0" xfId="19" applyFont="1" applyFill="1" applyAlignment="1">
      <alignment horizontal="center"/>
      <protection/>
    </xf>
    <xf numFmtId="0" fontId="1" fillId="0" borderId="0" xfId="19" applyFont="1" applyFill="1" applyBorder="1" applyAlignment="1">
      <alignment horizontal="center"/>
      <protection/>
    </xf>
    <xf numFmtId="0" fontId="3" fillId="0" borderId="0" xfId="19" applyFont="1" applyFill="1" applyBorder="1" applyAlignment="1">
      <alignment horizontal="center"/>
      <protection/>
    </xf>
    <xf numFmtId="0" fontId="3" fillId="0" borderId="0" xfId="19" applyFont="1" applyFill="1" applyAlignment="1">
      <alignment horizontal="center"/>
      <protection/>
    </xf>
    <xf numFmtId="0" fontId="8" fillId="0" borderId="0" xfId="19" applyFont="1" applyFill="1" applyBorder="1" applyAlignment="1">
      <alignment horizontal="center"/>
      <protection/>
    </xf>
    <xf numFmtId="0" fontId="8" fillId="0" borderId="0" xfId="19" applyFont="1" applyFill="1">
      <alignment/>
      <protection/>
    </xf>
    <xf numFmtId="0" fontId="0" fillId="0" borderId="0" xfId="19" applyFont="1" applyFill="1">
      <alignment/>
      <protection/>
    </xf>
    <xf numFmtId="173" fontId="0" fillId="0" borderId="0" xfId="15" applyNumberFormat="1" applyFont="1" applyFill="1" applyAlignment="1">
      <alignment horizontal="center"/>
    </xf>
    <xf numFmtId="173" fontId="0" fillId="0" borderId="0" xfId="15" applyNumberFormat="1" applyFont="1" applyFill="1" applyAlignment="1">
      <alignment/>
    </xf>
    <xf numFmtId="0" fontId="1" fillId="0" borderId="0" xfId="0" applyFont="1" applyFill="1" applyAlignment="1">
      <alignment horizontal="center"/>
    </xf>
  </cellXfs>
  <cellStyles count="7">
    <cellStyle name="Normal" xfId="0"/>
    <cellStyle name="Comma" xfId="15"/>
    <cellStyle name="Comma [0]" xfId="16"/>
    <cellStyle name="Currency" xfId="17"/>
    <cellStyle name="Currency [0]" xfId="18"/>
    <cellStyle name="Normal_business seg."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58</xdr:row>
      <xdr:rowOff>47625</xdr:rowOff>
    </xdr:from>
    <xdr:ext cx="76200" cy="200025"/>
    <xdr:sp>
      <xdr:nvSpPr>
        <xdr:cNvPr id="1" name="TextBox 4"/>
        <xdr:cNvSpPr txBox="1">
          <a:spLocks noChangeArrowheads="1"/>
        </xdr:cNvSpPr>
      </xdr:nvSpPr>
      <xdr:spPr>
        <a:xfrm>
          <a:off x="2571750" y="10163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57</xdr:row>
      <xdr:rowOff>9525</xdr:rowOff>
    </xdr:from>
    <xdr:to>
      <xdr:col>7</xdr:col>
      <xdr:colOff>657225</xdr:colOff>
      <xdr:row>61</xdr:row>
      <xdr:rowOff>38100</xdr:rowOff>
    </xdr:to>
    <xdr:sp>
      <xdr:nvSpPr>
        <xdr:cNvPr id="2" name="TextBox 5"/>
        <xdr:cNvSpPr txBox="1">
          <a:spLocks noChangeArrowheads="1"/>
        </xdr:cNvSpPr>
      </xdr:nvSpPr>
      <xdr:spPr>
        <a:xfrm>
          <a:off x="9525" y="9963150"/>
          <a:ext cx="5610225" cy="6762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of Boon Koon Group Berhad and Boon Koon Vehicles Industries Sdn. Bhd. for the year ended 31 December 2003 and the accompanying explanatory notes attached to the interim financial statements.</a:t>
          </a:r>
        </a:p>
      </xdr:txBody>
    </xdr:sp>
    <xdr:clientData/>
  </xdr:twoCellAnchor>
  <xdr:twoCellAnchor>
    <xdr:from>
      <xdr:col>0</xdr:col>
      <xdr:colOff>28575</xdr:colOff>
      <xdr:row>51</xdr:row>
      <xdr:rowOff>152400</xdr:rowOff>
    </xdr:from>
    <xdr:to>
      <xdr:col>7</xdr:col>
      <xdr:colOff>638175</xdr:colOff>
      <xdr:row>55</xdr:row>
      <xdr:rowOff>85725</xdr:rowOff>
    </xdr:to>
    <xdr:sp>
      <xdr:nvSpPr>
        <xdr:cNvPr id="3" name="TextBox 7"/>
        <xdr:cNvSpPr txBox="1">
          <a:spLocks noChangeArrowheads="1"/>
        </xdr:cNvSpPr>
      </xdr:nvSpPr>
      <xdr:spPr>
        <a:xfrm>
          <a:off x="28575" y="9134475"/>
          <a:ext cx="55721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for the current year quarter and cummulative year quarter ended 31 December 2003 have been prepared on a proforma basis on the assumption that the acquisition of subsidiary companies were completed on 31 December 2003.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28575</xdr:rowOff>
    </xdr:from>
    <xdr:to>
      <xdr:col>4</xdr:col>
      <xdr:colOff>38100</xdr:colOff>
      <xdr:row>51</xdr:row>
      <xdr:rowOff>76200</xdr:rowOff>
    </xdr:to>
    <xdr:sp>
      <xdr:nvSpPr>
        <xdr:cNvPr id="1" name="TextBox 3"/>
        <xdr:cNvSpPr txBox="1">
          <a:spLocks noChangeArrowheads="1"/>
        </xdr:cNvSpPr>
      </xdr:nvSpPr>
      <xdr:spPr>
        <a:xfrm>
          <a:off x="9525" y="7515225"/>
          <a:ext cx="5162550" cy="53340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audited Balance Sheet as at 31 December 2003 was prepared at company level. No consolidated financial statements were prepared then as</a:t>
          </a:r>
          <a:r>
            <a:rPr lang="en-US" cap="none" sz="1000" b="0" i="0" u="none" baseline="0">
              <a:solidFill>
                <a:srgbClr val="0000FF"/>
              </a:solidFill>
              <a:latin typeface="Times New Roman"/>
              <a:ea typeface="Times New Roman"/>
              <a:cs typeface="Times New Roman"/>
            </a:rPr>
            <a:t> </a:t>
          </a:r>
          <a:r>
            <a:rPr lang="en-US" cap="none" sz="1000" b="0" i="0" u="none" baseline="0">
              <a:latin typeface="Times New Roman"/>
              <a:ea typeface="Times New Roman"/>
              <a:cs typeface="Times New Roman"/>
            </a:rPr>
            <a:t>the group structure of the Company was not yet in existence.</a:t>
          </a:r>
        </a:p>
      </xdr:txBody>
    </xdr:sp>
    <xdr:clientData/>
  </xdr:twoCellAnchor>
  <xdr:oneCellAnchor>
    <xdr:from>
      <xdr:col>1</xdr:col>
      <xdr:colOff>352425</xdr:colOff>
      <xdr:row>53</xdr:row>
      <xdr:rowOff>47625</xdr:rowOff>
    </xdr:from>
    <xdr:ext cx="76200" cy="200025"/>
    <xdr:sp>
      <xdr:nvSpPr>
        <xdr:cNvPr id="2" name="TextBox 5"/>
        <xdr:cNvSpPr txBox="1">
          <a:spLocks noChangeArrowheads="1"/>
        </xdr:cNvSpPr>
      </xdr:nvSpPr>
      <xdr:spPr>
        <a:xfrm>
          <a:off x="3695700" y="8343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52</xdr:row>
      <xdr:rowOff>9525</xdr:rowOff>
    </xdr:from>
    <xdr:to>
      <xdr:col>4</xdr:col>
      <xdr:colOff>28575</xdr:colOff>
      <xdr:row>56</xdr:row>
      <xdr:rowOff>95250</xdr:rowOff>
    </xdr:to>
    <xdr:sp>
      <xdr:nvSpPr>
        <xdr:cNvPr id="3" name="TextBox 6"/>
        <xdr:cNvSpPr txBox="1">
          <a:spLocks noChangeArrowheads="1"/>
        </xdr:cNvSpPr>
      </xdr:nvSpPr>
      <xdr:spPr>
        <a:xfrm>
          <a:off x="9525" y="8143875"/>
          <a:ext cx="5153025" cy="7334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of Boon Koon Group Berhad and Boon Koon Vehicles Industries Sdn. Bhd. for the year ended 31 December 2003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59</xdr:row>
      <xdr:rowOff>0</xdr:rowOff>
    </xdr:from>
    <xdr:to>
      <xdr:col>5</xdr:col>
      <xdr:colOff>628650</xdr:colOff>
      <xdr:row>62</xdr:row>
      <xdr:rowOff>95250</xdr:rowOff>
    </xdr:to>
    <xdr:sp>
      <xdr:nvSpPr>
        <xdr:cNvPr id="1" name="TextBox 1"/>
        <xdr:cNvSpPr txBox="1">
          <a:spLocks noChangeArrowheads="1"/>
        </xdr:cNvSpPr>
      </xdr:nvSpPr>
      <xdr:spPr>
        <a:xfrm>
          <a:off x="9525" y="9429750"/>
          <a:ext cx="57245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of Boon Koon Group Berhad and Boon Koon Vehicles Industries Sdn. Bhd. for the year ended 31 December 2003.</a:t>
          </a:r>
        </a:p>
      </xdr:txBody>
    </xdr:sp>
    <xdr:clientData/>
  </xdr:twoCellAnchor>
  <xdr:twoCellAnchor>
    <xdr:from>
      <xdr:col>0</xdr:col>
      <xdr:colOff>47625</xdr:colOff>
      <xdr:row>53</xdr:row>
      <xdr:rowOff>142875</xdr:rowOff>
    </xdr:from>
    <xdr:to>
      <xdr:col>5</xdr:col>
      <xdr:colOff>619125</xdr:colOff>
      <xdr:row>57</xdr:row>
      <xdr:rowOff>57150</xdr:rowOff>
    </xdr:to>
    <xdr:sp>
      <xdr:nvSpPr>
        <xdr:cNvPr id="2" name="TextBox 5"/>
        <xdr:cNvSpPr txBox="1">
          <a:spLocks noChangeArrowheads="1"/>
        </xdr:cNvSpPr>
      </xdr:nvSpPr>
      <xdr:spPr>
        <a:xfrm>
          <a:off x="47625" y="8601075"/>
          <a:ext cx="5676900" cy="5619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for the cummulative year quarter ended 31 December 2003 has been prepared on a proforma basis on the assumption that the acquisition of subsidiary companies were completed on 31 December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63</xdr:row>
      <xdr:rowOff>47625</xdr:rowOff>
    </xdr:from>
    <xdr:ext cx="76200" cy="200025"/>
    <xdr:sp>
      <xdr:nvSpPr>
        <xdr:cNvPr id="1" name="TextBox 4"/>
        <xdr:cNvSpPr txBox="1">
          <a:spLocks noChangeArrowheads="1"/>
        </xdr:cNvSpPr>
      </xdr:nvSpPr>
      <xdr:spPr>
        <a:xfrm>
          <a:off x="3028950" y="10287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62</xdr:row>
      <xdr:rowOff>9525</xdr:rowOff>
    </xdr:from>
    <xdr:to>
      <xdr:col>4</xdr:col>
      <xdr:colOff>771525</xdr:colOff>
      <xdr:row>66</xdr:row>
      <xdr:rowOff>123825</xdr:rowOff>
    </xdr:to>
    <xdr:sp>
      <xdr:nvSpPr>
        <xdr:cNvPr id="2" name="TextBox 5"/>
        <xdr:cNvSpPr txBox="1">
          <a:spLocks noChangeArrowheads="1"/>
        </xdr:cNvSpPr>
      </xdr:nvSpPr>
      <xdr:spPr>
        <a:xfrm>
          <a:off x="9525" y="10086975"/>
          <a:ext cx="4810125"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of Boon Koon Group Berhad and Boon Koon Vehicles Industries Sdn. Bhd. for the year ended 31 December 2003 and the accompanying explanatory notes attached to the interim financial statements.</a:t>
          </a:r>
        </a:p>
      </xdr:txBody>
    </xdr:sp>
    <xdr:clientData/>
  </xdr:twoCellAnchor>
  <xdr:twoCellAnchor>
    <xdr:from>
      <xdr:col>0</xdr:col>
      <xdr:colOff>0</xdr:colOff>
      <xdr:row>53</xdr:row>
      <xdr:rowOff>104775</xdr:rowOff>
    </xdr:from>
    <xdr:to>
      <xdr:col>4</xdr:col>
      <xdr:colOff>800100</xdr:colOff>
      <xdr:row>55</xdr:row>
      <xdr:rowOff>28575</xdr:rowOff>
    </xdr:to>
    <xdr:sp>
      <xdr:nvSpPr>
        <xdr:cNvPr id="3" name="TextBox 16"/>
        <xdr:cNvSpPr txBox="1">
          <a:spLocks noChangeArrowheads="1"/>
        </xdr:cNvSpPr>
      </xdr:nvSpPr>
      <xdr:spPr>
        <a:xfrm>
          <a:off x="0" y="8705850"/>
          <a:ext cx="4848225" cy="266700"/>
        </a:xfrm>
        <a:prstGeom prst="rect">
          <a:avLst/>
        </a:prstGeom>
        <a:solidFill>
          <a:srgbClr val="FFFFFF"/>
        </a:solidFill>
        <a:ln w="9525" cmpd="sng">
          <a:noFill/>
        </a:ln>
      </xdr:spPr>
      <xdr:txBody>
        <a:bodyPr vertOverflow="clip" wrap="square"/>
        <a:p>
          <a:pPr algn="l">
            <a:defRPr/>
          </a:pPr>
          <a:r>
            <a:rPr lang="en-US" cap="none" sz="1000" b="0" i="0" u="none" baseline="0"/>
            <a:t>Cash and cash equivalents consists of net cash and bank balances and overdraft utilised.</a:t>
          </a:r>
        </a:p>
      </xdr:txBody>
    </xdr:sp>
    <xdr:clientData/>
  </xdr:twoCellAnchor>
  <xdr:twoCellAnchor>
    <xdr:from>
      <xdr:col>0</xdr:col>
      <xdr:colOff>28575</xdr:colOff>
      <xdr:row>57</xdr:row>
      <xdr:rowOff>0</xdr:rowOff>
    </xdr:from>
    <xdr:to>
      <xdr:col>4</xdr:col>
      <xdr:colOff>704850</xdr:colOff>
      <xdr:row>60</xdr:row>
      <xdr:rowOff>66675</xdr:rowOff>
    </xdr:to>
    <xdr:sp>
      <xdr:nvSpPr>
        <xdr:cNvPr id="4" name="TextBox 17"/>
        <xdr:cNvSpPr txBox="1">
          <a:spLocks noChangeArrowheads="1"/>
        </xdr:cNvSpPr>
      </xdr:nvSpPr>
      <xdr:spPr>
        <a:xfrm>
          <a:off x="28575" y="9267825"/>
          <a:ext cx="4724400" cy="5524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cummulative year quarter ended 31 December 2003 has been prepared on a proforma basis on the assumption that the acquisition of subsidiary companies were completed on 31 December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32</xdr:row>
      <xdr:rowOff>9525</xdr:rowOff>
    </xdr:from>
    <xdr:to>
      <xdr:col>8</xdr:col>
      <xdr:colOff>419100</xdr:colOff>
      <xdr:row>33</xdr:row>
      <xdr:rowOff>66675</xdr:rowOff>
    </xdr:to>
    <xdr:sp>
      <xdr:nvSpPr>
        <xdr:cNvPr id="1" name="Text 18"/>
        <xdr:cNvSpPr txBox="1">
          <a:spLocks noChangeArrowheads="1"/>
        </xdr:cNvSpPr>
      </xdr:nvSpPr>
      <xdr:spPr>
        <a:xfrm>
          <a:off x="314325" y="5086350"/>
          <a:ext cx="6057900"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auditors’ report  on the financial statements for the year ended 31 December 2003 was not qualified.</a:t>
          </a:r>
        </a:p>
      </xdr:txBody>
    </xdr:sp>
    <xdr:clientData/>
  </xdr:twoCellAnchor>
  <xdr:twoCellAnchor>
    <xdr:from>
      <xdr:col>1</xdr:col>
      <xdr:colOff>9525</xdr:colOff>
      <xdr:row>117</xdr:row>
      <xdr:rowOff>9525</xdr:rowOff>
    </xdr:from>
    <xdr:to>
      <xdr:col>8</xdr:col>
      <xdr:colOff>409575</xdr:colOff>
      <xdr:row>119</xdr:row>
      <xdr:rowOff>57150</xdr:rowOff>
    </xdr:to>
    <xdr:sp>
      <xdr:nvSpPr>
        <xdr:cNvPr id="2" name="Text 18"/>
        <xdr:cNvSpPr txBox="1">
          <a:spLocks noChangeArrowheads="1"/>
        </xdr:cNvSpPr>
      </xdr:nvSpPr>
      <xdr:spPr>
        <a:xfrm>
          <a:off x="314325" y="18802350"/>
          <a:ext cx="6048375" cy="3714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38100</xdr:colOff>
      <xdr:row>122</xdr:row>
      <xdr:rowOff>85725</xdr:rowOff>
    </xdr:from>
    <xdr:to>
      <xdr:col>8</xdr:col>
      <xdr:colOff>447675</xdr:colOff>
      <xdr:row>130</xdr:row>
      <xdr:rowOff>19050</xdr:rowOff>
    </xdr:to>
    <xdr:sp>
      <xdr:nvSpPr>
        <xdr:cNvPr id="3" name="Text 18"/>
        <xdr:cNvSpPr txBox="1">
          <a:spLocks noChangeArrowheads="1"/>
        </xdr:cNvSpPr>
      </xdr:nvSpPr>
      <xdr:spPr>
        <a:xfrm>
          <a:off x="342900" y="19688175"/>
          <a:ext cx="6057900" cy="12287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 the opinion of the Directors, no material events have arisen between the end of the reporting quarter and the date of this announcement save as follows :
On 6 January 2005, the Company announced the incorporation of a new wholly owned subsidiary known as Boon Koon Vehicles Pte. Ltd. ("BKVPL") in the Republic of Singapore with an authorised share capital of SGD 100,000 and total paid up share capital of SGD 1. The principal activities of BKVPL consist of the trading of commerical vehicles (new or used), accessories, parts, components and provision of related services.    </a:t>
          </a:r>
          <a:r>
            <a:rPr lang="en-US" cap="none" sz="1000" b="0" i="0" u="none" baseline="0">
              <a:latin typeface="Arial"/>
              <a:ea typeface="Arial"/>
              <a:cs typeface="Arial"/>
            </a:rPr>
            <a:t>
</a:t>
          </a:r>
        </a:p>
      </xdr:txBody>
    </xdr:sp>
    <xdr:clientData/>
  </xdr:twoCellAnchor>
  <xdr:twoCellAnchor>
    <xdr:from>
      <xdr:col>1</xdr:col>
      <xdr:colOff>9525</xdr:colOff>
      <xdr:row>134</xdr:row>
      <xdr:rowOff>9525</xdr:rowOff>
    </xdr:from>
    <xdr:to>
      <xdr:col>8</xdr:col>
      <xdr:colOff>457200</xdr:colOff>
      <xdr:row>151</xdr:row>
      <xdr:rowOff>47625</xdr:rowOff>
    </xdr:to>
    <xdr:sp>
      <xdr:nvSpPr>
        <xdr:cNvPr id="4" name="Text 18"/>
        <xdr:cNvSpPr txBox="1">
          <a:spLocks noChangeArrowheads="1"/>
        </xdr:cNvSpPr>
      </xdr:nvSpPr>
      <xdr:spPr>
        <a:xfrm>
          <a:off x="314325" y="21555075"/>
          <a:ext cx="6096000" cy="27908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There was no change in the composition of the Group for the current year to date save as follows : 
In conjunction with the admission to the Official List and the listing of and quotation for the entire issued and paid-up share capital of BKOON on the Second Board of</a:t>
          </a:r>
          <a:r>
            <a:rPr lang="en-US" cap="none" sz="1000" b="0" i="0" u="none" baseline="0">
              <a:latin typeface="Times New Roman"/>
              <a:ea typeface="Times New Roman"/>
              <a:cs typeface="Times New Roman"/>
            </a:rPr>
            <a:t> Bursa Securities,</a:t>
          </a:r>
          <a:r>
            <a:rPr lang="en-US" cap="none" sz="1000" b="0" i="0" u="none" baseline="0">
              <a:solidFill>
                <a:srgbClr val="000000"/>
              </a:solidFill>
              <a:latin typeface="Times New Roman"/>
              <a:ea typeface="Times New Roman"/>
              <a:cs typeface="Times New Roman"/>
            </a:rPr>
            <a:t> the following restructuring was undertaken:-
(i) Acquisition of the entire share capital of BKVI comprising 11,673,640 ordinary shares of RM1.00 each for a total consideration of RM32,402,971 satisfied by the issue of 30,568,841 new BKOON ordinary shares of RM1.00 each at an issue price of approximately RM1.06 per ordinary share,
(ii) Acquisition of the entire share capital of FPC comprising 299,200 ordinary shares of RM1.00 each for a total cash consideration of RM683,443, and
(iii) Acquisition of 65% of the share capital of BKM comprising 65,000 ordinary shares of RM1.00 each for a total cash consideration of RM212,085.
The acquisitions were completed on 7 January 2004.
</a:t>
          </a:r>
        </a:p>
      </xdr:txBody>
    </xdr:sp>
    <xdr:clientData/>
  </xdr:twoCellAnchor>
  <xdr:twoCellAnchor>
    <xdr:from>
      <xdr:col>1</xdr:col>
      <xdr:colOff>9525</xdr:colOff>
      <xdr:row>175</xdr:row>
      <xdr:rowOff>9525</xdr:rowOff>
    </xdr:from>
    <xdr:to>
      <xdr:col>8</xdr:col>
      <xdr:colOff>485775</xdr:colOff>
      <xdr:row>177</xdr:row>
      <xdr:rowOff>0</xdr:rowOff>
    </xdr:to>
    <xdr:sp>
      <xdr:nvSpPr>
        <xdr:cNvPr id="5" name="Text 18"/>
        <xdr:cNvSpPr txBox="1">
          <a:spLocks noChangeArrowheads="1"/>
        </xdr:cNvSpPr>
      </xdr:nvSpPr>
      <xdr:spPr>
        <a:xfrm>
          <a:off x="314325" y="28213050"/>
          <a:ext cx="612457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contingent liabilities and contingent assets of a material nature as at the date of this report.</a:t>
          </a:r>
        </a:p>
      </xdr:txBody>
    </xdr:sp>
    <xdr:clientData/>
  </xdr:twoCellAnchor>
  <xdr:twoCellAnchor>
    <xdr:from>
      <xdr:col>0</xdr:col>
      <xdr:colOff>285750</xdr:colOff>
      <xdr:row>193</xdr:row>
      <xdr:rowOff>0</xdr:rowOff>
    </xdr:from>
    <xdr:to>
      <xdr:col>8</xdr:col>
      <xdr:colOff>485775</xdr:colOff>
      <xdr:row>196</xdr:row>
      <xdr:rowOff>85725</xdr:rowOff>
    </xdr:to>
    <xdr:sp>
      <xdr:nvSpPr>
        <xdr:cNvPr id="6" name="Text 18"/>
        <xdr:cNvSpPr txBox="1">
          <a:spLocks noChangeArrowheads="1"/>
        </xdr:cNvSpPr>
      </xdr:nvSpPr>
      <xdr:spPr>
        <a:xfrm>
          <a:off x="285750" y="30489525"/>
          <a:ext cx="6153150" cy="571500"/>
        </a:xfrm>
        <a:prstGeom prst="rect">
          <a:avLst/>
        </a:prstGeom>
        <a:solidFill>
          <a:srgbClr val="FFFFFF"/>
        </a:solidFill>
        <a:ln w="1" cmpd="sng">
          <a:noFill/>
        </a:ln>
      </xdr:spPr>
      <xdr:txBody>
        <a:bodyPr vertOverflow="clip" wrap="square"/>
        <a:p>
          <a:pPr algn="just">
            <a:defRPr/>
          </a:pPr>
          <a:r>
            <a:rPr lang="en-US" cap="none" sz="1000" b="0" i="0" u="none" baseline="0"/>
            <a:t>The Group recorded a revenue of RM24.36 million and profit before tax and exceptional item of RM3.30 million for the current quarter ended 31 December 2004. Compared to the preceeding quarter, the marginal increase in  revenue recorded was mainly due to the general increase in the sales of  commercial vehicles .</a:t>
          </a:r>
        </a:p>
      </xdr:txBody>
    </xdr:sp>
    <xdr:clientData/>
  </xdr:twoCellAnchor>
  <xdr:twoCellAnchor>
    <xdr:from>
      <xdr:col>1</xdr:col>
      <xdr:colOff>38100</xdr:colOff>
      <xdr:row>200</xdr:row>
      <xdr:rowOff>95250</xdr:rowOff>
    </xdr:from>
    <xdr:to>
      <xdr:col>8</xdr:col>
      <xdr:colOff>457200</xdr:colOff>
      <xdr:row>206</xdr:row>
      <xdr:rowOff>57150</xdr:rowOff>
    </xdr:to>
    <xdr:sp>
      <xdr:nvSpPr>
        <xdr:cNvPr id="7" name="Text 18"/>
        <xdr:cNvSpPr txBox="1">
          <a:spLocks noChangeArrowheads="1"/>
        </xdr:cNvSpPr>
      </xdr:nvSpPr>
      <xdr:spPr>
        <a:xfrm>
          <a:off x="342900" y="31718250"/>
          <a:ext cx="6067425" cy="9334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Profit before tax and exceptional item recorded for the current quarter remained consistent at RM 3.30 million as compared to RM 3.44 million recorded for the preceeding quarter which is in line with the general increase in sales of rebuilt commercial vehicles. However, due to the change in accounting policy on the treatment of reserve on consolidation (which has been written off to the income statement), profit before taxation for the current quarter increased by RM5.58 million.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285750</xdr:colOff>
      <xdr:row>209</xdr:row>
      <xdr:rowOff>123825</xdr:rowOff>
    </xdr:from>
    <xdr:to>
      <xdr:col>8</xdr:col>
      <xdr:colOff>447675</xdr:colOff>
      <xdr:row>217</xdr:row>
      <xdr:rowOff>114300</xdr:rowOff>
    </xdr:to>
    <xdr:sp>
      <xdr:nvSpPr>
        <xdr:cNvPr id="8" name="Text 18"/>
        <xdr:cNvSpPr txBox="1">
          <a:spLocks noChangeArrowheads="1"/>
        </xdr:cNvSpPr>
      </xdr:nvSpPr>
      <xdr:spPr>
        <a:xfrm>
          <a:off x="285750" y="33204150"/>
          <a:ext cx="6115050" cy="1285875"/>
        </a:xfrm>
        <a:prstGeom prst="rect">
          <a:avLst/>
        </a:prstGeom>
        <a:solidFill>
          <a:srgbClr val="FFFFFF"/>
        </a:solidFill>
        <a:ln w="1" cmpd="sng">
          <a:noFill/>
        </a:ln>
      </xdr:spPr>
      <xdr:txBody>
        <a:bodyPr vertOverflow="clip" wrap="square"/>
        <a:p>
          <a:pPr algn="just">
            <a:defRPr/>
          </a:pPr>
          <a:r>
            <a:rPr lang="en-US" cap="none" sz="1000" b="0" i="0" u="none" baseline="0"/>
            <a:t>The Group’s performance for the financial year ended 31 December 2004 was satisfactory with a commendable increase in the revenue and net profit (excluding exceptional item)  recorded of 14.35% and 24.6% respectively as compared to its forecast figures. Looking ahead, the Group is operating in an industry, which by nature is moderately competitive.  The Group's present market share in commercial vehicles which include rebuilt, reconditioned and new commercial vehicles is approximately 2% only thus provides ample room for the Group to grow its business and profitability.  The growth trend of the demand for commercial vehicles in general also provides the platform for the Group to continuously sustain its business growth by increasing its production capacity and improving operational efficiency. </a:t>
          </a:r>
        </a:p>
      </xdr:txBody>
    </xdr:sp>
    <xdr:clientData/>
  </xdr:twoCellAnchor>
  <xdr:twoCellAnchor>
    <xdr:from>
      <xdr:col>1</xdr:col>
      <xdr:colOff>9525</xdr:colOff>
      <xdr:row>78</xdr:row>
      <xdr:rowOff>9525</xdr:rowOff>
    </xdr:from>
    <xdr:to>
      <xdr:col>8</xdr:col>
      <xdr:colOff>409575</xdr:colOff>
      <xdr:row>86</xdr:row>
      <xdr:rowOff>0</xdr:rowOff>
    </xdr:to>
    <xdr:sp>
      <xdr:nvSpPr>
        <xdr:cNvPr id="9" name="Text 18"/>
        <xdr:cNvSpPr txBox="1">
          <a:spLocks noChangeArrowheads="1"/>
        </xdr:cNvSpPr>
      </xdr:nvSpPr>
      <xdr:spPr>
        <a:xfrm>
          <a:off x="314325" y="12449175"/>
          <a:ext cx="6048375" cy="12858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Other than the interim dividend of RM1,167,364 in respect of the financial year ended 31 December 2003 declared on the same date by BKVI to the then existing shareholders of BKVI prior to the acquisition of BKVI by the Company which  was paid on 6 January 2004, no other dividends have been declared or paid by the Company for the current quarter ended 30 September 2004.
The Board is recommending the payment of a first and final tax exempt dividend of 3.75 sen per share, amounting to RM3,000,000 for the financial year ended 31 December 2004.</a:t>
          </a:r>
        </a:p>
      </xdr:txBody>
    </xdr:sp>
    <xdr:clientData/>
  </xdr:twoCellAnchor>
  <xdr:twoCellAnchor>
    <xdr:from>
      <xdr:col>0</xdr:col>
      <xdr:colOff>285750</xdr:colOff>
      <xdr:row>221</xdr:row>
      <xdr:rowOff>133350</xdr:rowOff>
    </xdr:from>
    <xdr:to>
      <xdr:col>8</xdr:col>
      <xdr:colOff>495300</xdr:colOff>
      <xdr:row>237</xdr:row>
      <xdr:rowOff>85725</xdr:rowOff>
    </xdr:to>
    <xdr:sp>
      <xdr:nvSpPr>
        <xdr:cNvPr id="10" name="Text 18"/>
        <xdr:cNvSpPr txBox="1">
          <a:spLocks noChangeArrowheads="1"/>
        </xdr:cNvSpPr>
      </xdr:nvSpPr>
      <xdr:spPr>
        <a:xfrm>
          <a:off x="285750" y="35156775"/>
          <a:ext cx="6162675" cy="25431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In conjunction with the IPO exercise on the Second Board of Bursa Securities, the Directors had forecast the Group’s net profit for the financial year ended 31 December 2004 to be RM8.10 million in the prospectus dated 19 March 2004. However, for the financial year ended 31 December 2004, the Group registered net profit of RM15.67 million, the increase in the actual Group's net profit as compared with its forecast figures were mainly due to the following :
(a) The write off of the reserve on consolidation to the income statement thereby increasing net profit by RM5.58 million;
</a:t>
          </a:r>
          <a:r>
            <a:rPr lang="en-US" cap="none" sz="1000" b="0" i="0" u="none" baseline="0">
              <a:latin typeface="Times New Roman"/>
              <a:ea typeface="Times New Roman"/>
              <a:cs typeface="Times New Roman"/>
            </a:rPr>
            <a:t>
(b) The increase market acceptance of Rebuilt commercial vehicles which features distinct advantages over its competitors in terms of competitive pricing, current year registration and zero odometer resetting coupled with ease of end financing of the product has resulted in the general increase in the revenue recorded of 14.35% as compared to the forecast figure thus resulting in the corresponding increase in the net profit; and
(c) The increase in the profit margin attributed by the economies of scales achieved which resulted from the increase in production capacity,  overall improved operational efficiency and productivity and the variation in the sales mix of the product which contributed higher margin .</a:t>
          </a:r>
        </a:p>
      </xdr:txBody>
    </xdr:sp>
    <xdr:clientData/>
  </xdr:twoCellAnchor>
  <xdr:twoCellAnchor>
    <xdr:from>
      <xdr:col>1</xdr:col>
      <xdr:colOff>9525</xdr:colOff>
      <xdr:row>276</xdr:row>
      <xdr:rowOff>9525</xdr:rowOff>
    </xdr:from>
    <xdr:to>
      <xdr:col>8</xdr:col>
      <xdr:colOff>371475</xdr:colOff>
      <xdr:row>278</xdr:row>
      <xdr:rowOff>0</xdr:rowOff>
    </xdr:to>
    <xdr:sp>
      <xdr:nvSpPr>
        <xdr:cNvPr id="11" name="Text 18"/>
        <xdr:cNvSpPr txBox="1">
          <a:spLocks noChangeArrowheads="1"/>
        </xdr:cNvSpPr>
      </xdr:nvSpPr>
      <xdr:spPr>
        <a:xfrm>
          <a:off x="314325" y="43815000"/>
          <a:ext cx="601027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sale of unquoted investments and properties for the current quarter under review</a:t>
          </a:r>
        </a:p>
      </xdr:txBody>
    </xdr:sp>
    <xdr:clientData/>
  </xdr:twoCellAnchor>
  <xdr:twoCellAnchor>
    <xdr:from>
      <xdr:col>1</xdr:col>
      <xdr:colOff>9525</xdr:colOff>
      <xdr:row>281</xdr:row>
      <xdr:rowOff>9525</xdr:rowOff>
    </xdr:from>
    <xdr:to>
      <xdr:col>8</xdr:col>
      <xdr:colOff>438150</xdr:colOff>
      <xdr:row>285</xdr:row>
      <xdr:rowOff>0</xdr:rowOff>
    </xdr:to>
    <xdr:sp>
      <xdr:nvSpPr>
        <xdr:cNvPr id="12" name="Text 18"/>
        <xdr:cNvSpPr txBox="1">
          <a:spLocks noChangeArrowheads="1"/>
        </xdr:cNvSpPr>
      </xdr:nvSpPr>
      <xdr:spPr>
        <a:xfrm>
          <a:off x="314325" y="44624625"/>
          <a:ext cx="6076950" cy="638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0</xdr:col>
      <xdr:colOff>295275</xdr:colOff>
      <xdr:row>287</xdr:row>
      <xdr:rowOff>142875</xdr:rowOff>
    </xdr:from>
    <xdr:to>
      <xdr:col>8</xdr:col>
      <xdr:colOff>466725</xdr:colOff>
      <xdr:row>294</xdr:row>
      <xdr:rowOff>28575</xdr:rowOff>
    </xdr:to>
    <xdr:sp>
      <xdr:nvSpPr>
        <xdr:cNvPr id="13" name="Text 18"/>
        <xdr:cNvSpPr txBox="1">
          <a:spLocks noChangeArrowheads="1"/>
        </xdr:cNvSpPr>
      </xdr:nvSpPr>
      <xdr:spPr>
        <a:xfrm>
          <a:off x="295275" y="45729525"/>
          <a:ext cx="6124575" cy="10191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On 19 March 2004, the Company issued a prospectus for the public issue of 13,600,000 new ordinary shares of RM0.50 each and offer for sale of 9,396,000 ordinary shares of RM0.50 each at an issue/offer price of RM1.00 per ordinary share payable in full on application  in conjunction with its listing on the Second Board of </a:t>
          </a:r>
          <a:r>
            <a:rPr lang="en-US" cap="none" sz="1000" b="0" i="0" u="none" baseline="0">
              <a:latin typeface="Times New Roman"/>
              <a:ea typeface="Times New Roman"/>
              <a:cs typeface="Times New Roman"/>
            </a:rPr>
            <a:t>Bursa Securities.  </a:t>
          </a:r>
          <a:r>
            <a:rPr lang="en-US" cap="none" sz="1000" b="0" i="0" u="none" baseline="0">
              <a:solidFill>
                <a:srgbClr val="000000"/>
              </a:solidFill>
              <a:latin typeface="Times New Roman"/>
              <a:ea typeface="Times New Roman"/>
              <a:cs typeface="Times New Roman"/>
            </a:rPr>
            <a:t>The public issue and offer for sale were fully subscribed on its closing date on 26 March 2004. 
On 8 April 2004, BKOON was officially listed and quoted on the Second Board of Bursa Securities.</a:t>
          </a:r>
        </a:p>
      </xdr:txBody>
    </xdr:sp>
    <xdr:clientData/>
  </xdr:twoCellAnchor>
  <xdr:twoCellAnchor>
    <xdr:from>
      <xdr:col>1</xdr:col>
      <xdr:colOff>9525</xdr:colOff>
      <xdr:row>335</xdr:row>
      <xdr:rowOff>9525</xdr:rowOff>
    </xdr:from>
    <xdr:to>
      <xdr:col>8</xdr:col>
      <xdr:colOff>333375</xdr:colOff>
      <xdr:row>336</xdr:row>
      <xdr:rowOff>133350</xdr:rowOff>
    </xdr:to>
    <xdr:sp>
      <xdr:nvSpPr>
        <xdr:cNvPr id="14" name="Text 18"/>
        <xdr:cNvSpPr txBox="1">
          <a:spLocks noChangeArrowheads="1"/>
        </xdr:cNvSpPr>
      </xdr:nvSpPr>
      <xdr:spPr>
        <a:xfrm>
          <a:off x="314325" y="53406675"/>
          <a:ext cx="5972175" cy="2857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340</xdr:row>
      <xdr:rowOff>9525</xdr:rowOff>
    </xdr:from>
    <xdr:to>
      <xdr:col>8</xdr:col>
      <xdr:colOff>447675</xdr:colOff>
      <xdr:row>342</xdr:row>
      <xdr:rowOff>0</xdr:rowOff>
    </xdr:to>
    <xdr:sp>
      <xdr:nvSpPr>
        <xdr:cNvPr id="15" name="Text 18"/>
        <xdr:cNvSpPr txBox="1">
          <a:spLocks noChangeArrowheads="1"/>
        </xdr:cNvSpPr>
      </xdr:nvSpPr>
      <xdr:spPr>
        <a:xfrm>
          <a:off x="314325" y="54216300"/>
          <a:ext cx="608647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material litigation as at the date of this report.</a:t>
          </a:r>
        </a:p>
      </xdr:txBody>
    </xdr:sp>
    <xdr:clientData/>
  </xdr:twoCellAnchor>
  <xdr:twoCellAnchor>
    <xdr:from>
      <xdr:col>1</xdr:col>
      <xdr:colOff>9525</xdr:colOff>
      <xdr:row>10</xdr:row>
      <xdr:rowOff>0</xdr:rowOff>
    </xdr:from>
    <xdr:to>
      <xdr:col>8</xdr:col>
      <xdr:colOff>428625</xdr:colOff>
      <xdr:row>28</xdr:row>
      <xdr:rowOff>142875</xdr:rowOff>
    </xdr:to>
    <xdr:sp>
      <xdr:nvSpPr>
        <xdr:cNvPr id="16" name="TextBox 16"/>
        <xdr:cNvSpPr txBox="1">
          <a:spLocks noChangeArrowheads="1"/>
        </xdr:cNvSpPr>
      </xdr:nvSpPr>
      <xdr:spPr>
        <a:xfrm>
          <a:off x="314325" y="1514475"/>
          <a:ext cx="6067425" cy="3057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interim financial statements are unaudited and have been prepared in compliance with MASB 26 Interim Financial Reporting and Chapter 9 part K of the Listing Requirements of Bursa Malaysia Securities Berhad ("Bursa Securities"). 
The interim financial statements should be read in conjunction with the audited financial statements of Boon Koon Group Berhad ("BKOON" or "Company") and Boon Koon Vehicles Industries Sdn. Bhd. ("BKVI") for the year ended 31 December 2003. These explanatory notes attached to the interim financial statements provide an explanation of events and transactions that are significant to an understanding of the changes in the financial position and performance of BKOON and its subsidiary companies namely, BKVI, First Peninsula Credit Sdn. Bhd. ("FPC") and Boon Koon Marketing (East Malaysia) Sdn. Bhd. ("BKM") hereinafter referred to as the (“Group”) since the financial year ended 31 December 2003.
The same accounting policies and methods of computation are followed in the interim financial statements as compared with the financial statements for the year ended 31 December 2003 save as follows :
Previously BKVI did not amortise or write off goodwill and reserve on consolidation to the income statement. Now the Company's treatment on goodwill and reserve on consolidation is to immediately recognise it to the income statement. The impact of the Company's treatment on goodwill and reserve on consolidation is an increase of RM5.58 million on the net profit for the current quarter and current year to date.</a:t>
          </a:r>
        </a:p>
      </xdr:txBody>
    </xdr:sp>
    <xdr:clientData/>
  </xdr:twoCellAnchor>
  <xdr:twoCellAnchor>
    <xdr:from>
      <xdr:col>1</xdr:col>
      <xdr:colOff>19050</xdr:colOff>
      <xdr:row>50</xdr:row>
      <xdr:rowOff>28575</xdr:rowOff>
    </xdr:from>
    <xdr:to>
      <xdr:col>8</xdr:col>
      <xdr:colOff>514350</xdr:colOff>
      <xdr:row>52</xdr:row>
      <xdr:rowOff>85725</xdr:rowOff>
    </xdr:to>
    <xdr:sp>
      <xdr:nvSpPr>
        <xdr:cNvPr id="17" name="TextBox 17"/>
        <xdr:cNvSpPr txBox="1">
          <a:spLocks noChangeArrowheads="1"/>
        </xdr:cNvSpPr>
      </xdr:nvSpPr>
      <xdr:spPr>
        <a:xfrm>
          <a:off x="323850" y="8020050"/>
          <a:ext cx="6143625" cy="38100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increase in the Company’s issued and fully paid-up share capital following the Group’s listing on the Second Board of Bursa Securities were</a:t>
          </a:r>
          <a:r>
            <a:rPr lang="en-US" cap="none" sz="1000" b="0" i="0" u="none" baseline="0">
              <a:solidFill>
                <a:srgbClr val="0000FF"/>
              </a:solidFill>
              <a:latin typeface="Times New Roman"/>
              <a:ea typeface="Times New Roman"/>
              <a:cs typeface="Times New Roman"/>
            </a:rPr>
            <a:t> </a:t>
          </a:r>
          <a:r>
            <a:rPr lang="en-US" cap="none" sz="1000" b="0" i="0" u="none" baseline="0">
              <a:latin typeface="Times New Roman"/>
              <a:ea typeface="Times New Roman"/>
              <a:cs typeface="Times New Roman"/>
            </a:rPr>
            <a:t>as follows :</a:t>
          </a:r>
        </a:p>
      </xdr:txBody>
    </xdr:sp>
    <xdr:clientData/>
  </xdr:twoCellAnchor>
  <xdr:twoCellAnchor>
    <xdr:from>
      <xdr:col>1</xdr:col>
      <xdr:colOff>19050</xdr:colOff>
      <xdr:row>373</xdr:row>
      <xdr:rowOff>0</xdr:rowOff>
    </xdr:from>
    <xdr:to>
      <xdr:col>8</xdr:col>
      <xdr:colOff>295275</xdr:colOff>
      <xdr:row>375</xdr:row>
      <xdr:rowOff>114300</xdr:rowOff>
    </xdr:to>
    <xdr:sp>
      <xdr:nvSpPr>
        <xdr:cNvPr id="18" name="TextBox 18"/>
        <xdr:cNvSpPr txBox="1">
          <a:spLocks noChangeArrowheads="1"/>
        </xdr:cNvSpPr>
      </xdr:nvSpPr>
      <xdr:spPr>
        <a:xfrm>
          <a:off x="323850" y="57988200"/>
          <a:ext cx="5924550" cy="43815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19050</xdr:colOff>
      <xdr:row>126</xdr:row>
      <xdr:rowOff>0</xdr:rowOff>
    </xdr:from>
    <xdr:to>
      <xdr:col>8</xdr:col>
      <xdr:colOff>514350</xdr:colOff>
      <xdr:row>126</xdr:row>
      <xdr:rowOff>0</xdr:rowOff>
    </xdr:to>
    <xdr:sp>
      <xdr:nvSpPr>
        <xdr:cNvPr id="19" name="TextBox 19"/>
        <xdr:cNvSpPr txBox="1">
          <a:spLocks noChangeArrowheads="1"/>
        </xdr:cNvSpPr>
      </xdr:nvSpPr>
      <xdr:spPr>
        <a:xfrm>
          <a:off x="323850" y="20250150"/>
          <a:ext cx="61436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0</xdr:col>
      <xdr:colOff>295275</xdr:colOff>
      <xdr:row>151</xdr:row>
      <xdr:rowOff>28575</xdr:rowOff>
    </xdr:from>
    <xdr:to>
      <xdr:col>8</xdr:col>
      <xdr:colOff>457200</xdr:colOff>
      <xdr:row>156</xdr:row>
      <xdr:rowOff>152400</xdr:rowOff>
    </xdr:to>
    <xdr:sp>
      <xdr:nvSpPr>
        <xdr:cNvPr id="20" name="TextBox 20"/>
        <xdr:cNvSpPr txBox="1">
          <a:spLocks noChangeArrowheads="1"/>
        </xdr:cNvSpPr>
      </xdr:nvSpPr>
      <xdr:spPr>
        <a:xfrm>
          <a:off x="295275" y="24326850"/>
          <a:ext cx="6115050" cy="933450"/>
        </a:xfrm>
        <a:prstGeom prst="rect">
          <a:avLst/>
        </a:prstGeom>
        <a:solidFill>
          <a:srgbClr val="FFFFFF"/>
        </a:solidFill>
        <a:ln w="9525" cmpd="sng">
          <a:noFill/>
        </a:ln>
      </xdr:spPr>
      <xdr:txBody>
        <a:bodyPr vertOverflow="clip" wrap="square"/>
        <a:p>
          <a:pPr algn="l">
            <a:defRPr/>
          </a:pPr>
          <a:r>
            <a:rPr lang="en-US" cap="none" sz="1000" b="0" i="0" u="none" baseline="0"/>
            <a:t>On 1 June 2004, the Company announced that it had entered into a Share Sale Agreement with Mr. Tan Poo Chuan and Madam Tan Geik Ee for the acquisition of 35,000 ordinary shares of RM1.00 each in BKM, representing 35% of the issued and paid-up share capital of BKM for a total cash consideration of RM990,500.
The acquisition was completed on 30 June 2004.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57"/>
  <sheetViews>
    <sheetView zoomScaleSheetLayoutView="100" workbookViewId="0" topLeftCell="A40">
      <selection activeCell="H47" sqref="H47"/>
    </sheetView>
  </sheetViews>
  <sheetFormatPr defaultColWidth="9.140625" defaultRowHeight="12.75"/>
  <cols>
    <col min="1" max="1" width="33.28125" style="38" customWidth="1"/>
    <col min="2" max="2" width="12.57421875" style="38" customWidth="1"/>
    <col min="3" max="3" width="1.7109375" style="38" customWidth="1"/>
    <col min="4" max="4" width="12.57421875" style="39" bestFit="1" customWidth="1"/>
    <col min="5" max="5" width="2.00390625" style="38" customWidth="1"/>
    <col min="6" max="6" width="10.28125" style="39" bestFit="1" customWidth="1"/>
    <col min="7" max="7" width="2.00390625" style="38" customWidth="1"/>
    <col min="8" max="8" width="10.00390625" style="39" bestFit="1" customWidth="1"/>
    <col min="9" max="16384" width="9.140625" style="38" customWidth="1"/>
  </cols>
  <sheetData>
    <row r="2" spans="1:8" ht="12.75">
      <c r="A2" s="53" t="s">
        <v>139</v>
      </c>
      <c r="B2" s="53"/>
      <c r="C2" s="53"/>
      <c r="D2" s="53"/>
      <c r="E2" s="53"/>
      <c r="F2" s="53"/>
      <c r="G2" s="53"/>
      <c r="H2" s="53"/>
    </row>
    <row r="3" spans="1:8" ht="12.75">
      <c r="A3" s="68" t="s">
        <v>140</v>
      </c>
      <c r="B3" s="53"/>
      <c r="C3" s="53"/>
      <c r="D3" s="53"/>
      <c r="E3" s="53"/>
      <c r="F3" s="53"/>
      <c r="G3" s="53"/>
      <c r="H3" s="53"/>
    </row>
    <row r="5" ht="12.75">
      <c r="A5" s="42" t="s">
        <v>0</v>
      </c>
    </row>
    <row r="6" ht="12.75">
      <c r="A6" s="42" t="s">
        <v>251</v>
      </c>
    </row>
    <row r="7" spans="1:2" ht="12.75">
      <c r="A7" s="42" t="s">
        <v>84</v>
      </c>
      <c r="B7" s="39"/>
    </row>
    <row r="8" spans="1:2" ht="12.75">
      <c r="A8" s="42"/>
      <c r="B8" s="39"/>
    </row>
    <row r="9" spans="1:8" ht="12.75">
      <c r="A9" s="42"/>
      <c r="B9" s="99" t="s">
        <v>96</v>
      </c>
      <c r="C9" s="99"/>
      <c r="D9" s="99"/>
      <c r="F9" s="99" t="s">
        <v>178</v>
      </c>
      <c r="G9" s="99"/>
      <c r="H9" s="99"/>
    </row>
    <row r="10" spans="1:8" ht="12.75">
      <c r="A10" s="42"/>
      <c r="B10" s="39"/>
      <c r="C10" s="39"/>
      <c r="D10" s="39" t="s">
        <v>252</v>
      </c>
      <c r="G10" s="39"/>
      <c r="H10" s="39" t="s">
        <v>252</v>
      </c>
    </row>
    <row r="11" spans="2:8" ht="12.75">
      <c r="B11" s="39"/>
      <c r="C11" s="54"/>
      <c r="D11" s="54" t="s">
        <v>91</v>
      </c>
      <c r="E11" s="54"/>
      <c r="G11" s="54"/>
      <c r="H11" s="54" t="s">
        <v>91</v>
      </c>
    </row>
    <row r="12" spans="2:8" ht="12.75">
      <c r="B12" s="54" t="s">
        <v>90</v>
      </c>
      <c r="C12" s="54"/>
      <c r="D12" s="54" t="s">
        <v>92</v>
      </c>
      <c r="E12" s="54"/>
      <c r="F12" s="54" t="s">
        <v>90</v>
      </c>
      <c r="G12" s="54"/>
      <c r="H12" s="54" t="s">
        <v>92</v>
      </c>
    </row>
    <row r="13" spans="2:8" ht="12.75">
      <c r="B13" s="54" t="s">
        <v>2</v>
      </c>
      <c r="C13" s="54"/>
      <c r="D13" s="54" t="s">
        <v>2</v>
      </c>
      <c r="E13" s="54"/>
      <c r="F13" s="54" t="s">
        <v>4</v>
      </c>
      <c r="G13" s="54"/>
      <c r="H13" s="54" t="s">
        <v>2</v>
      </c>
    </row>
    <row r="14" spans="2:8" ht="12.75">
      <c r="B14" s="54" t="s">
        <v>255</v>
      </c>
      <c r="C14" s="54"/>
      <c r="D14" s="54" t="s">
        <v>141</v>
      </c>
      <c r="E14" s="54"/>
      <c r="F14" s="54" t="s">
        <v>255</v>
      </c>
      <c r="G14" s="54"/>
      <c r="H14" s="54" t="s">
        <v>141</v>
      </c>
    </row>
    <row r="15" spans="2:8" ht="12.75">
      <c r="B15" s="39" t="s">
        <v>3</v>
      </c>
      <c r="D15" s="39" t="s">
        <v>3</v>
      </c>
      <c r="F15" s="39" t="s">
        <v>3</v>
      </c>
      <c r="H15" s="39" t="s">
        <v>3</v>
      </c>
    </row>
    <row r="17" spans="1:8" s="36" customFormat="1" ht="12.75">
      <c r="A17" s="36" t="s">
        <v>5</v>
      </c>
      <c r="B17" s="36">
        <v>24360</v>
      </c>
      <c r="D17" s="36">
        <v>18298</v>
      </c>
      <c r="F17" s="36">
        <v>93314</v>
      </c>
      <c r="H17" s="47">
        <v>72368</v>
      </c>
    </row>
    <row r="18" s="36" customFormat="1" ht="12.75">
      <c r="H18" s="47"/>
    </row>
    <row r="19" spans="1:8" s="36" customFormat="1" ht="12.75">
      <c r="A19" s="38" t="s">
        <v>67</v>
      </c>
      <c r="B19" s="36">
        <v>-20900</v>
      </c>
      <c r="D19" s="36">
        <v>-15719</v>
      </c>
      <c r="F19" s="36">
        <v>-78797</v>
      </c>
      <c r="H19" s="47">
        <v>-62528</v>
      </c>
    </row>
    <row r="20" spans="1:8" s="36" customFormat="1" ht="12.75">
      <c r="A20" s="38"/>
      <c r="H20" s="47"/>
    </row>
    <row r="21" spans="1:8" s="36" customFormat="1" ht="12.75">
      <c r="A21" s="38" t="s">
        <v>66</v>
      </c>
      <c r="B21" s="36">
        <v>22</v>
      </c>
      <c r="D21" s="36">
        <v>80</v>
      </c>
      <c r="F21" s="36">
        <v>234</v>
      </c>
      <c r="H21" s="47">
        <v>295</v>
      </c>
    </row>
    <row r="22" spans="1:8" s="36" customFormat="1" ht="12.75">
      <c r="A22" s="38"/>
      <c r="B22" s="48"/>
      <c r="D22" s="48"/>
      <c r="F22" s="48"/>
      <c r="H22" s="48"/>
    </row>
    <row r="23" spans="1:8" s="36" customFormat="1" ht="12.75">
      <c r="A23" s="38" t="s">
        <v>65</v>
      </c>
      <c r="B23" s="47">
        <f>SUM(B17:B21)</f>
        <v>3482</v>
      </c>
      <c r="D23" s="47">
        <f>SUM(D17:D21)</f>
        <v>2659</v>
      </c>
      <c r="F23" s="47">
        <f>SUM(F17:F21)</f>
        <v>14751</v>
      </c>
      <c r="H23" s="47">
        <f>SUM(H17:H21)</f>
        <v>10135</v>
      </c>
    </row>
    <row r="24" spans="1:8" s="36" customFormat="1" ht="12.75">
      <c r="A24" s="38"/>
      <c r="H24" s="47"/>
    </row>
    <row r="25" spans="1:8" s="36" customFormat="1" ht="12.75">
      <c r="A25" s="38" t="s">
        <v>64</v>
      </c>
      <c r="B25" s="47">
        <v>-186</v>
      </c>
      <c r="D25" s="47">
        <v>-216</v>
      </c>
      <c r="F25" s="47">
        <v>-904</v>
      </c>
      <c r="H25" s="47">
        <v>-784</v>
      </c>
    </row>
    <row r="26" spans="1:8" s="36" customFormat="1" ht="12.75">
      <c r="A26" s="38"/>
      <c r="B26" s="48"/>
      <c r="D26" s="48"/>
      <c r="F26" s="48"/>
      <c r="H26" s="48"/>
    </row>
    <row r="27" spans="1:8" s="36" customFormat="1" ht="12.75">
      <c r="A27" s="38" t="s">
        <v>266</v>
      </c>
      <c r="B27" s="47">
        <f>+B23+B25</f>
        <v>3296</v>
      </c>
      <c r="D27" s="47">
        <f>+D23+D25</f>
        <v>2443</v>
      </c>
      <c r="F27" s="47">
        <f>+F23+F25</f>
        <v>13847</v>
      </c>
      <c r="H27" s="47">
        <f>+H23+H25</f>
        <v>9351</v>
      </c>
    </row>
    <row r="28" spans="1:8" s="36" customFormat="1" ht="12.75">
      <c r="A28" s="38"/>
      <c r="B28" s="47"/>
      <c r="D28" s="47"/>
      <c r="F28" s="47"/>
      <c r="H28" s="47"/>
    </row>
    <row r="29" spans="1:8" s="36" customFormat="1" ht="12.75">
      <c r="A29" s="38" t="s">
        <v>265</v>
      </c>
      <c r="B29" s="48">
        <v>5577</v>
      </c>
      <c r="D29" s="48">
        <v>0</v>
      </c>
      <c r="F29" s="48">
        <v>5577</v>
      </c>
      <c r="H29" s="48">
        <v>0</v>
      </c>
    </row>
    <row r="30" spans="1:8" s="36" customFormat="1" ht="12.75">
      <c r="A30" s="38"/>
      <c r="B30" s="47"/>
      <c r="D30" s="47"/>
      <c r="F30" s="47"/>
      <c r="H30" s="47"/>
    </row>
    <row r="31" spans="1:8" s="36" customFormat="1" ht="12.75">
      <c r="A31" s="38" t="s">
        <v>16</v>
      </c>
      <c r="B31" s="46">
        <f>SUM(B27:B30)</f>
        <v>8873</v>
      </c>
      <c r="C31" s="60"/>
      <c r="D31" s="46">
        <f>SUM(D27:D30)</f>
        <v>2443</v>
      </c>
      <c r="E31" s="60"/>
      <c r="F31" s="46">
        <f>SUM(F27:F30)</f>
        <v>19424</v>
      </c>
      <c r="G31" s="60"/>
      <c r="H31" s="46">
        <f>SUM(H27:H29)</f>
        <v>9351</v>
      </c>
    </row>
    <row r="32" spans="1:8" s="36" customFormat="1" ht="12.75">
      <c r="A32" s="38"/>
      <c r="B32" s="47"/>
      <c r="D32" s="47"/>
      <c r="F32" s="47"/>
      <c r="H32" s="47"/>
    </row>
    <row r="33" spans="1:8" s="36" customFormat="1" ht="12.75">
      <c r="A33" s="38" t="s">
        <v>6</v>
      </c>
      <c r="B33" s="47">
        <v>-864</v>
      </c>
      <c r="D33" s="47">
        <v>-286</v>
      </c>
      <c r="F33" s="47">
        <v>-3619</v>
      </c>
      <c r="H33" s="47">
        <v>-2092</v>
      </c>
    </row>
    <row r="34" spans="1:8" s="36" customFormat="1" ht="12.75">
      <c r="A34" s="38"/>
      <c r="B34" s="48"/>
      <c r="D34" s="48"/>
      <c r="F34" s="48"/>
      <c r="H34" s="48"/>
    </row>
    <row r="35" spans="1:8" s="36" customFormat="1" ht="12.75">
      <c r="A35" s="38" t="s">
        <v>63</v>
      </c>
      <c r="B35" s="69">
        <f>SUM(B31:B33)</f>
        <v>8009</v>
      </c>
      <c r="D35" s="69">
        <f>SUM(D31:D33)</f>
        <v>2157</v>
      </c>
      <c r="E35" s="36">
        <f>SUM(E31:E33)</f>
        <v>0</v>
      </c>
      <c r="F35" s="69">
        <f>SUM(F31:F33)</f>
        <v>15805</v>
      </c>
      <c r="G35" s="36">
        <f>SUM(G31:G33)</f>
        <v>0</v>
      </c>
      <c r="H35" s="69">
        <f>SUM(H31:H33)</f>
        <v>7259</v>
      </c>
    </row>
    <row r="36" spans="2:8" s="36" customFormat="1" ht="12.75">
      <c r="B36" s="60"/>
      <c r="C36" s="60"/>
      <c r="D36" s="60"/>
      <c r="E36" s="60"/>
      <c r="F36" s="60"/>
      <c r="G36" s="60"/>
      <c r="H36" s="46"/>
    </row>
    <row r="37" spans="1:8" s="36" customFormat="1" ht="12.75">
      <c r="A37" s="38" t="s">
        <v>61</v>
      </c>
      <c r="B37" s="55">
        <v>0</v>
      </c>
      <c r="D37" s="55">
        <v>-96</v>
      </c>
      <c r="F37" s="55">
        <v>-134</v>
      </c>
      <c r="H37" s="48">
        <v>-235</v>
      </c>
    </row>
    <row r="38" spans="2:8" s="36" customFormat="1" ht="12.75">
      <c r="B38" s="46"/>
      <c r="C38" s="60"/>
      <c r="D38" s="46"/>
      <c r="E38" s="60"/>
      <c r="F38" s="46"/>
      <c r="G38" s="60"/>
      <c r="H38" s="46"/>
    </row>
    <row r="39" spans="1:8" s="36" customFormat="1" ht="12.75">
      <c r="A39" s="38" t="s">
        <v>253</v>
      </c>
      <c r="B39" s="46">
        <f>+B35+B37</f>
        <v>8009</v>
      </c>
      <c r="C39" s="60"/>
      <c r="D39" s="46">
        <f>+D35+D37</f>
        <v>2061</v>
      </c>
      <c r="E39" s="60"/>
      <c r="F39" s="46">
        <f>+F35+F37</f>
        <v>15671</v>
      </c>
      <c r="G39" s="60"/>
      <c r="H39" s="46">
        <f>+H35+H37</f>
        <v>7024</v>
      </c>
    </row>
    <row r="40" spans="1:8" s="36" customFormat="1" ht="12.75">
      <c r="A40" s="38"/>
      <c r="B40" s="46"/>
      <c r="C40" s="60"/>
      <c r="D40" s="60"/>
      <c r="E40" s="60"/>
      <c r="F40" s="46"/>
      <c r="G40" s="60"/>
      <c r="H40" s="47"/>
    </row>
    <row r="41" spans="1:8" s="36" customFormat="1" ht="12.75">
      <c r="A41" s="38" t="s">
        <v>62</v>
      </c>
      <c r="B41" s="48"/>
      <c r="D41" s="55">
        <v>-2062</v>
      </c>
      <c r="F41" s="48">
        <v>0</v>
      </c>
      <c r="H41" s="48">
        <v>-7027</v>
      </c>
    </row>
    <row r="42" spans="1:8" s="36" customFormat="1" ht="12.75">
      <c r="A42" s="38"/>
      <c r="H42" s="47"/>
    </row>
    <row r="43" spans="1:8" s="36" customFormat="1" ht="13.5" thickBot="1">
      <c r="A43" s="38" t="s">
        <v>256</v>
      </c>
      <c r="B43" s="70">
        <f>SUM(B39:B41)</f>
        <v>8009</v>
      </c>
      <c r="D43" s="70">
        <f>SUM(D39:D41)</f>
        <v>-1</v>
      </c>
      <c r="F43" s="70">
        <f>SUM(F39:F41)</f>
        <v>15671</v>
      </c>
      <c r="H43" s="70">
        <f>SUM(H39:H41)</f>
        <v>-3</v>
      </c>
    </row>
    <row r="44" spans="1:8" s="36" customFormat="1" ht="13.5" thickTop="1">
      <c r="A44" s="38"/>
      <c r="B44" s="46"/>
      <c r="D44" s="46"/>
      <c r="F44" s="46"/>
      <c r="H44" s="46"/>
    </row>
    <row r="45" spans="1:8" s="36" customFormat="1" ht="39" thickBot="1">
      <c r="A45" s="71" t="s">
        <v>257</v>
      </c>
      <c r="B45" s="72">
        <f>+'Notes '!F361</f>
        <v>0.1</v>
      </c>
      <c r="D45" s="66">
        <v>-500</v>
      </c>
      <c r="F45" s="72">
        <f>+'Notes '!H361</f>
        <v>0.21</v>
      </c>
      <c r="H45" s="66">
        <v>-1500</v>
      </c>
    </row>
    <row r="46" spans="1:8" s="36" customFormat="1" ht="13.5" thickTop="1">
      <c r="A46" s="38"/>
      <c r="B46" s="73"/>
      <c r="D46" s="46"/>
      <c r="F46" s="73"/>
      <c r="H46" s="46"/>
    </row>
    <row r="47" spans="1:8" s="36" customFormat="1" ht="39" thickBot="1">
      <c r="A47" s="71" t="s">
        <v>180</v>
      </c>
      <c r="B47" s="72">
        <v>0</v>
      </c>
      <c r="D47" s="66">
        <v>6.74</v>
      </c>
      <c r="F47" s="72">
        <v>0</v>
      </c>
      <c r="H47" s="66">
        <v>22.98</v>
      </c>
    </row>
    <row r="48" spans="1:8" s="36" customFormat="1" ht="13.5" thickTop="1">
      <c r="A48" s="38"/>
      <c r="D48" s="47"/>
      <c r="F48" s="47"/>
      <c r="H48" s="47"/>
    </row>
    <row r="49" spans="1:8" s="36" customFormat="1" ht="13.5" thickBot="1">
      <c r="A49" s="38" t="s">
        <v>231</v>
      </c>
      <c r="B49" s="72">
        <v>0</v>
      </c>
      <c r="D49" s="37">
        <v>0</v>
      </c>
      <c r="F49" s="72">
        <v>0</v>
      </c>
      <c r="H49" s="37">
        <v>0</v>
      </c>
    </row>
    <row r="50" spans="4:8" s="36" customFormat="1" ht="13.5" thickTop="1">
      <c r="D50" s="47"/>
      <c r="F50" s="47"/>
      <c r="H50" s="47"/>
    </row>
    <row r="51" spans="1:8" s="36" customFormat="1" ht="12.75">
      <c r="A51" s="36" t="s">
        <v>151</v>
      </c>
      <c r="D51" s="47"/>
      <c r="F51" s="47"/>
      <c r="H51" s="47"/>
    </row>
    <row r="52" spans="4:8" s="36" customFormat="1" ht="12.75">
      <c r="D52" s="47"/>
      <c r="F52" s="47"/>
      <c r="H52" s="47"/>
    </row>
    <row r="53" spans="4:8" s="36" customFormat="1" ht="12.75">
      <c r="D53" s="47"/>
      <c r="F53" s="47"/>
      <c r="H53" s="47"/>
    </row>
    <row r="54" spans="4:8" s="36" customFormat="1" ht="12.75">
      <c r="D54" s="47"/>
      <c r="F54" s="47"/>
      <c r="H54" s="47"/>
    </row>
    <row r="55" spans="4:8" s="36" customFormat="1" ht="12.75">
      <c r="D55" s="47"/>
      <c r="F55" s="47"/>
      <c r="H55" s="47"/>
    </row>
    <row r="56" spans="4:8" s="36" customFormat="1" ht="12.75">
      <c r="D56" s="47"/>
      <c r="F56" s="47"/>
      <c r="H56" s="47"/>
    </row>
    <row r="57" spans="4:8" s="36" customFormat="1" ht="12.75">
      <c r="D57" s="47"/>
      <c r="F57" s="47"/>
      <c r="H57" s="47"/>
    </row>
  </sheetData>
  <mergeCells count="2">
    <mergeCell ref="F9:H9"/>
    <mergeCell ref="B9:D9"/>
  </mergeCells>
  <printOptions/>
  <pageMargins left="1.5" right="0.5" top="0.28" bottom="0.5" header="0.17" footer="0.5"/>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2:I51"/>
  <sheetViews>
    <sheetView zoomScaleSheetLayoutView="100" workbookViewId="0" topLeftCell="A4">
      <selection activeCell="A4" sqref="A4"/>
    </sheetView>
  </sheetViews>
  <sheetFormatPr defaultColWidth="9.140625" defaultRowHeight="12.75"/>
  <cols>
    <col min="1" max="1" width="50.140625" style="1" customWidth="1"/>
    <col min="2" max="2" width="12.57421875" style="38"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2" ht="12.75">
      <c r="A2" s="3" t="s">
        <v>139</v>
      </c>
    </row>
    <row r="3" ht="12.75">
      <c r="A3" s="4" t="str">
        <f>'IS'!A3</f>
        <v>Company No. 553434-U</v>
      </c>
    </row>
    <row r="5" ht="12.75">
      <c r="A5" s="5" t="s">
        <v>258</v>
      </c>
    </row>
    <row r="6" ht="12.75">
      <c r="A6" s="5" t="s">
        <v>84</v>
      </c>
    </row>
    <row r="7" spans="2:4" ht="12.75">
      <c r="B7" s="39"/>
      <c r="D7" s="2" t="s">
        <v>182</v>
      </c>
    </row>
    <row r="8" spans="2:4" ht="12.75">
      <c r="B8" s="39"/>
      <c r="D8" s="2" t="s">
        <v>7</v>
      </c>
    </row>
    <row r="9" spans="2:4" ht="12.75">
      <c r="B9" s="39" t="s">
        <v>85</v>
      </c>
      <c r="D9" s="2" t="s">
        <v>87</v>
      </c>
    </row>
    <row r="10" spans="2:4" ht="12.75">
      <c r="B10" s="39" t="s">
        <v>86</v>
      </c>
      <c r="D10" s="2" t="s">
        <v>88</v>
      </c>
    </row>
    <row r="11" spans="2:4" ht="12.75">
      <c r="B11" s="39" t="s">
        <v>2</v>
      </c>
      <c r="D11" s="2" t="s">
        <v>89</v>
      </c>
    </row>
    <row r="12" spans="2:4" ht="12.75">
      <c r="B12" s="75" t="s">
        <v>255</v>
      </c>
      <c r="D12" s="11" t="s">
        <v>141</v>
      </c>
    </row>
    <row r="13" spans="2:4" ht="12.75">
      <c r="B13" s="39" t="s">
        <v>3</v>
      </c>
      <c r="D13" s="2" t="s">
        <v>3</v>
      </c>
    </row>
    <row r="15" spans="1:8" s="6" customFormat="1" ht="12.75">
      <c r="A15" s="12" t="s">
        <v>76</v>
      </c>
      <c r="B15" s="36">
        <v>32673</v>
      </c>
      <c r="D15" s="7">
        <v>0</v>
      </c>
      <c r="F15" s="7"/>
      <c r="H15" s="7"/>
    </row>
    <row r="16" spans="1:8" s="6" customFormat="1" ht="12.75" hidden="1">
      <c r="A16" s="12" t="s">
        <v>148</v>
      </c>
      <c r="B16" s="36">
        <v>0</v>
      </c>
      <c r="D16" s="7">
        <v>0</v>
      </c>
      <c r="F16" s="7"/>
      <c r="H16" s="7"/>
    </row>
    <row r="17" spans="1:8" s="6" customFormat="1" ht="12.75">
      <c r="A17" s="12"/>
      <c r="B17" s="36"/>
      <c r="D17" s="7"/>
      <c r="F17" s="7"/>
      <c r="H17" s="7"/>
    </row>
    <row r="18" spans="1:8" s="6" customFormat="1" ht="12.75">
      <c r="A18" s="12" t="s">
        <v>81</v>
      </c>
      <c r="B18" s="36"/>
      <c r="D18" s="7"/>
      <c r="F18" s="7"/>
      <c r="H18" s="7"/>
    </row>
    <row r="19" spans="1:8" s="6" customFormat="1" ht="12.75">
      <c r="A19" s="8" t="s">
        <v>77</v>
      </c>
      <c r="B19" s="56">
        <v>33911</v>
      </c>
      <c r="C19" s="8"/>
      <c r="D19" s="22">
        <v>0</v>
      </c>
      <c r="E19" s="8"/>
      <c r="F19" s="9"/>
      <c r="G19" s="8"/>
      <c r="H19" s="7"/>
    </row>
    <row r="20" spans="1:8" s="6" customFormat="1" ht="12.75">
      <c r="A20" s="8" t="s">
        <v>8</v>
      </c>
      <c r="B20" s="58">
        <f>25785+1675</f>
        <v>27460</v>
      </c>
      <c r="C20" s="8"/>
      <c r="D20" s="23">
        <v>0</v>
      </c>
      <c r="E20" s="8"/>
      <c r="F20" s="9"/>
      <c r="G20" s="8"/>
      <c r="H20" s="7"/>
    </row>
    <row r="21" spans="1:8" s="6" customFormat="1" ht="12.75">
      <c r="A21" s="8" t="s">
        <v>149</v>
      </c>
      <c r="B21" s="58">
        <v>34</v>
      </c>
      <c r="C21" s="8"/>
      <c r="D21" s="23">
        <v>0</v>
      </c>
      <c r="E21" s="8"/>
      <c r="F21" s="9"/>
      <c r="G21" s="8"/>
      <c r="H21" s="7"/>
    </row>
    <row r="22" spans="1:8" s="6" customFormat="1" ht="12.75">
      <c r="A22" s="8" t="s">
        <v>78</v>
      </c>
      <c r="B22" s="58">
        <v>3000</v>
      </c>
      <c r="C22" s="8"/>
      <c r="D22" s="23">
        <v>0</v>
      </c>
      <c r="E22" s="8"/>
      <c r="F22" s="9"/>
      <c r="G22" s="8"/>
      <c r="H22" s="7"/>
    </row>
    <row r="23" spans="1:8" s="6" customFormat="1" ht="12.75">
      <c r="A23" s="8" t="s">
        <v>9</v>
      </c>
      <c r="B23" s="58">
        <v>5408</v>
      </c>
      <c r="C23" s="8"/>
      <c r="D23" s="23">
        <v>0</v>
      </c>
      <c r="E23" s="8"/>
      <c r="F23" s="9"/>
      <c r="G23" s="8"/>
      <c r="H23" s="7"/>
    </row>
    <row r="24" spans="1:8" s="6" customFormat="1" ht="12.75">
      <c r="A24" s="8"/>
      <c r="B24" s="76">
        <f>SUM(B19:B23)</f>
        <v>69813</v>
      </c>
      <c r="C24" s="8"/>
      <c r="D24" s="21">
        <f>SUM(D19:D23)</f>
        <v>0</v>
      </c>
      <c r="E24" s="8"/>
      <c r="F24" s="9"/>
      <c r="G24" s="8"/>
      <c r="H24" s="7"/>
    </row>
    <row r="25" spans="1:8" s="6" customFormat="1" ht="12.75">
      <c r="A25" s="24" t="s">
        <v>82</v>
      </c>
      <c r="B25" s="58"/>
      <c r="C25" s="8"/>
      <c r="D25" s="23"/>
      <c r="E25" s="8"/>
      <c r="F25" s="9"/>
      <c r="G25" s="8"/>
      <c r="H25" s="7"/>
    </row>
    <row r="26" spans="1:8" s="6" customFormat="1" ht="12.75">
      <c r="A26" s="8" t="s">
        <v>10</v>
      </c>
      <c r="B26" s="58">
        <f>5011+3228-492</f>
        <v>7747</v>
      </c>
      <c r="C26" s="8"/>
      <c r="D26" s="23">
        <v>8</v>
      </c>
      <c r="E26" s="8"/>
      <c r="F26" s="9"/>
      <c r="G26" s="8"/>
      <c r="H26" s="7"/>
    </row>
    <row r="27" spans="1:8" s="6" customFormat="1" ht="12.75">
      <c r="A27" s="8" t="s">
        <v>79</v>
      </c>
      <c r="B27" s="58">
        <f>492+28729</f>
        <v>29221</v>
      </c>
      <c r="C27" s="8"/>
      <c r="D27" s="23">
        <v>0</v>
      </c>
      <c r="E27" s="8"/>
      <c r="F27" s="9"/>
      <c r="G27" s="8"/>
      <c r="H27" s="7"/>
    </row>
    <row r="28" spans="1:8" s="6" customFormat="1" ht="12.75">
      <c r="A28" s="8" t="s">
        <v>80</v>
      </c>
      <c r="B28" s="58">
        <v>1329</v>
      </c>
      <c r="C28" s="8"/>
      <c r="D28" s="23">
        <v>0</v>
      </c>
      <c r="E28" s="8"/>
      <c r="F28" s="9"/>
      <c r="G28" s="8"/>
      <c r="H28" s="7"/>
    </row>
    <row r="29" spans="1:8" s="6" customFormat="1" ht="12.75">
      <c r="A29" s="8"/>
      <c r="B29" s="76">
        <f>SUM(B26:B28)</f>
        <v>38297</v>
      </c>
      <c r="C29" s="8"/>
      <c r="D29" s="21">
        <f>SUM(D26:D28)</f>
        <v>8</v>
      </c>
      <c r="E29" s="8"/>
      <c r="F29" s="9"/>
      <c r="G29" s="8"/>
      <c r="H29" s="7"/>
    </row>
    <row r="30" spans="2:8" s="6" customFormat="1" ht="12.75">
      <c r="B30" s="36"/>
      <c r="D30" s="7"/>
      <c r="F30" s="7"/>
      <c r="H30" s="7"/>
    </row>
    <row r="31" spans="1:8" s="6" customFormat="1" ht="12.75">
      <c r="A31" s="12" t="s">
        <v>83</v>
      </c>
      <c r="B31" s="36">
        <f>+B24-B29</f>
        <v>31516</v>
      </c>
      <c r="D31" s="6">
        <f>+D24-D29</f>
        <v>-8</v>
      </c>
      <c r="F31" s="7"/>
      <c r="H31" s="7"/>
    </row>
    <row r="32" spans="2:8" s="6" customFormat="1" ht="12.75">
      <c r="B32" s="36"/>
      <c r="F32" s="7"/>
      <c r="H32" s="7"/>
    </row>
    <row r="33" spans="2:8" s="6" customFormat="1" ht="13.5" thickBot="1">
      <c r="B33" s="61">
        <f>B15+B16+B31</f>
        <v>64189</v>
      </c>
      <c r="D33" s="19">
        <f>D15+D16+D31</f>
        <v>-8</v>
      </c>
      <c r="F33" s="7"/>
      <c r="H33" s="7"/>
    </row>
    <row r="34" spans="2:8" s="6" customFormat="1" ht="13.5" thickTop="1">
      <c r="B34" s="36"/>
      <c r="F34" s="7"/>
      <c r="H34" s="7"/>
    </row>
    <row r="35" spans="1:4" ht="12.75">
      <c r="A35" s="5" t="s">
        <v>69</v>
      </c>
      <c r="B35" s="36">
        <f>Equity!B35</f>
        <v>40000</v>
      </c>
      <c r="D35" s="20" t="s">
        <v>73</v>
      </c>
    </row>
    <row r="36" spans="1:4" ht="12.75">
      <c r="A36" s="5" t="s">
        <v>68</v>
      </c>
      <c r="B36" s="36">
        <f>Equity!C35</f>
        <v>7290</v>
      </c>
      <c r="D36" s="6">
        <v>0</v>
      </c>
    </row>
    <row r="37" spans="1:4" ht="12.75">
      <c r="A37" s="5" t="s">
        <v>72</v>
      </c>
      <c r="B37" s="36">
        <f>Equity!D35</f>
        <v>0</v>
      </c>
      <c r="D37" s="6">
        <v>0</v>
      </c>
    </row>
    <row r="38" spans="1:4" ht="12.75">
      <c r="A38" s="5" t="s">
        <v>219</v>
      </c>
      <c r="B38" s="55">
        <f>Equity!E35</f>
        <v>15663</v>
      </c>
      <c r="D38" s="10">
        <v>-8</v>
      </c>
    </row>
    <row r="39" spans="1:4" ht="12.75">
      <c r="A39" s="5" t="s">
        <v>75</v>
      </c>
      <c r="B39" s="77">
        <f>SUM(B35:B38)</f>
        <v>62953</v>
      </c>
      <c r="D39" s="18">
        <f>SUM(D35:D38)</f>
        <v>-8</v>
      </c>
    </row>
    <row r="40" spans="1:4" ht="12.75" hidden="1">
      <c r="A40" s="5" t="s">
        <v>61</v>
      </c>
      <c r="B40" s="60">
        <v>0</v>
      </c>
      <c r="D40" s="8">
        <v>0</v>
      </c>
    </row>
    <row r="41" spans="1:4" ht="12.75">
      <c r="A41" s="5" t="s">
        <v>70</v>
      </c>
      <c r="B41" s="60">
        <v>962</v>
      </c>
      <c r="D41" s="8">
        <v>0</v>
      </c>
    </row>
    <row r="42" spans="1:4" ht="12.75">
      <c r="A42" s="5" t="s">
        <v>71</v>
      </c>
      <c r="B42" s="60">
        <v>274</v>
      </c>
      <c r="D42" s="8">
        <v>0</v>
      </c>
    </row>
    <row r="43" spans="1:4" ht="13.5" thickBot="1">
      <c r="A43" s="5"/>
      <c r="B43" s="61">
        <f>SUM(B39:B42)</f>
        <v>64189</v>
      </c>
      <c r="D43" s="19">
        <f>SUM(D39:D42)</f>
        <v>-8</v>
      </c>
    </row>
    <row r="44" spans="6:8" ht="13.5" thickTop="1">
      <c r="F44" s="13"/>
      <c r="H44" s="14"/>
    </row>
    <row r="45" spans="1:9" ht="12.75">
      <c r="A45" s="6" t="s">
        <v>181</v>
      </c>
      <c r="B45" s="78"/>
      <c r="F45" s="15"/>
      <c r="H45" s="16"/>
      <c r="I45" s="17"/>
    </row>
    <row r="46" spans="1:9" ht="12.75">
      <c r="A46" s="6"/>
      <c r="B46" s="78"/>
      <c r="F46" s="15"/>
      <c r="H46" s="16"/>
      <c r="I46" s="17"/>
    </row>
    <row r="47" spans="1:9" ht="12.75">
      <c r="A47" s="6" t="s">
        <v>74</v>
      </c>
      <c r="B47" s="78"/>
      <c r="F47" s="15"/>
      <c r="H47" s="16"/>
      <c r="I47" s="17"/>
    </row>
    <row r="48" spans="1:9" ht="12.75">
      <c r="A48" s="6"/>
      <c r="B48" s="78"/>
      <c r="F48" s="15"/>
      <c r="H48" s="16"/>
      <c r="I48" s="17"/>
    </row>
    <row r="49" ht="12.75">
      <c r="A49" s="6"/>
    </row>
    <row r="50" ht="12.75">
      <c r="A50" s="6"/>
    </row>
    <row r="51" ht="12.75">
      <c r="A51" s="6"/>
    </row>
  </sheetData>
  <printOptions/>
  <pageMargins left="1.5" right="0.5" top="0.42" bottom="0.47" header="0.18" footer="0.25"/>
  <pageSetup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G60"/>
  <sheetViews>
    <sheetView zoomScaleSheetLayoutView="100" workbookViewId="0" topLeftCell="A35">
      <selection activeCell="A71" sqref="A71"/>
    </sheetView>
  </sheetViews>
  <sheetFormatPr defaultColWidth="9.140625" defaultRowHeight="12.75"/>
  <cols>
    <col min="1" max="1" width="30.00390625" style="38" customWidth="1"/>
    <col min="2" max="2" width="10.421875" style="36" customWidth="1"/>
    <col min="3" max="3" width="11.421875" style="36" customWidth="1"/>
    <col min="4" max="4" width="13.28125" style="36" customWidth="1"/>
    <col min="5" max="5" width="11.421875" style="36" customWidth="1"/>
    <col min="6" max="6" width="9.421875" style="36" customWidth="1"/>
    <col min="7" max="16384" width="9.140625" style="38" customWidth="1"/>
  </cols>
  <sheetData>
    <row r="2" ht="12.75">
      <c r="A2" s="53" t="str">
        <f>'IS'!A2</f>
        <v>BOON KOON GROUP BERHAD</v>
      </c>
    </row>
    <row r="3" ht="12.75">
      <c r="A3" s="53" t="str">
        <f>'IS'!A3</f>
        <v>Company No. 553434-U</v>
      </c>
    </row>
    <row r="5" ht="12.75">
      <c r="A5" s="42" t="s">
        <v>11</v>
      </c>
    </row>
    <row r="6" ht="12.75">
      <c r="A6" s="42" t="str">
        <f>'IS'!A6</f>
        <v>FOR THE FOURTH QUARTER ENDED 31 DECEMBER 2004</v>
      </c>
    </row>
    <row r="7" ht="12.75">
      <c r="A7" s="42" t="s">
        <v>84</v>
      </c>
    </row>
    <row r="8" ht="12.75">
      <c r="A8" s="42"/>
    </row>
    <row r="9" ht="12.75">
      <c r="A9" s="42"/>
    </row>
    <row r="10" spans="1:5" ht="12.75">
      <c r="A10" s="42"/>
      <c r="E10" s="47" t="s">
        <v>212</v>
      </c>
    </row>
    <row r="11" ht="12.75">
      <c r="E11" s="47" t="s">
        <v>218</v>
      </c>
    </row>
    <row r="12" spans="2:7" ht="12.75">
      <c r="B12" s="47" t="s">
        <v>12</v>
      </c>
      <c r="C12" s="47" t="s">
        <v>12</v>
      </c>
      <c r="D12" s="47" t="s">
        <v>94</v>
      </c>
      <c r="E12" s="47" t="s">
        <v>213</v>
      </c>
      <c r="G12" s="39"/>
    </row>
    <row r="13" spans="2:7" ht="12.75">
      <c r="B13" s="47" t="s">
        <v>13</v>
      </c>
      <c r="C13" s="47" t="s">
        <v>93</v>
      </c>
      <c r="D13" s="47" t="s">
        <v>95</v>
      </c>
      <c r="E13" s="47" t="s">
        <v>217</v>
      </c>
      <c r="F13" s="47" t="s">
        <v>14</v>
      </c>
      <c r="G13" s="39"/>
    </row>
    <row r="14" spans="2:7" ht="12.75">
      <c r="B14" s="47" t="s">
        <v>3</v>
      </c>
      <c r="C14" s="47" t="s">
        <v>3</v>
      </c>
      <c r="D14" s="47" t="s">
        <v>3</v>
      </c>
      <c r="E14" s="47" t="s">
        <v>3</v>
      </c>
      <c r="F14" s="47" t="s">
        <v>3</v>
      </c>
      <c r="G14" s="39"/>
    </row>
    <row r="15" spans="2:7" ht="12.75">
      <c r="B15" s="47"/>
      <c r="C15" s="47"/>
      <c r="D15" s="47"/>
      <c r="E15" s="47"/>
      <c r="F15" s="47"/>
      <c r="G15" s="39"/>
    </row>
    <row r="16" spans="1:2" ht="12.75">
      <c r="A16" s="62"/>
      <c r="B16" s="47"/>
    </row>
    <row r="17" ht="12.75">
      <c r="A17" s="38" t="s">
        <v>276</v>
      </c>
    </row>
    <row r="18" ht="12.75">
      <c r="A18" s="74" t="s">
        <v>259</v>
      </c>
    </row>
    <row r="20" spans="1:6" ht="12.75">
      <c r="A20" s="38" t="s">
        <v>185</v>
      </c>
      <c r="B20" s="63" t="s">
        <v>73</v>
      </c>
      <c r="C20" s="36">
        <v>0</v>
      </c>
      <c r="D20" s="36">
        <v>0</v>
      </c>
      <c r="E20" s="36">
        <v>-8</v>
      </c>
      <c r="F20" s="36">
        <f>SUM(B20:E20)</f>
        <v>-8</v>
      </c>
    </row>
    <row r="22" spans="1:6" ht="12.75">
      <c r="A22" s="38" t="s">
        <v>230</v>
      </c>
      <c r="B22" s="36">
        <v>30569</v>
      </c>
      <c r="C22" s="36">
        <v>1834</v>
      </c>
      <c r="D22" s="36">
        <v>5577</v>
      </c>
      <c r="E22" s="36">
        <v>0</v>
      </c>
      <c r="F22" s="36">
        <f>SUM(B22:E22)</f>
        <v>37980</v>
      </c>
    </row>
    <row r="24" spans="1:6" ht="12.75">
      <c r="A24" s="38" t="s">
        <v>209</v>
      </c>
      <c r="B24" s="36">
        <v>2631</v>
      </c>
      <c r="C24" s="36">
        <v>0</v>
      </c>
      <c r="D24" s="36">
        <v>0</v>
      </c>
      <c r="E24" s="36">
        <v>0</v>
      </c>
      <c r="F24" s="36">
        <f>SUM(B24:E24)</f>
        <v>2631</v>
      </c>
    </row>
    <row r="25" spans="1:6" ht="12.75" hidden="1">
      <c r="A25" s="38" t="s">
        <v>210</v>
      </c>
      <c r="B25" s="36">
        <v>0</v>
      </c>
      <c r="C25" s="36">
        <v>0</v>
      </c>
      <c r="F25" s="36">
        <f>SUM(B25:E25)</f>
        <v>0</v>
      </c>
    </row>
    <row r="27" spans="1:6" ht="12.75">
      <c r="A27" s="38" t="s">
        <v>210</v>
      </c>
      <c r="B27" s="36">
        <v>6800</v>
      </c>
      <c r="C27" s="36">
        <v>6800</v>
      </c>
      <c r="D27" s="36">
        <v>0</v>
      </c>
      <c r="E27" s="36">
        <v>0</v>
      </c>
      <c r="F27" s="36">
        <f>SUM(B27:E27)</f>
        <v>13600</v>
      </c>
    </row>
    <row r="29" spans="1:6" ht="12.75">
      <c r="A29" s="38" t="s">
        <v>211</v>
      </c>
      <c r="B29" s="36">
        <v>0</v>
      </c>
      <c r="C29" s="36">
        <v>-1344</v>
      </c>
      <c r="D29" s="36">
        <v>0</v>
      </c>
      <c r="E29" s="36">
        <v>0</v>
      </c>
      <c r="F29" s="36">
        <f>SUM(B29:E29)</f>
        <v>-1344</v>
      </c>
    </row>
    <row r="31" spans="1:6" ht="12.75">
      <c r="A31" s="38" t="s">
        <v>272</v>
      </c>
      <c r="B31" s="36">
        <v>0</v>
      </c>
      <c r="C31" s="36">
        <v>0</v>
      </c>
      <c r="D31" s="36">
        <v>-5577</v>
      </c>
      <c r="E31" s="36">
        <v>0</v>
      </c>
      <c r="F31" s="36">
        <f>SUM(B31:E31)</f>
        <v>-5577</v>
      </c>
    </row>
    <row r="32" spans="2:6" ht="12.75">
      <c r="B32" s="60"/>
      <c r="C32" s="60"/>
      <c r="D32" s="60"/>
      <c r="E32" s="60"/>
      <c r="F32" s="60"/>
    </row>
    <row r="33" spans="1:6" ht="12.75">
      <c r="A33" s="38" t="s">
        <v>208</v>
      </c>
      <c r="B33" s="60">
        <v>0</v>
      </c>
      <c r="C33" s="60">
        <v>0</v>
      </c>
      <c r="D33" s="60">
        <v>0</v>
      </c>
      <c r="E33" s="60">
        <f>'IS'!F43</f>
        <v>15671</v>
      </c>
      <c r="F33" s="60">
        <f>SUM(B33:E33)</f>
        <v>15671</v>
      </c>
    </row>
    <row r="35" spans="1:6" ht="13.5" thickBot="1">
      <c r="A35" s="38" t="s">
        <v>260</v>
      </c>
      <c r="B35" s="61">
        <f>SUM(B20:B34)</f>
        <v>40000</v>
      </c>
      <c r="C35" s="61">
        <f>SUM(C20:C34)</f>
        <v>7290</v>
      </c>
      <c r="D35" s="61">
        <f>SUM(D20:D34)</f>
        <v>0</v>
      </c>
      <c r="E35" s="61">
        <f>SUM(E20:E34)</f>
        <v>15663</v>
      </c>
      <c r="F35" s="61">
        <f>SUM(F20:F34)</f>
        <v>62953</v>
      </c>
    </row>
    <row r="36" ht="13.5" thickTop="1"/>
    <row r="38" spans="1:2" ht="12.75">
      <c r="A38" s="62" t="s">
        <v>252</v>
      </c>
      <c r="B38" s="47"/>
    </row>
    <row r="39" ht="12.75">
      <c r="A39" s="38" t="s">
        <v>276</v>
      </c>
    </row>
    <row r="40" ht="12.75">
      <c r="A40" s="74" t="s">
        <v>261</v>
      </c>
    </row>
    <row r="42" spans="1:6" ht="12.75">
      <c r="A42" s="38" t="s">
        <v>262</v>
      </c>
      <c r="B42" s="63" t="s">
        <v>73</v>
      </c>
      <c r="C42" s="36">
        <v>0</v>
      </c>
      <c r="D42" s="36">
        <v>0</v>
      </c>
      <c r="E42" s="36">
        <v>-5</v>
      </c>
      <c r="F42" s="36">
        <f>SUM(B42:E42)</f>
        <v>-5</v>
      </c>
    </row>
    <row r="44" spans="1:6" ht="12.75">
      <c r="A44" s="38" t="s">
        <v>263</v>
      </c>
      <c r="B44" s="36">
        <v>30569</v>
      </c>
      <c r="C44" s="36">
        <v>1834</v>
      </c>
      <c r="D44" s="36">
        <v>6084</v>
      </c>
      <c r="E44" s="36">
        <v>0</v>
      </c>
      <c r="F44" s="36">
        <f>SUM(B44:E44)</f>
        <v>38487</v>
      </c>
    </row>
    <row r="45" spans="2:6" ht="12.75">
      <c r="B45" s="60"/>
      <c r="C45" s="60"/>
      <c r="D45" s="60"/>
      <c r="E45" s="60"/>
      <c r="F45" s="60"/>
    </row>
    <row r="46" spans="1:6" ht="12.75">
      <c r="A46" s="38" t="s">
        <v>254</v>
      </c>
      <c r="B46" s="60">
        <v>0</v>
      </c>
      <c r="C46" s="60">
        <v>0</v>
      </c>
      <c r="D46" s="60">
        <v>0</v>
      </c>
      <c r="E46" s="60">
        <v>-3</v>
      </c>
      <c r="F46" s="60">
        <f>SUM(B46:E46)</f>
        <v>-3</v>
      </c>
    </row>
    <row r="48" spans="1:6" ht="13.5" thickBot="1">
      <c r="A48" s="38" t="s">
        <v>264</v>
      </c>
      <c r="B48" s="61">
        <f>SUM(B42:B47)</f>
        <v>30569</v>
      </c>
      <c r="C48" s="61">
        <f>SUM(C42:C47)</f>
        <v>1834</v>
      </c>
      <c r="D48" s="61">
        <f>SUM(D42:D47)</f>
        <v>6084</v>
      </c>
      <c r="E48" s="61">
        <f>SUM(E42:E47)</f>
        <v>-8</v>
      </c>
      <c r="F48" s="61">
        <f>SUM(F42:F47)</f>
        <v>38479</v>
      </c>
    </row>
    <row r="49" ht="13.5" thickTop="1"/>
    <row r="51" ht="12.75">
      <c r="A51" s="36" t="s">
        <v>181</v>
      </c>
    </row>
    <row r="52" ht="12.75">
      <c r="A52" s="36"/>
    </row>
    <row r="53" ht="12.75">
      <c r="A53" s="36" t="s">
        <v>74</v>
      </c>
    </row>
    <row r="54" ht="12.75">
      <c r="A54" s="36"/>
    </row>
    <row r="55" ht="12.75">
      <c r="A55" s="36"/>
    </row>
    <row r="56" ht="12.75">
      <c r="A56" s="36"/>
    </row>
    <row r="57" ht="12.75">
      <c r="A57" s="36"/>
    </row>
    <row r="58" ht="12.75">
      <c r="A58" s="36"/>
    </row>
    <row r="59" ht="12.75">
      <c r="A59" s="36"/>
    </row>
    <row r="60" ht="12.75">
      <c r="G60" s="64"/>
    </row>
  </sheetData>
  <printOptions horizontalCentered="1"/>
  <pageMargins left="1.5" right="0.25" top="0.45" bottom="0.5" header="0.17" footer="0.5"/>
  <pageSetup fitToHeight="1" fitToWidth="1" horizontalDpi="600" verticalDpi="600" orientation="portrait" scale="9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H66"/>
  <sheetViews>
    <sheetView zoomScaleSheetLayoutView="100" workbookViewId="0" topLeftCell="A34">
      <selection activeCell="A32" sqref="A32"/>
    </sheetView>
  </sheetViews>
  <sheetFormatPr defaultColWidth="9.140625" defaultRowHeight="12.75"/>
  <cols>
    <col min="1" max="1" width="42.00390625" style="38" customWidth="1"/>
    <col min="2" max="2" width="3.421875" style="38" customWidth="1"/>
    <col min="3" max="3" width="13.57421875" style="36" customWidth="1"/>
    <col min="4" max="4" width="1.7109375" style="38" customWidth="1"/>
    <col min="5" max="5" width="12.8515625" style="38" customWidth="1"/>
    <col min="6" max="16384" width="9.140625" style="38" customWidth="1"/>
  </cols>
  <sheetData>
    <row r="2" ht="12.75">
      <c r="A2" s="53" t="str">
        <f>'IS'!A2</f>
        <v>BOON KOON GROUP BERHAD</v>
      </c>
    </row>
    <row r="3" ht="12.75">
      <c r="A3" s="53" t="str">
        <f>'IS'!A3</f>
        <v>Company No. 553434-U</v>
      </c>
    </row>
    <row r="5" ht="12.75">
      <c r="A5" s="42" t="s">
        <v>15</v>
      </c>
    </row>
    <row r="6" ht="12.75">
      <c r="A6" s="42" t="str">
        <f>'IS'!A6</f>
        <v>FOR THE FOURTH QUARTER ENDED 31 DECEMBER 2004</v>
      </c>
    </row>
    <row r="7" spans="1:3" ht="12.75">
      <c r="A7" s="42" t="s">
        <v>1</v>
      </c>
      <c r="C7" s="38"/>
    </row>
    <row r="8" spans="1:5" ht="12.75">
      <c r="A8" s="42"/>
      <c r="C8" s="39"/>
      <c r="E8" s="39" t="s">
        <v>252</v>
      </c>
    </row>
    <row r="9" spans="3:5" ht="12.75">
      <c r="C9" s="39" t="s">
        <v>177</v>
      </c>
      <c r="E9" s="39" t="s">
        <v>177</v>
      </c>
    </row>
    <row r="10" spans="3:5" ht="12.75">
      <c r="C10" s="39" t="s">
        <v>90</v>
      </c>
      <c r="E10" s="39" t="s">
        <v>91</v>
      </c>
    </row>
    <row r="11" spans="3:5" ht="12.75">
      <c r="C11" s="39" t="s">
        <v>2</v>
      </c>
      <c r="E11" s="39" t="s">
        <v>2</v>
      </c>
    </row>
    <row r="12" spans="3:5" ht="12.75">
      <c r="C12" s="39" t="s">
        <v>255</v>
      </c>
      <c r="E12" s="39" t="s">
        <v>141</v>
      </c>
    </row>
    <row r="13" spans="3:5" ht="12.75">
      <c r="C13" s="39" t="s">
        <v>3</v>
      </c>
      <c r="E13" s="39" t="s">
        <v>3</v>
      </c>
    </row>
    <row r="14" spans="1:5" ht="12.75">
      <c r="A14" s="42" t="s">
        <v>97</v>
      </c>
      <c r="E14" s="36"/>
    </row>
    <row r="15" spans="1:5" ht="12.75">
      <c r="A15" s="38" t="s">
        <v>16</v>
      </c>
      <c r="C15" s="36">
        <f>'IS'!F31</f>
        <v>19424</v>
      </c>
      <c r="E15" s="36">
        <v>9351</v>
      </c>
    </row>
    <row r="16" spans="1:5" ht="12.75">
      <c r="A16" s="38" t="s">
        <v>98</v>
      </c>
      <c r="E16" s="36"/>
    </row>
    <row r="17" spans="1:5" ht="12.75">
      <c r="A17" s="38" t="s">
        <v>99</v>
      </c>
      <c r="C17" s="36">
        <v>-3566</v>
      </c>
      <c r="E17" s="36">
        <v>0</v>
      </c>
    </row>
    <row r="18" spans="1:5" ht="12.75">
      <c r="A18" s="38" t="s">
        <v>100</v>
      </c>
      <c r="C18" s="60">
        <v>287</v>
      </c>
      <c r="D18" s="57"/>
      <c r="E18" s="60">
        <v>0</v>
      </c>
    </row>
    <row r="19" spans="1:5" ht="12.75" customHeight="1">
      <c r="A19" s="44" t="s">
        <v>150</v>
      </c>
      <c r="C19" s="55">
        <v>0</v>
      </c>
      <c r="E19" s="55">
        <v>-9354</v>
      </c>
    </row>
    <row r="20" spans="1:5" ht="12.75">
      <c r="A20" s="38" t="s">
        <v>225</v>
      </c>
      <c r="C20" s="36">
        <f>SUM(C15:C19)</f>
        <v>16145</v>
      </c>
      <c r="E20" s="36">
        <f>SUM(E15:E19)</f>
        <v>-3</v>
      </c>
    </row>
    <row r="21" spans="1:5" ht="12.75">
      <c r="A21" s="38" t="s">
        <v>77</v>
      </c>
      <c r="C21" s="36">
        <v>-7975</v>
      </c>
      <c r="E21" s="36">
        <v>0</v>
      </c>
    </row>
    <row r="22" spans="1:5" ht="12.75">
      <c r="A22" s="38" t="s">
        <v>8</v>
      </c>
      <c r="C22" s="36">
        <v>-13497</v>
      </c>
      <c r="E22" s="36">
        <v>0</v>
      </c>
    </row>
    <row r="23" spans="1:5" ht="12.75">
      <c r="A23" s="38" t="s">
        <v>10</v>
      </c>
      <c r="C23" s="55">
        <v>-172</v>
      </c>
      <c r="E23" s="55">
        <v>3</v>
      </c>
    </row>
    <row r="24" spans="1:5" ht="12.75">
      <c r="A24" s="38" t="s">
        <v>135</v>
      </c>
      <c r="C24" s="36">
        <f>SUM(C20:C23)</f>
        <v>-5499</v>
      </c>
      <c r="E24" s="36">
        <f>SUM(E20:E23)</f>
        <v>0</v>
      </c>
    </row>
    <row r="25" spans="1:5" ht="12.75">
      <c r="A25" s="38" t="s">
        <v>101</v>
      </c>
      <c r="C25" s="36">
        <v>-904</v>
      </c>
      <c r="E25" s="36">
        <v>0</v>
      </c>
    </row>
    <row r="26" spans="1:5" ht="12.75">
      <c r="A26" s="38" t="s">
        <v>102</v>
      </c>
      <c r="C26" s="55">
        <v>-2488</v>
      </c>
      <c r="E26" s="55">
        <v>0</v>
      </c>
    </row>
    <row r="27" spans="1:5" ht="12.75">
      <c r="A27" s="38" t="s">
        <v>224</v>
      </c>
      <c r="C27" s="36">
        <f>SUM(C24:C26)</f>
        <v>-8891</v>
      </c>
      <c r="E27" s="36">
        <f>SUM(E24:E26)</f>
        <v>0</v>
      </c>
    </row>
    <row r="29" spans="1:5" ht="11.25" customHeight="1">
      <c r="A29" s="42" t="s">
        <v>103</v>
      </c>
      <c r="E29" s="36"/>
    </row>
    <row r="30" spans="1:5" ht="12.75">
      <c r="A30" s="38" t="s">
        <v>104</v>
      </c>
      <c r="C30" s="56"/>
      <c r="D30" s="57"/>
      <c r="E30" s="56"/>
    </row>
    <row r="31" spans="1:7" ht="12.75">
      <c r="A31" s="38" t="s">
        <v>105</v>
      </c>
      <c r="C31" s="58">
        <v>-1452</v>
      </c>
      <c r="D31" s="57"/>
      <c r="E31" s="58">
        <v>-461</v>
      </c>
      <c r="G31" s="40"/>
    </row>
    <row r="32" spans="1:7" ht="12.75">
      <c r="A32" s="38" t="s">
        <v>232</v>
      </c>
      <c r="C32" s="58">
        <v>4297</v>
      </c>
      <c r="D32" s="57"/>
      <c r="E32" s="58">
        <v>0</v>
      </c>
      <c r="G32" s="40"/>
    </row>
    <row r="33" spans="1:5" ht="12.75">
      <c r="A33" s="38" t="s">
        <v>220</v>
      </c>
      <c r="C33" s="58">
        <v>615</v>
      </c>
      <c r="D33" s="57"/>
      <c r="E33" s="58">
        <v>0</v>
      </c>
    </row>
    <row r="34" spans="1:5" ht="12.75">
      <c r="A34" s="38" t="s">
        <v>273</v>
      </c>
      <c r="C34" s="58">
        <v>269</v>
      </c>
      <c r="D34" s="57"/>
      <c r="E34" s="58"/>
    </row>
    <row r="35" spans="1:5" ht="12.75">
      <c r="A35" s="38" t="s">
        <v>56</v>
      </c>
      <c r="C35" s="59">
        <v>-4258</v>
      </c>
      <c r="D35" s="57"/>
      <c r="E35" s="59">
        <v>0</v>
      </c>
    </row>
    <row r="36" spans="1:5" ht="12.75">
      <c r="A36" s="38" t="s">
        <v>274</v>
      </c>
      <c r="C36" s="60">
        <f>SUM(C30:C35)</f>
        <v>-529</v>
      </c>
      <c r="D36" s="57"/>
      <c r="E36" s="60">
        <f>SUM(E30:E35)</f>
        <v>-461</v>
      </c>
    </row>
    <row r="37" ht="12.75">
      <c r="E37" s="36"/>
    </row>
    <row r="38" spans="1:5" ht="12.75">
      <c r="A38" s="42" t="s">
        <v>106</v>
      </c>
      <c r="E38" s="36"/>
    </row>
    <row r="39" spans="1:5" ht="12.75">
      <c r="A39" s="38" t="s">
        <v>233</v>
      </c>
      <c r="C39" s="56">
        <v>-144</v>
      </c>
      <c r="E39" s="56">
        <v>0</v>
      </c>
    </row>
    <row r="40" spans="1:5" ht="12.75">
      <c r="A40" s="38" t="s">
        <v>223</v>
      </c>
      <c r="C40" s="58">
        <v>16231</v>
      </c>
      <c r="E40" s="58">
        <v>0</v>
      </c>
    </row>
    <row r="41" spans="1:5" ht="12.75">
      <c r="A41" s="38" t="s">
        <v>211</v>
      </c>
      <c r="C41" s="58">
        <v>-1344</v>
      </c>
      <c r="E41" s="58">
        <v>0</v>
      </c>
    </row>
    <row r="42" spans="1:5" ht="12.75">
      <c r="A42" s="38" t="s">
        <v>221</v>
      </c>
      <c r="C42" s="58">
        <f>4241+300</f>
        <v>4541</v>
      </c>
      <c r="E42" s="58">
        <v>0</v>
      </c>
    </row>
    <row r="43" spans="1:5" ht="12.75">
      <c r="A43" s="38" t="s">
        <v>222</v>
      </c>
      <c r="C43" s="59">
        <f>-491-986</f>
        <v>-1477</v>
      </c>
      <c r="E43" s="59">
        <v>0</v>
      </c>
    </row>
    <row r="44" spans="1:5" ht="12.75">
      <c r="A44" s="38" t="s">
        <v>108</v>
      </c>
      <c r="C44" s="60">
        <f>SUM(C39:C43)</f>
        <v>17807</v>
      </c>
      <c r="E44" s="60">
        <f>SUM(E39:E43)</f>
        <v>0</v>
      </c>
    </row>
    <row r="45" ht="12.75">
      <c r="E45" s="36"/>
    </row>
    <row r="46" spans="1:5" ht="12.75">
      <c r="A46" s="38" t="s">
        <v>275</v>
      </c>
      <c r="C46" s="36">
        <f>C27+C36+C44</f>
        <v>8387</v>
      </c>
      <c r="E46" s="36">
        <f>E27+E36+E44</f>
        <v>-461</v>
      </c>
    </row>
    <row r="47" spans="1:5" ht="12.75">
      <c r="A47" s="38" t="s">
        <v>109</v>
      </c>
      <c r="C47" s="63" t="s">
        <v>73</v>
      </c>
      <c r="E47" s="63" t="s">
        <v>73</v>
      </c>
    </row>
    <row r="48" spans="1:5" ht="13.5" thickBot="1">
      <c r="A48" s="38" t="s">
        <v>110</v>
      </c>
      <c r="C48" s="61">
        <f>SUM(C45:C47)</f>
        <v>8387</v>
      </c>
      <c r="E48" s="61">
        <f>SUM(E45:E47)</f>
        <v>-461</v>
      </c>
    </row>
    <row r="49" ht="13.5" thickTop="1"/>
    <row r="50" ht="12.75">
      <c r="A50" s="38" t="s">
        <v>74</v>
      </c>
    </row>
    <row r="52" ht="13.5" customHeight="1">
      <c r="A52" s="36" t="s">
        <v>181</v>
      </c>
    </row>
    <row r="53" ht="13.5" customHeight="1">
      <c r="A53" s="36"/>
    </row>
    <row r="54" ht="13.5" customHeight="1">
      <c r="A54" s="36"/>
    </row>
    <row r="55" ht="13.5" customHeight="1">
      <c r="A55" s="36"/>
    </row>
    <row r="56" spans="4:8" s="36" customFormat="1" ht="12.75">
      <c r="D56" s="47"/>
      <c r="F56" s="47"/>
      <c r="H56" s="47"/>
    </row>
    <row r="57" spans="4:8" s="36" customFormat="1" ht="12.75">
      <c r="D57" s="47"/>
      <c r="F57" s="47"/>
      <c r="H57" s="47"/>
    </row>
    <row r="58" spans="4:8" s="36" customFormat="1" ht="12.75">
      <c r="D58" s="47"/>
      <c r="F58" s="47"/>
      <c r="H58" s="47"/>
    </row>
    <row r="59" spans="4:8" s="36" customFormat="1" ht="12.75">
      <c r="D59" s="47"/>
      <c r="F59" s="47"/>
      <c r="H59" s="47"/>
    </row>
    <row r="60" spans="4:8" s="36" customFormat="1" ht="12.75">
      <c r="D60" s="47"/>
      <c r="F60" s="47"/>
      <c r="H60" s="47"/>
    </row>
    <row r="61" spans="3:8" ht="12.75">
      <c r="C61" s="38"/>
      <c r="D61" s="39"/>
      <c r="F61" s="39"/>
      <c r="H61" s="39"/>
    </row>
    <row r="62" spans="3:8" ht="12.75">
      <c r="C62" s="38"/>
      <c r="D62" s="39"/>
      <c r="F62" s="39"/>
      <c r="H62" s="39"/>
    </row>
    <row r="63" spans="3:8" ht="12.75">
      <c r="C63" s="38"/>
      <c r="D63" s="39"/>
      <c r="F63" s="39"/>
      <c r="H63" s="39"/>
    </row>
    <row r="64" spans="3:8" ht="12.75">
      <c r="C64" s="38"/>
      <c r="D64" s="39"/>
      <c r="F64" s="39"/>
      <c r="H64" s="39"/>
    </row>
    <row r="65" spans="3:8" ht="12.75">
      <c r="C65" s="38"/>
      <c r="D65" s="39"/>
      <c r="F65" s="39"/>
      <c r="H65" s="39"/>
    </row>
    <row r="66" spans="3:8" ht="12.75">
      <c r="C66" s="38"/>
      <c r="D66" s="39"/>
      <c r="F66" s="39"/>
      <c r="H66" s="39"/>
    </row>
    <row r="68" ht="6" customHeight="1"/>
  </sheetData>
  <printOptions/>
  <pageMargins left="1.5" right="0.5" top="0.5" bottom="0.5" header="0.25" footer="0.5"/>
  <pageSetup fitToHeight="1" fitToWidth="1"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2:K393"/>
  <sheetViews>
    <sheetView tabSelected="1" zoomScaleSheetLayoutView="100" workbookViewId="0" topLeftCell="A269">
      <selection activeCell="E239" sqref="E239"/>
    </sheetView>
  </sheetViews>
  <sheetFormatPr defaultColWidth="9.140625" defaultRowHeight="12.75"/>
  <cols>
    <col min="1" max="1" width="4.57421875" style="27" customWidth="1"/>
    <col min="2" max="2" width="11.57421875" style="1" customWidth="1"/>
    <col min="3" max="3" width="14.7109375" style="1" customWidth="1"/>
    <col min="4" max="4" width="9.28125" style="1" bestFit="1" customWidth="1"/>
    <col min="5" max="5" width="12.8515625" style="1" customWidth="1"/>
    <col min="6" max="6" width="12.7109375" style="1" customWidth="1"/>
    <col min="7" max="7" width="12.421875" style="1" customWidth="1"/>
    <col min="8" max="8" width="11.140625" style="1" customWidth="1"/>
    <col min="9" max="9" width="9.28125" style="1" customWidth="1"/>
    <col min="10" max="10" width="9.28125" style="1" bestFit="1" customWidth="1"/>
    <col min="11" max="16384" width="9.140625" style="1" customWidth="1"/>
  </cols>
  <sheetData>
    <row r="1" ht="12.75" customHeight="1"/>
    <row r="2" ht="12.75">
      <c r="A2" s="3" t="str">
        <f>'IS'!A2</f>
        <v>BOON KOON GROUP BERHAD</v>
      </c>
    </row>
    <row r="3" ht="12.75">
      <c r="A3" s="3" t="str">
        <f>'IS'!A3</f>
        <v>Company No. 553434-U</v>
      </c>
    </row>
    <row r="4" ht="12.75">
      <c r="A4" s="28"/>
    </row>
    <row r="5" ht="12.75">
      <c r="A5" s="27" t="s">
        <v>55</v>
      </c>
    </row>
    <row r="8" spans="1:5" ht="12.75">
      <c r="A8" s="29" t="s">
        <v>17</v>
      </c>
      <c r="B8" s="42" t="s">
        <v>33</v>
      </c>
      <c r="C8" s="38"/>
      <c r="D8" s="38"/>
      <c r="E8" s="38"/>
    </row>
    <row r="9" ht="4.5" customHeight="1"/>
    <row r="13" ht="12.75">
      <c r="K13" s="26"/>
    </row>
    <row r="31" spans="1:2" ht="12.75">
      <c r="A31" s="29" t="s">
        <v>18</v>
      </c>
      <c r="B31" s="5" t="s">
        <v>34</v>
      </c>
    </row>
    <row r="36" spans="1:2" ht="12.75">
      <c r="A36" s="29" t="s">
        <v>19</v>
      </c>
      <c r="B36" s="5" t="s">
        <v>35</v>
      </c>
    </row>
    <row r="37" spans="1:2" ht="12.75">
      <c r="A37" s="29"/>
      <c r="B37" s="5"/>
    </row>
    <row r="38" spans="1:3" ht="12.75">
      <c r="A38" s="29"/>
      <c r="B38" s="38" t="s">
        <v>152</v>
      </c>
      <c r="C38" s="38"/>
    </row>
    <row r="39" spans="2:3" ht="12.75">
      <c r="B39" s="38"/>
      <c r="C39" s="38"/>
    </row>
    <row r="40" spans="1:2" s="38" customFormat="1" ht="12.75">
      <c r="A40" s="52" t="s">
        <v>20</v>
      </c>
      <c r="B40" s="42" t="s">
        <v>111</v>
      </c>
    </row>
    <row r="41" s="38" customFormat="1" ht="12.75">
      <c r="A41" s="51"/>
    </row>
    <row r="42" spans="1:2" s="38" customFormat="1" ht="12.75">
      <c r="A42" s="51"/>
      <c r="B42" s="38" t="s">
        <v>269</v>
      </c>
    </row>
    <row r="43" spans="1:2" s="38" customFormat="1" ht="12.75">
      <c r="A43" s="51"/>
      <c r="B43" s="38" t="s">
        <v>267</v>
      </c>
    </row>
    <row r="45" spans="1:2" ht="12.75">
      <c r="A45" s="29" t="s">
        <v>36</v>
      </c>
      <c r="B45" s="5" t="s">
        <v>112</v>
      </c>
    </row>
    <row r="47" ht="12.75">
      <c r="B47" s="1" t="s">
        <v>268</v>
      </c>
    </row>
    <row r="49" spans="1:2" ht="12.75">
      <c r="A49" s="29" t="s">
        <v>37</v>
      </c>
      <c r="B49" s="42" t="s">
        <v>113</v>
      </c>
    </row>
    <row r="54" ht="4.5" customHeight="1"/>
    <row r="55" ht="12.75">
      <c r="H55" s="2" t="s">
        <v>186</v>
      </c>
    </row>
    <row r="56" ht="12.75">
      <c r="H56" s="2" t="s">
        <v>187</v>
      </c>
    </row>
    <row r="57" spans="2:8" ht="12.75">
      <c r="B57" s="2" t="s">
        <v>115</v>
      </c>
      <c r="C57" s="2"/>
      <c r="H57" s="2" t="s">
        <v>188</v>
      </c>
    </row>
    <row r="58" spans="2:8" ht="12.75">
      <c r="B58" s="2" t="s">
        <v>116</v>
      </c>
      <c r="D58" s="2" t="s">
        <v>114</v>
      </c>
      <c r="H58" s="2" t="s">
        <v>189</v>
      </c>
    </row>
    <row r="60" spans="2:9" ht="12.75">
      <c r="B60" s="2" t="s">
        <v>249</v>
      </c>
      <c r="C60" s="1" t="s">
        <v>250</v>
      </c>
      <c r="H60" s="2">
        <v>2</v>
      </c>
      <c r="I60" s="1" t="s">
        <v>73</v>
      </c>
    </row>
    <row r="62" spans="2:9" ht="12.75">
      <c r="B62" s="2" t="s">
        <v>226</v>
      </c>
      <c r="C62" s="1" t="s">
        <v>190</v>
      </c>
      <c r="H62" s="47">
        <v>30568841</v>
      </c>
      <c r="I62" s="1" t="s">
        <v>73</v>
      </c>
    </row>
    <row r="63" spans="2:3" ht="12.75">
      <c r="B63" s="2"/>
      <c r="C63" s="1" t="s">
        <v>191</v>
      </c>
    </row>
    <row r="64" ht="12.75">
      <c r="B64" s="2"/>
    </row>
    <row r="65" spans="2:9" ht="12.75">
      <c r="B65" s="2" t="s">
        <v>167</v>
      </c>
      <c r="C65" s="1" t="s">
        <v>192</v>
      </c>
      <c r="H65" s="47">
        <v>2631157</v>
      </c>
      <c r="I65" s="1" t="s">
        <v>73</v>
      </c>
    </row>
    <row r="66" spans="2:3" ht="12.75">
      <c r="B66" s="2"/>
      <c r="C66" s="1" t="s">
        <v>215</v>
      </c>
    </row>
    <row r="67" spans="2:8" ht="12.75">
      <c r="B67" s="2"/>
      <c r="C67" s="1" t="s">
        <v>142</v>
      </c>
      <c r="H67" s="50"/>
    </row>
    <row r="68" ht="12.75">
      <c r="B68" s="2"/>
    </row>
    <row r="69" spans="2:8" ht="12.75">
      <c r="B69" s="2" t="s">
        <v>193</v>
      </c>
      <c r="C69" s="1" t="s">
        <v>194</v>
      </c>
      <c r="H69" s="46">
        <f>(H60+H62+H65)*2</f>
        <v>66400000</v>
      </c>
    </row>
    <row r="70" spans="2:8" ht="12.75">
      <c r="B70" s="2"/>
      <c r="H70" s="46"/>
    </row>
    <row r="71" spans="2:3" ht="12.75">
      <c r="B71" s="2" t="s">
        <v>214</v>
      </c>
      <c r="C71" s="1" t="s">
        <v>195</v>
      </c>
    </row>
    <row r="72" spans="2:8" ht="12.75">
      <c r="B72" s="2"/>
      <c r="C72" s="1" t="s">
        <v>196</v>
      </c>
      <c r="H72" s="48">
        <v>13600000</v>
      </c>
    </row>
    <row r="73" spans="2:8" ht="12.75">
      <c r="B73" s="2"/>
      <c r="H73" s="46"/>
    </row>
    <row r="74" spans="2:8" ht="13.5" thickBot="1">
      <c r="B74" s="2"/>
      <c r="H74" s="37">
        <f>SUM(H68:H72)</f>
        <v>80000000</v>
      </c>
    </row>
    <row r="75" ht="13.5" thickTop="1">
      <c r="B75" s="2"/>
    </row>
    <row r="77" spans="1:2" ht="12.75">
      <c r="A77" s="29" t="s">
        <v>38</v>
      </c>
      <c r="B77" s="42" t="s">
        <v>39</v>
      </c>
    </row>
    <row r="87" spans="2:3" ht="12.75">
      <c r="B87" s="38"/>
      <c r="C87" s="38"/>
    </row>
    <row r="88" spans="1:9" ht="12.75">
      <c r="A88" s="29" t="s">
        <v>40</v>
      </c>
      <c r="B88" s="42" t="s">
        <v>41</v>
      </c>
      <c r="C88" s="38"/>
      <c r="D88" s="38"/>
      <c r="E88" s="38"/>
      <c r="F88" s="38"/>
      <c r="G88" s="38"/>
      <c r="H88" s="38"/>
      <c r="I88" s="38"/>
    </row>
    <row r="89" spans="1:9" ht="12.75">
      <c r="A89" s="29"/>
      <c r="B89" s="42"/>
      <c r="C89" s="38"/>
      <c r="D89" s="38"/>
      <c r="E89" s="38"/>
      <c r="F89" s="38"/>
      <c r="G89" s="38"/>
      <c r="H89" s="38"/>
      <c r="I89" s="38"/>
    </row>
    <row r="90" spans="2:9" ht="12.75">
      <c r="B90" s="38" t="s">
        <v>153</v>
      </c>
      <c r="C90" s="38"/>
      <c r="D90" s="38"/>
      <c r="E90" s="38"/>
      <c r="F90" s="38"/>
      <c r="G90" s="38"/>
      <c r="H90" s="38"/>
      <c r="I90" s="38"/>
    </row>
    <row r="91" spans="2:9" ht="12.75">
      <c r="B91" s="38"/>
      <c r="C91" s="38"/>
      <c r="D91" s="38"/>
      <c r="E91" s="38"/>
      <c r="F91" s="38"/>
      <c r="G91" s="38"/>
      <c r="H91" s="38"/>
      <c r="I91" s="38"/>
    </row>
    <row r="92" spans="2:9" ht="12.75">
      <c r="B92" s="38"/>
      <c r="C92" s="38"/>
      <c r="D92" s="38"/>
      <c r="E92" s="38"/>
      <c r="F92" s="88" t="s">
        <v>245</v>
      </c>
      <c r="G92" s="38"/>
      <c r="H92" s="38"/>
      <c r="I92" s="38"/>
    </row>
    <row r="93" spans="2:9" ht="12.75">
      <c r="B93" s="89"/>
      <c r="C93" s="38"/>
      <c r="D93" s="38"/>
      <c r="E93" s="88" t="s">
        <v>235</v>
      </c>
      <c r="F93" s="88" t="s">
        <v>238</v>
      </c>
      <c r="G93" s="88" t="s">
        <v>239</v>
      </c>
      <c r="H93" s="90"/>
      <c r="I93" s="39"/>
    </row>
    <row r="94" spans="2:9" ht="12.75">
      <c r="B94" s="89"/>
      <c r="C94" s="38"/>
      <c r="D94" s="91"/>
      <c r="E94" s="88" t="s">
        <v>236</v>
      </c>
      <c r="F94" s="88" t="s">
        <v>246</v>
      </c>
      <c r="G94" s="88" t="s">
        <v>240</v>
      </c>
      <c r="H94" s="90"/>
      <c r="I94" s="39"/>
    </row>
    <row r="95" spans="2:9" ht="12.75">
      <c r="B95" s="89"/>
      <c r="C95" s="38"/>
      <c r="D95" s="91"/>
      <c r="E95" s="39" t="s">
        <v>154</v>
      </c>
      <c r="F95" s="39" t="s">
        <v>247</v>
      </c>
      <c r="G95" s="88" t="s">
        <v>241</v>
      </c>
      <c r="H95" s="90"/>
      <c r="I95" s="88" t="s">
        <v>278</v>
      </c>
    </row>
    <row r="96" spans="2:9" ht="12.75">
      <c r="B96" s="89"/>
      <c r="C96" s="38"/>
      <c r="D96" s="91"/>
      <c r="E96" s="88" t="s">
        <v>166</v>
      </c>
      <c r="F96" s="88" t="s">
        <v>248</v>
      </c>
      <c r="G96" s="88" t="s">
        <v>243</v>
      </c>
      <c r="H96" s="90"/>
      <c r="I96" s="88" t="s">
        <v>164</v>
      </c>
    </row>
    <row r="97" spans="2:9" ht="12.75">
      <c r="B97" s="89"/>
      <c r="C97" s="38"/>
      <c r="D97" s="91"/>
      <c r="E97" s="88" t="s">
        <v>237</v>
      </c>
      <c r="F97" s="88" t="s">
        <v>237</v>
      </c>
      <c r="G97" s="88" t="s">
        <v>244</v>
      </c>
      <c r="H97" s="90"/>
      <c r="I97" s="88" t="s">
        <v>165</v>
      </c>
    </row>
    <row r="98" spans="2:9" ht="12.75">
      <c r="B98" s="89"/>
      <c r="C98" s="38"/>
      <c r="D98" s="92"/>
      <c r="E98" s="93" t="s">
        <v>155</v>
      </c>
      <c r="F98" s="93" t="s">
        <v>155</v>
      </c>
      <c r="G98" s="93" t="s">
        <v>242</v>
      </c>
      <c r="H98" s="93" t="s">
        <v>156</v>
      </c>
      <c r="I98" s="93" t="s">
        <v>255</v>
      </c>
    </row>
    <row r="99" spans="2:9" ht="12.75">
      <c r="B99" s="89"/>
      <c r="C99" s="38"/>
      <c r="D99" s="91"/>
      <c r="E99" s="88" t="s">
        <v>3</v>
      </c>
      <c r="F99" s="88" t="s">
        <v>3</v>
      </c>
      <c r="G99" s="88" t="s">
        <v>3</v>
      </c>
      <c r="H99" s="88" t="s">
        <v>3</v>
      </c>
      <c r="I99" s="88" t="s">
        <v>3</v>
      </c>
    </row>
    <row r="100" spans="2:9" ht="12.75">
      <c r="B100" s="89"/>
      <c r="C100" s="38"/>
      <c r="D100" s="94"/>
      <c r="E100" s="89"/>
      <c r="F100" s="95"/>
      <c r="G100" s="89"/>
      <c r="H100" s="96"/>
      <c r="I100" s="96"/>
    </row>
    <row r="101" spans="2:9" ht="12.75">
      <c r="B101" s="89" t="s">
        <v>157</v>
      </c>
      <c r="C101" s="38"/>
      <c r="D101" s="46"/>
      <c r="E101" s="47">
        <v>92552</v>
      </c>
      <c r="F101" s="47">
        <v>301</v>
      </c>
      <c r="G101" s="47">
        <v>461</v>
      </c>
      <c r="H101" s="47">
        <v>0</v>
      </c>
      <c r="I101" s="47">
        <f>SUM(D101:H101)</f>
        <v>93314</v>
      </c>
    </row>
    <row r="102" spans="2:9" ht="12.75">
      <c r="B102" s="89" t="s">
        <v>158</v>
      </c>
      <c r="C102" s="38"/>
      <c r="D102" s="46"/>
      <c r="E102" s="48">
        <v>18660</v>
      </c>
      <c r="F102" s="48">
        <v>0</v>
      </c>
      <c r="G102" s="46">
        <v>0</v>
      </c>
      <c r="H102" s="47">
        <f>-E102</f>
        <v>-18660</v>
      </c>
      <c r="I102" s="47">
        <f>SUM(D102:H102)</f>
        <v>0</v>
      </c>
    </row>
    <row r="103" spans="2:9" ht="13.5" thickBot="1">
      <c r="B103" s="89" t="s">
        <v>159</v>
      </c>
      <c r="C103" s="38"/>
      <c r="D103" s="46"/>
      <c r="E103" s="87">
        <f>SUM(E101:E102)</f>
        <v>111212</v>
      </c>
      <c r="F103" s="87">
        <f>SUM(F101:F102)</f>
        <v>301</v>
      </c>
      <c r="G103" s="87">
        <f>SUM(G101:G102)</f>
        <v>461</v>
      </c>
      <c r="H103" s="87">
        <f>SUM(H101:H102)</f>
        <v>-18660</v>
      </c>
      <c r="I103" s="87">
        <f>SUM(D103:H103)</f>
        <v>93314</v>
      </c>
    </row>
    <row r="104" spans="2:9" ht="13.5" thickTop="1">
      <c r="B104" s="89"/>
      <c r="C104" s="38"/>
      <c r="D104" s="47"/>
      <c r="E104" s="47"/>
      <c r="F104" s="47"/>
      <c r="G104" s="47"/>
      <c r="H104" s="97"/>
      <c r="I104" s="47"/>
    </row>
    <row r="105" spans="2:9" ht="12.75">
      <c r="B105" s="89"/>
      <c r="C105" s="38"/>
      <c r="D105" s="47"/>
      <c r="E105" s="47"/>
      <c r="F105" s="46"/>
      <c r="G105" s="47"/>
      <c r="H105" s="97"/>
      <c r="I105" s="47"/>
    </row>
    <row r="106" spans="2:9" ht="12.75">
      <c r="B106" s="89" t="s">
        <v>160</v>
      </c>
      <c r="C106" s="38"/>
      <c r="D106" s="47"/>
      <c r="E106" s="47">
        <f>14262-106+100</f>
        <v>14256</v>
      </c>
      <c r="F106" s="47">
        <v>34</v>
      </c>
      <c r="G106" s="47">
        <v>355</v>
      </c>
      <c r="H106" s="47">
        <v>0</v>
      </c>
      <c r="I106" s="47">
        <f>SUM(D106:H106)</f>
        <v>14645</v>
      </c>
    </row>
    <row r="107" spans="2:9" ht="12.75">
      <c r="B107" s="89" t="s">
        <v>161</v>
      </c>
      <c r="C107" s="38"/>
      <c r="D107" s="47"/>
      <c r="E107" s="47"/>
      <c r="F107" s="47"/>
      <c r="G107" s="47"/>
      <c r="H107" s="97"/>
      <c r="I107" s="47">
        <v>-904</v>
      </c>
    </row>
    <row r="108" spans="2:9" ht="12.75">
      <c r="B108" s="89" t="s">
        <v>162</v>
      </c>
      <c r="C108" s="38"/>
      <c r="D108" s="36"/>
      <c r="E108" s="36"/>
      <c r="F108" s="36"/>
      <c r="G108" s="36"/>
      <c r="H108" s="98"/>
      <c r="I108" s="46">
        <v>106</v>
      </c>
    </row>
    <row r="109" spans="2:9" ht="12.75">
      <c r="B109" s="89" t="s">
        <v>265</v>
      </c>
      <c r="C109" s="38"/>
      <c r="D109" s="36"/>
      <c r="E109" s="36"/>
      <c r="F109" s="36"/>
      <c r="G109" s="36"/>
      <c r="H109" s="98"/>
      <c r="I109" s="48">
        <v>5577</v>
      </c>
    </row>
    <row r="110" spans="2:9" ht="12.75">
      <c r="B110" s="89" t="s">
        <v>16</v>
      </c>
      <c r="C110" s="38"/>
      <c r="D110" s="36"/>
      <c r="E110" s="36"/>
      <c r="F110" s="36"/>
      <c r="G110" s="36"/>
      <c r="H110" s="98"/>
      <c r="I110" s="47">
        <f>SUM(I106:I109)</f>
        <v>19424</v>
      </c>
    </row>
    <row r="111" spans="2:9" ht="12.75">
      <c r="B111" s="89" t="s">
        <v>6</v>
      </c>
      <c r="C111" s="38"/>
      <c r="D111" s="36"/>
      <c r="E111" s="36"/>
      <c r="F111" s="36"/>
      <c r="G111" s="36"/>
      <c r="H111" s="98"/>
      <c r="I111" s="48">
        <f>'IS'!F33</f>
        <v>-3619</v>
      </c>
    </row>
    <row r="112" spans="2:9" ht="12.75">
      <c r="B112" s="89" t="s">
        <v>163</v>
      </c>
      <c r="C112" s="38"/>
      <c r="D112" s="36"/>
      <c r="E112" s="36"/>
      <c r="F112" s="36"/>
      <c r="G112" s="36"/>
      <c r="H112" s="98"/>
      <c r="I112" s="47">
        <f>SUM(I110:I111)</f>
        <v>15805</v>
      </c>
    </row>
    <row r="113" spans="2:9" ht="12.75">
      <c r="B113" s="89" t="s">
        <v>61</v>
      </c>
      <c r="C113" s="38"/>
      <c r="D113" s="36"/>
      <c r="E113" s="36"/>
      <c r="F113" s="36"/>
      <c r="G113" s="36"/>
      <c r="H113" s="98"/>
      <c r="I113" s="48">
        <f>'IS'!F37</f>
        <v>-134</v>
      </c>
    </row>
    <row r="114" spans="2:9" ht="13.5" thickBot="1">
      <c r="B114" s="38" t="s">
        <v>208</v>
      </c>
      <c r="C114" s="38"/>
      <c r="D114" s="36"/>
      <c r="E114" s="36"/>
      <c r="F114" s="36"/>
      <c r="G114" s="36"/>
      <c r="H114" s="98"/>
      <c r="I114" s="87">
        <f>SUM(I112:I113)</f>
        <v>15671</v>
      </c>
    </row>
    <row r="115" ht="13.5" thickTop="1"/>
    <row r="116" spans="1:2" ht="12.75">
      <c r="A116" s="29" t="s">
        <v>22</v>
      </c>
      <c r="B116" s="5" t="s">
        <v>21</v>
      </c>
    </row>
    <row r="121" spans="1:4" ht="12.75">
      <c r="A121" s="51"/>
      <c r="B121" s="38"/>
      <c r="C121" s="38"/>
      <c r="D121" s="38"/>
    </row>
    <row r="122" spans="1:7" ht="12.75">
      <c r="A122" s="52" t="s">
        <v>23</v>
      </c>
      <c r="B122" s="42" t="s">
        <v>24</v>
      </c>
      <c r="C122" s="38"/>
      <c r="D122" s="38"/>
      <c r="E122" s="38"/>
      <c r="F122" s="38"/>
      <c r="G122" s="38"/>
    </row>
    <row r="131" ht="12.75">
      <c r="H131" s="31"/>
    </row>
    <row r="132" ht="12.75">
      <c r="H132" s="31"/>
    </row>
    <row r="133" spans="1:2" ht="12.75">
      <c r="A133" s="29" t="s">
        <v>25</v>
      </c>
      <c r="B133" s="5" t="s">
        <v>57</v>
      </c>
    </row>
    <row r="159" ht="12.75">
      <c r="B159" s="1" t="s">
        <v>229</v>
      </c>
    </row>
    <row r="160" ht="12.75">
      <c r="F160" s="2" t="s">
        <v>3</v>
      </c>
    </row>
    <row r="162" spans="2:6" ht="12.75">
      <c r="B162" s="1" t="s">
        <v>76</v>
      </c>
      <c r="F162" s="31">
        <v>30480</v>
      </c>
    </row>
    <row r="163" spans="2:6" ht="12.75">
      <c r="B163" s="1" t="s">
        <v>197</v>
      </c>
      <c r="F163" s="40">
        <v>212</v>
      </c>
    </row>
    <row r="164" spans="2:6" ht="12.75">
      <c r="B164" s="1" t="s">
        <v>81</v>
      </c>
      <c r="F164" s="40">
        <v>45191</v>
      </c>
    </row>
    <row r="165" spans="2:6" ht="12.75">
      <c r="B165" s="1" t="s">
        <v>82</v>
      </c>
      <c r="F165" s="40">
        <v>-34567</v>
      </c>
    </row>
    <row r="166" spans="2:6" ht="12.75">
      <c r="B166" s="1" t="s">
        <v>61</v>
      </c>
      <c r="F166" s="40">
        <f>-350+484</f>
        <v>134</v>
      </c>
    </row>
    <row r="167" spans="2:6" ht="12.75">
      <c r="B167" s="1" t="s">
        <v>70</v>
      </c>
      <c r="F167" s="40">
        <v>-944</v>
      </c>
    </row>
    <row r="168" spans="2:6" ht="12.75">
      <c r="B168" s="1" t="s">
        <v>71</v>
      </c>
      <c r="F168" s="43">
        <v>-1535</v>
      </c>
    </row>
    <row r="169" spans="2:6" ht="12.75">
      <c r="B169" s="1" t="s">
        <v>198</v>
      </c>
      <c r="F169" s="40">
        <f>SUM(F162:F168)</f>
        <v>38971</v>
      </c>
    </row>
    <row r="170" spans="2:6" ht="12.75">
      <c r="B170" s="1" t="s">
        <v>72</v>
      </c>
      <c r="F170" s="40">
        <f>-6084+507</f>
        <v>-5577</v>
      </c>
    </row>
    <row r="171" spans="2:6" ht="13.5" thickBot="1">
      <c r="B171" s="1" t="s">
        <v>199</v>
      </c>
      <c r="F171" s="41">
        <f>SUM(F169:F170)</f>
        <v>33394</v>
      </c>
    </row>
    <row r="172" ht="13.5" thickTop="1">
      <c r="F172" s="40"/>
    </row>
    <row r="173" ht="12.75">
      <c r="F173" s="38"/>
    </row>
    <row r="174" spans="1:6" ht="12.75">
      <c r="A174" s="29" t="s">
        <v>26</v>
      </c>
      <c r="B174" s="42" t="s">
        <v>117</v>
      </c>
      <c r="C174" s="38"/>
      <c r="D174" s="38"/>
      <c r="E174" s="38"/>
      <c r="F174" s="38"/>
    </row>
    <row r="175" spans="2:6" ht="12.75">
      <c r="B175" s="38"/>
      <c r="C175" s="38"/>
      <c r="D175" s="38"/>
      <c r="E175" s="38"/>
      <c r="F175" s="38"/>
    </row>
    <row r="176" spans="2:6" ht="12.75">
      <c r="B176" s="38"/>
      <c r="C176" s="38"/>
      <c r="D176" s="38"/>
      <c r="E176" s="38"/>
      <c r="F176" s="38"/>
    </row>
    <row r="177" spans="2:6" ht="12.75">
      <c r="B177" s="38"/>
      <c r="C177" s="38"/>
      <c r="D177" s="38"/>
      <c r="E177" s="38"/>
      <c r="F177" s="38"/>
    </row>
    <row r="178" spans="2:6" ht="12.75">
      <c r="B178" s="38"/>
      <c r="C178" s="38"/>
      <c r="D178" s="38"/>
      <c r="E178" s="38"/>
      <c r="F178" s="38"/>
    </row>
    <row r="179" spans="1:6" ht="12.75">
      <c r="A179" s="29" t="s">
        <v>27</v>
      </c>
      <c r="B179" s="42" t="s">
        <v>118</v>
      </c>
      <c r="C179" s="38"/>
      <c r="D179" s="38"/>
      <c r="E179" s="38"/>
      <c r="F179" s="38"/>
    </row>
    <row r="180" spans="2:6" ht="12.75">
      <c r="B180" s="38"/>
      <c r="C180" s="38"/>
      <c r="D180" s="38"/>
      <c r="E180" s="38"/>
      <c r="F180" s="38"/>
    </row>
    <row r="181" spans="2:6" ht="12.75">
      <c r="B181" s="38" t="s">
        <v>271</v>
      </c>
      <c r="C181" s="38"/>
      <c r="D181" s="38"/>
      <c r="E181" s="38"/>
      <c r="F181" s="38"/>
    </row>
    <row r="182" spans="2:6" ht="12.75">
      <c r="B182" s="38"/>
      <c r="C182" s="38"/>
      <c r="D182" s="38"/>
      <c r="E182" s="38"/>
      <c r="F182" s="38"/>
    </row>
    <row r="183" spans="2:6" ht="12.75">
      <c r="B183" s="38"/>
      <c r="C183" s="38"/>
      <c r="D183" s="38"/>
      <c r="E183" s="38"/>
      <c r="F183" s="54" t="s">
        <v>3</v>
      </c>
    </row>
    <row r="184" spans="2:6" ht="12.75">
      <c r="B184" s="38"/>
      <c r="C184" s="38"/>
      <c r="D184" s="38"/>
      <c r="E184" s="38"/>
      <c r="F184" s="54"/>
    </row>
    <row r="185" spans="2:6" ht="12.75">
      <c r="B185" s="38" t="s">
        <v>270</v>
      </c>
      <c r="C185" s="38"/>
      <c r="D185" s="38"/>
      <c r="E185" s="38"/>
      <c r="F185" s="54"/>
    </row>
    <row r="186" spans="2:6" ht="13.5" thickBot="1">
      <c r="B186" s="38" t="s">
        <v>56</v>
      </c>
      <c r="C186" s="38"/>
      <c r="D186" s="38"/>
      <c r="E186" s="38"/>
      <c r="F186" s="65">
        <v>177</v>
      </c>
    </row>
    <row r="187" spans="2:6" ht="13.5" thickTop="1">
      <c r="B187" s="38"/>
      <c r="C187" s="38"/>
      <c r="D187" s="38"/>
      <c r="E187" s="38"/>
      <c r="F187" s="67"/>
    </row>
    <row r="188" spans="2:6" ht="12.75" hidden="1">
      <c r="B188" s="38"/>
      <c r="C188" s="38"/>
      <c r="D188" s="38"/>
      <c r="E188" s="38"/>
      <c r="F188" s="39" t="s">
        <v>3</v>
      </c>
    </row>
    <row r="189" spans="2:6" ht="12.75" hidden="1">
      <c r="B189" s="38" t="s">
        <v>76</v>
      </c>
      <c r="C189" s="38"/>
      <c r="D189" s="38"/>
      <c r="E189" s="38"/>
      <c r="F189" s="38"/>
    </row>
    <row r="190" spans="2:6" ht="12.75" hidden="1">
      <c r="B190" s="44" t="s">
        <v>136</v>
      </c>
      <c r="C190" s="38"/>
      <c r="D190" s="38"/>
      <c r="E190" s="38"/>
      <c r="F190" s="40">
        <v>1300</v>
      </c>
    </row>
    <row r="191" spans="2:6" ht="12.75" hidden="1">
      <c r="B191" s="38"/>
      <c r="C191" s="38"/>
      <c r="D191" s="38"/>
      <c r="E191" s="38"/>
      <c r="F191" s="38"/>
    </row>
    <row r="192" spans="1:6" ht="12.75">
      <c r="A192" s="29" t="s">
        <v>29</v>
      </c>
      <c r="B192" s="42" t="s">
        <v>28</v>
      </c>
      <c r="C192" s="38"/>
      <c r="D192" s="38"/>
      <c r="E192" s="38"/>
      <c r="F192" s="38"/>
    </row>
    <row r="193" spans="2:6" ht="12.75">
      <c r="B193" s="38"/>
      <c r="C193" s="38"/>
      <c r="D193" s="38"/>
      <c r="E193" s="38"/>
      <c r="F193" s="38"/>
    </row>
    <row r="199" spans="1:7" ht="12.75">
      <c r="A199" s="29" t="s">
        <v>30</v>
      </c>
      <c r="B199" s="42" t="s">
        <v>281</v>
      </c>
      <c r="C199" s="38"/>
      <c r="D199" s="38"/>
      <c r="E199" s="38"/>
      <c r="F199" s="38"/>
      <c r="G199" s="38"/>
    </row>
    <row r="200" spans="2:7" ht="12.75">
      <c r="B200" s="38"/>
      <c r="C200" s="38"/>
      <c r="D200" s="38"/>
      <c r="E200" s="38"/>
      <c r="F200" s="38"/>
      <c r="G200" s="38"/>
    </row>
    <row r="209" spans="1:4" ht="12.75">
      <c r="A209" s="29" t="s">
        <v>32</v>
      </c>
      <c r="B209" s="42" t="s">
        <v>31</v>
      </c>
      <c r="C209" s="38"/>
      <c r="D209" s="38"/>
    </row>
    <row r="210" spans="2:4" ht="12.75">
      <c r="B210" s="38"/>
      <c r="C210" s="38"/>
      <c r="D210" s="38"/>
    </row>
    <row r="214" spans="2:6" ht="12.75">
      <c r="B214" s="38"/>
      <c r="C214" s="38"/>
      <c r="D214" s="38"/>
      <c r="E214" s="38"/>
      <c r="F214" s="38"/>
    </row>
    <row r="215" spans="2:6" ht="12.75">
      <c r="B215" s="38"/>
      <c r="C215" s="38"/>
      <c r="D215" s="38"/>
      <c r="E215" s="38"/>
      <c r="F215" s="38"/>
    </row>
    <row r="216" spans="2:6" ht="12.75">
      <c r="B216" s="38"/>
      <c r="C216" s="38"/>
      <c r="D216" s="38"/>
      <c r="E216" s="38"/>
      <c r="F216" s="38"/>
    </row>
    <row r="217" spans="2:6" ht="12.75">
      <c r="B217" s="38"/>
      <c r="C217" s="38"/>
      <c r="D217" s="38"/>
      <c r="E217" s="38"/>
      <c r="F217" s="38"/>
    </row>
    <row r="218" spans="2:6" ht="12.75">
      <c r="B218" s="38"/>
      <c r="C218" s="38"/>
      <c r="D218" s="38"/>
      <c r="E218" s="38"/>
      <c r="F218" s="38"/>
    </row>
    <row r="219" spans="2:6" ht="12.75">
      <c r="B219" s="38"/>
      <c r="C219" s="38"/>
      <c r="D219" s="38"/>
      <c r="E219" s="38"/>
      <c r="F219" s="38"/>
    </row>
    <row r="220" spans="2:6" ht="12.75">
      <c r="B220" s="38"/>
      <c r="C220" s="38"/>
      <c r="D220" s="38"/>
      <c r="E220" s="38"/>
      <c r="F220" s="38"/>
    </row>
    <row r="221" spans="1:6" ht="12.75">
      <c r="A221" s="29" t="s">
        <v>42</v>
      </c>
      <c r="B221" s="42" t="s">
        <v>134</v>
      </c>
      <c r="C221" s="38"/>
      <c r="D221" s="38"/>
      <c r="E221" s="38"/>
      <c r="F221" s="38"/>
    </row>
    <row r="222" spans="2:6" ht="12.75">
      <c r="B222" s="38"/>
      <c r="C222" s="38"/>
      <c r="D222" s="38"/>
      <c r="E222" s="38"/>
      <c r="F222" s="38"/>
    </row>
    <row r="240" spans="1:9" ht="12.75">
      <c r="A240" s="29" t="s">
        <v>43</v>
      </c>
      <c r="B240" s="42" t="s">
        <v>6</v>
      </c>
      <c r="C240" s="38"/>
      <c r="D240" s="38"/>
      <c r="E240" s="38"/>
      <c r="F240" s="38"/>
      <c r="G240" s="38"/>
      <c r="H240" s="38"/>
      <c r="I240" s="38"/>
    </row>
    <row r="241" spans="1:9" ht="12.75">
      <c r="A241" s="1"/>
      <c r="B241" s="38"/>
      <c r="C241" s="38"/>
      <c r="D241" s="38"/>
      <c r="E241" s="38"/>
      <c r="F241" s="39"/>
      <c r="G241" s="38"/>
      <c r="H241" s="39"/>
      <c r="I241" s="38"/>
    </row>
    <row r="242" spans="2:9" ht="12.75">
      <c r="B242" s="38"/>
      <c r="C242" s="38"/>
      <c r="D242" s="38"/>
      <c r="E242" s="38"/>
      <c r="F242" s="54" t="s">
        <v>90</v>
      </c>
      <c r="G242" s="38"/>
      <c r="H242" s="54" t="s">
        <v>90</v>
      </c>
      <c r="I242" s="38"/>
    </row>
    <row r="243" spans="2:9" ht="12.75">
      <c r="B243" s="38"/>
      <c r="C243" s="38"/>
      <c r="D243" s="38"/>
      <c r="E243" s="38"/>
      <c r="F243" s="54" t="s">
        <v>2</v>
      </c>
      <c r="G243" s="38"/>
      <c r="H243" s="54" t="s">
        <v>4</v>
      </c>
      <c r="I243" s="38"/>
    </row>
    <row r="244" spans="2:9" ht="12.75">
      <c r="B244" s="38"/>
      <c r="C244" s="38"/>
      <c r="D244" s="38"/>
      <c r="E244" s="38"/>
      <c r="F244" s="54" t="s">
        <v>255</v>
      </c>
      <c r="G244" s="38"/>
      <c r="H244" s="54" t="s">
        <v>255</v>
      </c>
      <c r="I244" s="38"/>
    </row>
    <row r="245" spans="2:9" ht="12.75">
      <c r="B245" s="38"/>
      <c r="C245" s="38"/>
      <c r="D245" s="38"/>
      <c r="E245" s="38"/>
      <c r="F245" s="39" t="s">
        <v>3</v>
      </c>
      <c r="G245" s="38"/>
      <c r="H245" s="39" t="s">
        <v>3</v>
      </c>
      <c r="I245" s="38"/>
    </row>
    <row r="246" spans="2:9" ht="12.75">
      <c r="B246" s="38" t="s">
        <v>119</v>
      </c>
      <c r="C246" s="38"/>
      <c r="D246" s="38"/>
      <c r="E246" s="38"/>
      <c r="F246" s="38"/>
      <c r="G246" s="38"/>
      <c r="H246" s="38"/>
      <c r="I246" s="38"/>
    </row>
    <row r="247" spans="2:9" ht="12.75">
      <c r="B247" s="38"/>
      <c r="C247" s="38"/>
      <c r="D247" s="38"/>
      <c r="E247" s="38"/>
      <c r="F247" s="38"/>
      <c r="G247" s="38"/>
      <c r="H247" s="38"/>
      <c r="I247" s="38"/>
    </row>
    <row r="248" spans="2:9" ht="12.75">
      <c r="B248" s="38" t="s">
        <v>121</v>
      </c>
      <c r="C248" s="38"/>
      <c r="D248" s="38"/>
      <c r="E248" s="38"/>
      <c r="F248" s="40"/>
      <c r="G248" s="40"/>
      <c r="H248" s="40"/>
      <c r="I248" s="38"/>
    </row>
    <row r="249" spans="2:9" ht="12.75" customHeight="1" hidden="1">
      <c r="B249" s="38"/>
      <c r="C249" s="38"/>
      <c r="D249" s="38"/>
      <c r="E249" s="38"/>
      <c r="F249" s="40"/>
      <c r="G249" s="40"/>
      <c r="H249" s="40"/>
      <c r="I249" s="38"/>
    </row>
    <row r="250" spans="2:9" ht="12.75">
      <c r="B250" s="44" t="s">
        <v>168</v>
      </c>
      <c r="C250" s="38"/>
      <c r="D250" s="38"/>
      <c r="E250" s="38"/>
      <c r="F250" s="40">
        <v>786</v>
      </c>
      <c r="G250" s="40"/>
      <c r="H250" s="40">
        <v>3471</v>
      </c>
      <c r="I250" s="38"/>
    </row>
    <row r="251" spans="2:9" ht="12.75">
      <c r="B251" s="44" t="s">
        <v>169</v>
      </c>
      <c r="C251" s="38"/>
      <c r="D251" s="38"/>
      <c r="E251" s="38"/>
      <c r="F251" s="43">
        <v>117</v>
      </c>
      <c r="G251" s="40"/>
      <c r="H251" s="43">
        <v>121</v>
      </c>
      <c r="I251" s="38"/>
    </row>
    <row r="252" spans="2:9" ht="12.75">
      <c r="B252" s="38"/>
      <c r="C252" s="38"/>
      <c r="D252" s="38"/>
      <c r="E252" s="38"/>
      <c r="F252" s="86">
        <f>SUM(F250:F251)</f>
        <v>903</v>
      </c>
      <c r="G252" s="40"/>
      <c r="H252" s="86">
        <f>SUM(H250:H251)</f>
        <v>3592</v>
      </c>
      <c r="I252" s="38"/>
    </row>
    <row r="253" spans="2:9" ht="12.75">
      <c r="B253" s="38" t="s">
        <v>170</v>
      </c>
      <c r="C253" s="38"/>
      <c r="D253" s="38"/>
      <c r="E253" s="38"/>
      <c r="F253" s="86"/>
      <c r="G253" s="40"/>
      <c r="H253" s="86"/>
      <c r="I253" s="38"/>
    </row>
    <row r="254" spans="2:9" ht="12.75">
      <c r="B254" s="44" t="s">
        <v>168</v>
      </c>
      <c r="C254" s="38"/>
      <c r="D254" s="38"/>
      <c r="E254" s="38"/>
      <c r="F254" s="40">
        <v>-1</v>
      </c>
      <c r="G254" s="40"/>
      <c r="H254" s="86">
        <v>130</v>
      </c>
      <c r="I254" s="38"/>
    </row>
    <row r="255" spans="2:9" ht="12.75">
      <c r="B255" s="44" t="s">
        <v>169</v>
      </c>
      <c r="C255" s="38"/>
      <c r="D255" s="38"/>
      <c r="E255" s="38"/>
      <c r="F255" s="40">
        <v>-38</v>
      </c>
      <c r="G255" s="40"/>
      <c r="H255" s="86">
        <v>-103</v>
      </c>
      <c r="I255" s="38"/>
    </row>
    <row r="256" spans="2:9" ht="13.5" thickBot="1">
      <c r="B256" s="38" t="s">
        <v>120</v>
      </c>
      <c r="C256" s="38"/>
      <c r="D256" s="38"/>
      <c r="E256" s="38"/>
      <c r="F256" s="87">
        <f>SUM(F252:F255)</f>
        <v>864</v>
      </c>
      <c r="G256" s="40"/>
      <c r="H256" s="87">
        <f>SUM(H252:H255)</f>
        <v>3619</v>
      </c>
      <c r="I256" s="38"/>
    </row>
    <row r="257" spans="2:9" ht="13.5" thickTop="1">
      <c r="B257" s="38"/>
      <c r="C257" s="38"/>
      <c r="D257" s="38"/>
      <c r="E257" s="38"/>
      <c r="F257" s="38"/>
      <c r="G257" s="38"/>
      <c r="H257" s="38"/>
      <c r="I257" s="38"/>
    </row>
    <row r="258" spans="2:9" ht="12.75">
      <c r="B258" s="38"/>
      <c r="C258" s="38"/>
      <c r="D258" s="38"/>
      <c r="E258" s="38"/>
      <c r="F258" s="38"/>
      <c r="G258" s="38"/>
      <c r="H258" s="38"/>
      <c r="I258" s="38"/>
    </row>
    <row r="259" spans="2:9" ht="12.75">
      <c r="B259" s="38" t="s">
        <v>175</v>
      </c>
      <c r="C259" s="38"/>
      <c r="D259" s="38"/>
      <c r="E259" s="38"/>
      <c r="F259" s="38"/>
      <c r="G259" s="38"/>
      <c r="H259" s="38"/>
      <c r="I259" s="38"/>
    </row>
    <row r="260" spans="2:9" ht="12.75">
      <c r="B260" s="38"/>
      <c r="C260" s="38"/>
      <c r="D260" s="38"/>
      <c r="E260" s="38"/>
      <c r="F260" s="38"/>
      <c r="G260" s="38"/>
      <c r="H260" s="38"/>
      <c r="I260" s="38"/>
    </row>
    <row r="261" spans="2:9" ht="12.75">
      <c r="B261" s="38"/>
      <c r="C261" s="38"/>
      <c r="D261" s="38"/>
      <c r="E261" s="38"/>
      <c r="F261" s="54" t="s">
        <v>90</v>
      </c>
      <c r="G261" s="38"/>
      <c r="H261" s="54" t="s">
        <v>90</v>
      </c>
      <c r="I261" s="38"/>
    </row>
    <row r="262" spans="2:9" ht="12.75">
      <c r="B262" s="38"/>
      <c r="C262" s="38"/>
      <c r="D262" s="38"/>
      <c r="E262" s="38"/>
      <c r="F262" s="54" t="s">
        <v>2</v>
      </c>
      <c r="G262" s="38"/>
      <c r="H262" s="54" t="s">
        <v>4</v>
      </c>
      <c r="I262" s="38"/>
    </row>
    <row r="263" spans="2:9" ht="12.75">
      <c r="B263" s="38"/>
      <c r="C263" s="38"/>
      <c r="D263" s="38"/>
      <c r="E263" s="38"/>
      <c r="F263" s="54" t="str">
        <f>F244</f>
        <v>31.12.04</v>
      </c>
      <c r="G263" s="38"/>
      <c r="H263" s="54" t="str">
        <f>H244</f>
        <v>31.12.04</v>
      </c>
      <c r="I263" s="38"/>
    </row>
    <row r="264" spans="2:9" ht="12.75">
      <c r="B264" s="38"/>
      <c r="C264" s="38"/>
      <c r="D264" s="38"/>
      <c r="E264" s="38"/>
      <c r="F264" s="39" t="s">
        <v>3</v>
      </c>
      <c r="G264" s="38"/>
      <c r="H264" s="39" t="s">
        <v>3</v>
      </c>
      <c r="I264" s="38"/>
    </row>
    <row r="265" spans="2:9" ht="12.75">
      <c r="B265" s="38"/>
      <c r="C265" s="38"/>
      <c r="D265" s="38"/>
      <c r="E265" s="38"/>
      <c r="F265" s="38"/>
      <c r="G265" s="38"/>
      <c r="H265" s="38"/>
      <c r="I265" s="38"/>
    </row>
    <row r="266" spans="2:9" ht="12.75">
      <c r="B266" s="38" t="s">
        <v>171</v>
      </c>
      <c r="C266" s="38"/>
      <c r="D266" s="38"/>
      <c r="E266" s="38"/>
      <c r="F266" s="40">
        <f>'IS'!B31*0.28+1</f>
        <v>2485</v>
      </c>
      <c r="G266" s="40"/>
      <c r="H266" s="40">
        <f>'IS'!F31*28%</f>
        <v>5439</v>
      </c>
      <c r="I266" s="38"/>
    </row>
    <row r="267" spans="2:9" ht="12.75">
      <c r="B267" s="38" t="s">
        <v>172</v>
      </c>
      <c r="C267" s="38"/>
      <c r="D267" s="38"/>
      <c r="E267" s="38"/>
      <c r="F267" s="40">
        <v>103</v>
      </c>
      <c r="G267" s="40"/>
      <c r="H267" s="40">
        <v>195</v>
      </c>
      <c r="I267" s="38"/>
    </row>
    <row r="268" spans="2:9" ht="12.75">
      <c r="B268" s="38" t="s">
        <v>228</v>
      </c>
      <c r="C268" s="38"/>
      <c r="D268" s="38"/>
      <c r="E268" s="38"/>
      <c r="F268" s="40">
        <v>6</v>
      </c>
      <c r="G268" s="40"/>
      <c r="H268" s="40">
        <v>0</v>
      </c>
      <c r="I268" s="38"/>
    </row>
    <row r="269" spans="2:9" ht="12.75">
      <c r="B269" s="38" t="s">
        <v>277</v>
      </c>
      <c r="C269" s="38"/>
      <c r="D269" s="38"/>
      <c r="E269" s="38"/>
      <c r="F269" s="40">
        <v>-1562</v>
      </c>
      <c r="G269" s="40"/>
      <c r="H269" s="40">
        <v>-1562</v>
      </c>
      <c r="I269" s="38"/>
    </row>
    <row r="270" spans="2:9" ht="12.75">
      <c r="B270" s="38" t="s">
        <v>122</v>
      </c>
      <c r="C270" s="38"/>
      <c r="D270" s="38"/>
      <c r="E270" s="38"/>
      <c r="F270" s="40">
        <v>-127</v>
      </c>
      <c r="G270" s="40"/>
      <c r="H270" s="40">
        <v>-428</v>
      </c>
      <c r="I270" s="38"/>
    </row>
    <row r="271" spans="2:9" ht="12.75">
      <c r="B271" s="38" t="s">
        <v>216</v>
      </c>
      <c r="C271" s="38"/>
      <c r="D271" s="38"/>
      <c r="E271" s="38"/>
      <c r="F271" s="40">
        <v>-2</v>
      </c>
      <c r="G271" s="40"/>
      <c r="H271" s="40">
        <v>-52</v>
      </c>
      <c r="I271" s="38"/>
    </row>
    <row r="272" spans="2:9" ht="12.75">
      <c r="B272" s="38" t="s">
        <v>170</v>
      </c>
      <c r="C272" s="38"/>
      <c r="D272" s="38"/>
      <c r="E272" s="38"/>
      <c r="F272" s="40">
        <v>-39</v>
      </c>
      <c r="G272" s="40"/>
      <c r="H272" s="40">
        <f>H254+H255</f>
        <v>27</v>
      </c>
      <c r="I272" s="38"/>
    </row>
    <row r="273" spans="2:9" ht="13.5" thickBot="1">
      <c r="B273" s="38" t="s">
        <v>120</v>
      </c>
      <c r="C273" s="38"/>
      <c r="D273" s="38"/>
      <c r="E273" s="38"/>
      <c r="F273" s="41">
        <f>SUM(F266:F272)</f>
        <v>864</v>
      </c>
      <c r="G273" s="40"/>
      <c r="H273" s="41">
        <f>SUM(H266:H272)</f>
        <v>3619</v>
      </c>
      <c r="I273" s="38"/>
    </row>
    <row r="274" spans="6:8" ht="13.5" thickTop="1">
      <c r="F274" s="31"/>
      <c r="G274" s="31"/>
      <c r="H274" s="31"/>
    </row>
    <row r="275" spans="1:2" ht="12.75">
      <c r="A275" s="29" t="s">
        <v>44</v>
      </c>
      <c r="B275" s="5" t="s">
        <v>58</v>
      </c>
    </row>
    <row r="280" spans="1:2" ht="12.75">
      <c r="A280" s="29" t="s">
        <v>46</v>
      </c>
      <c r="B280" s="5" t="s">
        <v>45</v>
      </c>
    </row>
    <row r="287" spans="1:4" ht="12.75">
      <c r="A287" s="29" t="s">
        <v>48</v>
      </c>
      <c r="B287" s="42" t="s">
        <v>47</v>
      </c>
      <c r="C287" s="38"/>
      <c r="D287" s="38"/>
    </row>
    <row r="296" ht="12.75">
      <c r="B296" s="1" t="s">
        <v>173</v>
      </c>
    </row>
    <row r="297" ht="12.75">
      <c r="B297" s="1" t="s">
        <v>174</v>
      </c>
    </row>
    <row r="299" spans="2:7" ht="12.75">
      <c r="B299" s="38"/>
      <c r="C299" s="38"/>
      <c r="D299" s="39" t="s">
        <v>200</v>
      </c>
      <c r="E299" s="39" t="s">
        <v>202</v>
      </c>
      <c r="F299" s="39" t="s">
        <v>204</v>
      </c>
      <c r="G299" s="38"/>
    </row>
    <row r="300" spans="2:7" ht="12.75">
      <c r="B300" s="38"/>
      <c r="C300" s="38"/>
      <c r="D300" s="39" t="s">
        <v>201</v>
      </c>
      <c r="E300" s="39" t="s">
        <v>203</v>
      </c>
      <c r="F300" s="39" t="s">
        <v>205</v>
      </c>
      <c r="G300" s="38"/>
    </row>
    <row r="301" spans="2:7" ht="12.75">
      <c r="B301" s="38"/>
      <c r="C301" s="38"/>
      <c r="D301" s="39" t="s">
        <v>3</v>
      </c>
      <c r="E301" s="39" t="s">
        <v>3</v>
      </c>
      <c r="F301" s="39" t="s">
        <v>3</v>
      </c>
      <c r="G301" s="38"/>
    </row>
    <row r="302" spans="2:7" ht="12.75">
      <c r="B302" s="38"/>
      <c r="C302" s="38"/>
      <c r="D302" s="38"/>
      <c r="E302" s="38"/>
      <c r="F302" s="38"/>
      <c r="G302" s="38"/>
    </row>
    <row r="303" spans="2:7" ht="12.75">
      <c r="B303" s="38"/>
      <c r="C303" s="38"/>
      <c r="D303" s="38"/>
      <c r="E303" s="38"/>
      <c r="F303" s="38"/>
      <c r="G303" s="38"/>
    </row>
    <row r="304" spans="2:7" ht="12.75">
      <c r="B304" s="38" t="s">
        <v>107</v>
      </c>
      <c r="C304" s="38"/>
      <c r="D304" s="40">
        <v>10229</v>
      </c>
      <c r="E304" s="40">
        <v>10229</v>
      </c>
      <c r="F304" s="40">
        <f>D304-E304</f>
        <v>0</v>
      </c>
      <c r="G304" s="38"/>
    </row>
    <row r="305" spans="2:7" ht="12.75">
      <c r="B305" s="38" t="s">
        <v>137</v>
      </c>
      <c r="C305" s="38"/>
      <c r="D305" s="40">
        <v>4402</v>
      </c>
      <c r="E305" s="40">
        <v>4402</v>
      </c>
      <c r="F305" s="40">
        <f>D305-E305</f>
        <v>0</v>
      </c>
      <c r="G305" s="38"/>
    </row>
    <row r="306" spans="2:7" ht="12.75">
      <c r="B306" s="38" t="s">
        <v>138</v>
      </c>
      <c r="C306" s="38"/>
      <c r="D306" s="40">
        <v>1600</v>
      </c>
      <c r="E306" s="40">
        <f>-Equity!C29</f>
        <v>1344</v>
      </c>
      <c r="F306" s="40">
        <f>D306-E306</f>
        <v>256</v>
      </c>
      <c r="G306" s="38" t="s">
        <v>73</v>
      </c>
    </row>
    <row r="307" spans="2:7" ht="13.5" thickBot="1">
      <c r="B307" s="38"/>
      <c r="C307" s="38"/>
      <c r="D307" s="41">
        <f>SUM(D304:D306)</f>
        <v>16231</v>
      </c>
      <c r="E307" s="41">
        <f>SUM(E304:E306)</f>
        <v>15975</v>
      </c>
      <c r="F307" s="41">
        <f>SUM(F304:F306)</f>
        <v>256</v>
      </c>
      <c r="G307" s="38"/>
    </row>
    <row r="308" spans="2:6" ht="13.5" thickTop="1">
      <c r="B308" s="38"/>
      <c r="C308" s="38"/>
      <c r="D308" s="38"/>
      <c r="E308" s="38"/>
      <c r="F308" s="38"/>
    </row>
    <row r="309" spans="2:6" ht="12.75">
      <c r="B309" s="38" t="s">
        <v>280</v>
      </c>
      <c r="C309" s="38"/>
      <c r="D309" s="38"/>
      <c r="E309" s="38"/>
      <c r="F309" s="38"/>
    </row>
    <row r="310" spans="2:6" ht="12.75">
      <c r="B310" s="38" t="s">
        <v>279</v>
      </c>
      <c r="C310" s="38"/>
      <c r="D310" s="38"/>
      <c r="E310" s="38"/>
      <c r="F310" s="38"/>
    </row>
    <row r="312" spans="1:7" ht="12.75">
      <c r="A312" s="29" t="s">
        <v>50</v>
      </c>
      <c r="B312" s="42" t="s">
        <v>49</v>
      </c>
      <c r="C312" s="38"/>
      <c r="D312" s="38"/>
      <c r="E312" s="38"/>
      <c r="F312" s="38"/>
      <c r="G312" s="38"/>
    </row>
    <row r="313" spans="2:7" ht="12.75">
      <c r="B313" s="38"/>
      <c r="C313" s="38"/>
      <c r="D313" s="38"/>
      <c r="E313" s="38"/>
      <c r="F313" s="38"/>
      <c r="G313" s="38"/>
    </row>
    <row r="314" spans="2:8" ht="12.75">
      <c r="B314" s="38"/>
      <c r="C314" s="38"/>
      <c r="D314" s="39" t="s">
        <v>123</v>
      </c>
      <c r="E314" s="39"/>
      <c r="F314" s="39" t="s">
        <v>124</v>
      </c>
      <c r="G314" s="39"/>
      <c r="H314" s="39" t="s">
        <v>14</v>
      </c>
    </row>
    <row r="315" spans="2:8" ht="12.75">
      <c r="B315" s="38" t="s">
        <v>128</v>
      </c>
      <c r="C315" s="38"/>
      <c r="D315" s="39" t="s">
        <v>3</v>
      </c>
      <c r="E315" s="38"/>
      <c r="F315" s="39" t="s">
        <v>3</v>
      </c>
      <c r="G315" s="38"/>
      <c r="H315" s="39" t="s">
        <v>3</v>
      </c>
    </row>
    <row r="316" spans="2:8" ht="12.75">
      <c r="B316" s="38"/>
      <c r="C316" s="38"/>
      <c r="D316" s="38"/>
      <c r="E316" s="38"/>
      <c r="F316" s="38"/>
      <c r="G316" s="38"/>
      <c r="H316" s="38"/>
    </row>
    <row r="317" spans="2:8" ht="12.75">
      <c r="B317" s="84" t="s">
        <v>129</v>
      </c>
      <c r="C317" s="38"/>
      <c r="D317" s="40"/>
      <c r="E317" s="40"/>
      <c r="F317" s="40"/>
      <c r="G317" s="40"/>
      <c r="H317" s="40"/>
    </row>
    <row r="318" spans="2:8" ht="12.75">
      <c r="B318" s="38"/>
      <c r="C318" s="38"/>
      <c r="D318" s="40"/>
      <c r="E318" s="40"/>
      <c r="F318" s="40"/>
      <c r="G318" s="40"/>
      <c r="H318" s="40"/>
    </row>
    <row r="319" spans="2:8" ht="12.75">
      <c r="B319" s="38" t="s">
        <v>125</v>
      </c>
      <c r="C319" s="38"/>
      <c r="D319" s="40">
        <v>0</v>
      </c>
      <c r="E319" s="40"/>
      <c r="F319" s="40">
        <v>21</v>
      </c>
      <c r="G319" s="40"/>
      <c r="H319" s="40">
        <f>SUM(D319:F319)</f>
        <v>21</v>
      </c>
    </row>
    <row r="320" spans="2:8" ht="12.75">
      <c r="B320" s="38" t="s">
        <v>234</v>
      </c>
      <c r="C320" s="38"/>
      <c r="D320" s="40">
        <v>492</v>
      </c>
      <c r="E320" s="40"/>
      <c r="F320" s="40">
        <v>0</v>
      </c>
      <c r="G320" s="40"/>
      <c r="H320" s="40">
        <f>SUM(D320:F320)</f>
        <v>492</v>
      </c>
    </row>
    <row r="321" spans="2:8" ht="12.75">
      <c r="B321" s="38" t="s">
        <v>130</v>
      </c>
      <c r="C321" s="38"/>
      <c r="D321" s="40">
        <v>0</v>
      </c>
      <c r="E321" s="40"/>
      <c r="F321" s="40">
        <v>28708</v>
      </c>
      <c r="G321" s="40"/>
      <c r="H321" s="40">
        <f>SUM(D321:F321)</f>
        <v>28708</v>
      </c>
    </row>
    <row r="322" spans="2:8" ht="12.75">
      <c r="B322" s="38" t="s">
        <v>126</v>
      </c>
      <c r="C322" s="38"/>
      <c r="D322" s="40">
        <v>0</v>
      </c>
      <c r="E322" s="40"/>
      <c r="F322" s="40">
        <v>0</v>
      </c>
      <c r="G322" s="40"/>
      <c r="H322" s="40">
        <f>SUM(D322:F322)</f>
        <v>0</v>
      </c>
    </row>
    <row r="323" spans="2:8" ht="12.75">
      <c r="B323" s="38" t="s">
        <v>127</v>
      </c>
      <c r="C323" s="38"/>
      <c r="D323" s="85">
        <f>SUM(D319:D322)</f>
        <v>492</v>
      </c>
      <c r="E323" s="40"/>
      <c r="F323" s="85">
        <f>SUM(F319:F322)</f>
        <v>28729</v>
      </c>
      <c r="G323" s="40"/>
      <c r="H323" s="85">
        <f>SUM(H319:H322)</f>
        <v>29221</v>
      </c>
    </row>
    <row r="324" spans="2:8" ht="12.75">
      <c r="B324" s="38"/>
      <c r="C324" s="38"/>
      <c r="D324" s="40"/>
      <c r="E324" s="40"/>
      <c r="F324" s="40"/>
      <c r="G324" s="40"/>
      <c r="H324" s="40"/>
    </row>
    <row r="325" spans="2:8" ht="12.75">
      <c r="B325" s="84" t="s">
        <v>131</v>
      </c>
      <c r="C325" s="38"/>
      <c r="D325" s="40"/>
      <c r="E325" s="40"/>
      <c r="F325" s="40"/>
      <c r="G325" s="40"/>
      <c r="H325" s="40"/>
    </row>
    <row r="326" spans="2:8" ht="12.75">
      <c r="B326" s="38"/>
      <c r="C326" s="38"/>
      <c r="D326" s="40"/>
      <c r="E326" s="40"/>
      <c r="F326" s="40"/>
      <c r="G326" s="40"/>
      <c r="H326" s="40"/>
    </row>
    <row r="327" spans="2:8" ht="12.75">
      <c r="B327" s="38" t="s">
        <v>234</v>
      </c>
      <c r="C327" s="38"/>
      <c r="D327" s="40">
        <v>274</v>
      </c>
      <c r="E327" s="40"/>
      <c r="F327" s="40">
        <v>0</v>
      </c>
      <c r="G327" s="40"/>
      <c r="H327" s="40">
        <f>SUM(D327:F327)</f>
        <v>274</v>
      </c>
    </row>
    <row r="328" spans="2:8" ht="12.75">
      <c r="B328" s="38" t="s">
        <v>126</v>
      </c>
      <c r="C328" s="38"/>
      <c r="D328" s="40">
        <v>0</v>
      </c>
      <c r="E328" s="40"/>
      <c r="F328" s="40">
        <v>0</v>
      </c>
      <c r="G328" s="40"/>
      <c r="H328" s="40">
        <f>SUM(D328:F328)</f>
        <v>0</v>
      </c>
    </row>
    <row r="329" spans="2:8" ht="12.75">
      <c r="B329" s="38" t="s">
        <v>127</v>
      </c>
      <c r="C329" s="38"/>
      <c r="D329" s="85">
        <f>SUM(D327:D328)</f>
        <v>274</v>
      </c>
      <c r="E329" s="40"/>
      <c r="F329" s="85">
        <f>SUM(F325:F328)</f>
        <v>0</v>
      </c>
      <c r="G329" s="40"/>
      <c r="H329" s="85">
        <f>SUM(H325:H328)</f>
        <v>274</v>
      </c>
    </row>
    <row r="330" spans="2:8" ht="12.75">
      <c r="B330" s="38"/>
      <c r="C330" s="38"/>
      <c r="D330" s="40"/>
      <c r="E330" s="40"/>
      <c r="F330" s="40"/>
      <c r="G330" s="40"/>
      <c r="H330" s="40"/>
    </row>
    <row r="331" spans="2:8" ht="13.5" thickBot="1">
      <c r="B331" s="38" t="s">
        <v>14</v>
      </c>
      <c r="C331" s="38"/>
      <c r="D331" s="41">
        <f>D323+D329</f>
        <v>766</v>
      </c>
      <c r="E331" s="38"/>
      <c r="F331" s="41">
        <f>F323+F329</f>
        <v>28729</v>
      </c>
      <c r="G331" s="38"/>
      <c r="H331" s="41">
        <f>H323+H329</f>
        <v>29495</v>
      </c>
    </row>
    <row r="332" spans="2:8" ht="13.5" thickTop="1">
      <c r="B332" s="38"/>
      <c r="C332" s="38"/>
      <c r="D332" s="38"/>
      <c r="E332" s="38"/>
      <c r="F332" s="38"/>
      <c r="G332" s="38"/>
      <c r="H332" s="38"/>
    </row>
    <row r="334" spans="1:2" ht="12.75">
      <c r="A334" s="29" t="s">
        <v>52</v>
      </c>
      <c r="B334" s="5" t="s">
        <v>51</v>
      </c>
    </row>
    <row r="339" spans="1:2" ht="12.75">
      <c r="A339" s="29" t="s">
        <v>54</v>
      </c>
      <c r="B339" s="5" t="s">
        <v>53</v>
      </c>
    </row>
    <row r="344" spans="1:2" ht="12.75">
      <c r="A344" s="29" t="s">
        <v>132</v>
      </c>
      <c r="B344" s="5" t="s">
        <v>133</v>
      </c>
    </row>
    <row r="345" spans="1:2" ht="12.75">
      <c r="A345" s="29"/>
      <c r="B345" s="5"/>
    </row>
    <row r="346" spans="1:9" ht="12.75">
      <c r="A346" s="29"/>
      <c r="B346" s="38" t="s">
        <v>60</v>
      </c>
      <c r="C346" s="38"/>
      <c r="D346" s="38"/>
      <c r="E346" s="38"/>
      <c r="F346" s="38"/>
      <c r="G346" s="38"/>
      <c r="H346" s="38"/>
      <c r="I346" s="38"/>
    </row>
    <row r="347" spans="1:9" ht="12.75">
      <c r="A347" s="29"/>
      <c r="B347" s="38"/>
      <c r="C347" s="38"/>
      <c r="D347" s="38"/>
      <c r="E347" s="38"/>
      <c r="F347" s="38"/>
      <c r="G347" s="38"/>
      <c r="H347" s="38"/>
      <c r="I347" s="38"/>
    </row>
    <row r="348" spans="1:9" ht="12.75">
      <c r="A348" s="29"/>
      <c r="B348" s="38"/>
      <c r="C348" s="38"/>
      <c r="D348" s="38"/>
      <c r="E348" s="38"/>
      <c r="F348" s="39"/>
      <c r="G348" s="38"/>
      <c r="H348" s="39"/>
      <c r="I348" s="38"/>
    </row>
    <row r="349" spans="1:10" ht="12.75">
      <c r="A349" s="29"/>
      <c r="B349" s="42"/>
      <c r="C349" s="38"/>
      <c r="D349" s="38"/>
      <c r="E349" s="38"/>
      <c r="F349" s="79" t="s">
        <v>176</v>
      </c>
      <c r="G349" s="80"/>
      <c r="H349" s="54" t="s">
        <v>177</v>
      </c>
      <c r="I349" s="81"/>
      <c r="J349" s="32"/>
    </row>
    <row r="350" spans="1:10" ht="12.75">
      <c r="A350" s="29"/>
      <c r="B350" s="42"/>
      <c r="C350" s="38"/>
      <c r="D350" s="38"/>
      <c r="E350" s="38"/>
      <c r="F350" s="54" t="s">
        <v>90</v>
      </c>
      <c r="G350" s="81"/>
      <c r="H350" s="54" t="s">
        <v>90</v>
      </c>
      <c r="I350" s="81"/>
      <c r="J350" s="32"/>
    </row>
    <row r="351" spans="1:10" ht="12.75">
      <c r="A351" s="29"/>
      <c r="B351" s="42"/>
      <c r="C351" s="38"/>
      <c r="D351" s="38"/>
      <c r="E351" s="38"/>
      <c r="F351" s="54" t="s">
        <v>2</v>
      </c>
      <c r="G351" s="81"/>
      <c r="H351" s="54" t="s">
        <v>4</v>
      </c>
      <c r="I351" s="81"/>
      <c r="J351" s="32"/>
    </row>
    <row r="352" spans="2:9" ht="12.75">
      <c r="B352" s="38"/>
      <c r="C352" s="38"/>
      <c r="D352" s="38"/>
      <c r="E352" s="38"/>
      <c r="F352" s="54" t="s">
        <v>255</v>
      </c>
      <c r="G352" s="38"/>
      <c r="H352" s="54" t="s">
        <v>255</v>
      </c>
      <c r="I352" s="38"/>
    </row>
    <row r="353" spans="2:9" ht="12.75">
      <c r="B353" s="38"/>
      <c r="C353" s="38"/>
      <c r="D353" s="38"/>
      <c r="E353" s="38"/>
      <c r="F353" s="54"/>
      <c r="G353" s="38"/>
      <c r="H353" s="54"/>
      <c r="I353" s="38"/>
    </row>
    <row r="354" spans="2:9" ht="13.5" thickBot="1">
      <c r="B354" s="38" t="s">
        <v>206</v>
      </c>
      <c r="C354" s="38"/>
      <c r="D354" s="38"/>
      <c r="E354" s="38"/>
      <c r="F354" s="65">
        <f>'IS'!B39</f>
        <v>8009</v>
      </c>
      <c r="G354" s="40"/>
      <c r="H354" s="65">
        <f>'IS'!F39</f>
        <v>15671</v>
      </c>
      <c r="I354" s="38"/>
    </row>
    <row r="355" spans="2:9" ht="13.5" thickTop="1">
      <c r="B355" s="38"/>
      <c r="C355" s="38"/>
      <c r="D355" s="38"/>
      <c r="E355" s="38"/>
      <c r="F355" s="82"/>
      <c r="G355" s="40"/>
      <c r="H355" s="82"/>
      <c r="I355" s="38"/>
    </row>
    <row r="356" spans="2:9" ht="12.75">
      <c r="B356" s="38" t="s">
        <v>59</v>
      </c>
      <c r="C356" s="38"/>
      <c r="D356" s="38"/>
      <c r="E356" s="38"/>
      <c r="F356" s="82"/>
      <c r="G356" s="40"/>
      <c r="H356" s="82"/>
      <c r="I356" s="38"/>
    </row>
    <row r="357" spans="2:9" ht="13.5" thickBot="1">
      <c r="B357" s="38" t="s">
        <v>227</v>
      </c>
      <c r="C357" s="38"/>
      <c r="D357" s="38"/>
      <c r="E357" s="38"/>
      <c r="F357" s="65">
        <v>80000</v>
      </c>
      <c r="G357" s="40"/>
      <c r="H357" s="65">
        <v>74771</v>
      </c>
      <c r="I357" s="38"/>
    </row>
    <row r="358" spans="2:9" ht="13.5" thickTop="1">
      <c r="B358" s="38"/>
      <c r="C358" s="38"/>
      <c r="D358" s="38"/>
      <c r="E358" s="38"/>
      <c r="F358" s="82"/>
      <c r="G358" s="40"/>
      <c r="H358" s="82"/>
      <c r="I358" s="38"/>
    </row>
    <row r="359" spans="2:9" ht="12.75">
      <c r="B359" s="38" t="s">
        <v>144</v>
      </c>
      <c r="C359" s="38"/>
      <c r="D359" s="38"/>
      <c r="E359" s="38"/>
      <c r="F359" s="38"/>
      <c r="G359" s="38"/>
      <c r="H359" s="38"/>
      <c r="I359" s="38"/>
    </row>
    <row r="360" spans="2:9" ht="12.75">
      <c r="B360" s="38" t="s">
        <v>143</v>
      </c>
      <c r="C360" s="38"/>
      <c r="D360" s="38"/>
      <c r="E360" s="38"/>
      <c r="F360" s="38"/>
      <c r="G360" s="38"/>
      <c r="H360" s="38"/>
      <c r="I360" s="38"/>
    </row>
    <row r="361" spans="2:9" ht="13.5" thickBot="1">
      <c r="B361" s="38" t="s">
        <v>207</v>
      </c>
      <c r="C361" s="38"/>
      <c r="D361" s="38"/>
      <c r="E361" s="38"/>
      <c r="F361" s="83">
        <f>F354/F357</f>
        <v>0.1</v>
      </c>
      <c r="G361" s="40"/>
      <c r="H361" s="83">
        <f>H354/H357</f>
        <v>0.21</v>
      </c>
      <c r="I361" s="38"/>
    </row>
    <row r="362" spans="6:8" ht="13.5" thickTop="1">
      <c r="F362" s="45"/>
      <c r="G362" s="31"/>
      <c r="H362" s="45"/>
    </row>
    <row r="363" spans="6:8" ht="12.75" hidden="1">
      <c r="F363" s="45"/>
      <c r="G363" s="31"/>
      <c r="H363" s="45"/>
    </row>
    <row r="364" spans="2:8" ht="13.5" hidden="1" thickBot="1">
      <c r="B364" s="1" t="s">
        <v>147</v>
      </c>
      <c r="F364" s="34">
        <f>'IS'!B39</f>
        <v>8009</v>
      </c>
      <c r="G364" s="31"/>
      <c r="H364" s="34">
        <f>'IS'!F39</f>
        <v>15671</v>
      </c>
    </row>
    <row r="365" spans="6:8" ht="12.75" hidden="1">
      <c r="F365" s="45"/>
      <c r="G365" s="31"/>
      <c r="H365" s="45"/>
    </row>
    <row r="366" spans="2:8" ht="12.75" hidden="1">
      <c r="B366" s="1" t="s">
        <v>145</v>
      </c>
      <c r="F366" s="33"/>
      <c r="G366" s="31"/>
      <c r="H366" s="33"/>
    </row>
    <row r="367" spans="2:8" ht="13.5" hidden="1" thickBot="1">
      <c r="B367" s="1" t="s">
        <v>184</v>
      </c>
      <c r="F367" s="34">
        <v>30569</v>
      </c>
      <c r="G367" s="31"/>
      <c r="H367" s="34">
        <v>30569</v>
      </c>
    </row>
    <row r="368" spans="6:8" ht="12.75" hidden="1">
      <c r="F368" s="45"/>
      <c r="G368" s="31"/>
      <c r="H368" s="45"/>
    </row>
    <row r="369" ht="12.75" hidden="1">
      <c r="B369" s="49" t="s">
        <v>179</v>
      </c>
    </row>
    <row r="370" ht="12.75" hidden="1">
      <c r="B370" s="49" t="s">
        <v>146</v>
      </c>
    </row>
    <row r="371" spans="2:8" ht="13.5" hidden="1" thickBot="1">
      <c r="B371" s="49" t="s">
        <v>183</v>
      </c>
      <c r="F371" s="35">
        <f>(F364/F367)*100</f>
        <v>26.2</v>
      </c>
      <c r="G371" s="31"/>
      <c r="H371" s="35">
        <f>(H364/H367)*100</f>
        <v>51.26</v>
      </c>
    </row>
    <row r="372" spans="6:8" ht="12.75" hidden="1">
      <c r="F372" s="45"/>
      <c r="G372" s="31"/>
      <c r="H372" s="45"/>
    </row>
    <row r="373" spans="6:8" ht="12.75">
      <c r="F373" s="33"/>
      <c r="G373" s="31"/>
      <c r="H373" s="33"/>
    </row>
    <row r="374" spans="6:8" ht="12.75">
      <c r="F374" s="33"/>
      <c r="G374" s="31"/>
      <c r="H374" s="33"/>
    </row>
    <row r="375" spans="6:8" ht="12.75">
      <c r="F375" s="25"/>
      <c r="H375" s="25"/>
    </row>
    <row r="376" spans="6:8" ht="12.75">
      <c r="F376" s="25"/>
      <c r="H376" s="25"/>
    </row>
    <row r="377" ht="13.5">
      <c r="A377" s="30"/>
    </row>
    <row r="388" ht="12.75">
      <c r="B388" s="5"/>
    </row>
    <row r="393" ht="12.75">
      <c r="B393" s="5"/>
    </row>
  </sheetData>
  <printOptions/>
  <pageMargins left="1.5" right="0.38" top="0.5" bottom="0.75" header="0.5" footer="0.5"/>
  <pageSetup horizontalDpi="600" verticalDpi="600" orientation="portrait" paperSize="9" scale="78" r:id="rId2"/>
  <rowBreaks count="4" manualBreakCount="4">
    <brk id="75" max="255" man="1"/>
    <brk id="132" max="255" man="1"/>
    <brk id="198" max="255" man="1"/>
    <brk id="239" max="255" man="1"/>
  </rowBreaks>
  <colBreaks count="1" manualBreakCount="1">
    <brk id="9" max="24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Vincent</cp:lastModifiedBy>
  <cp:lastPrinted>2005-02-03T09:25:58Z</cp:lastPrinted>
  <dcterms:created xsi:type="dcterms:W3CDTF">2003-11-01T13:04:36Z</dcterms:created>
  <dcterms:modified xsi:type="dcterms:W3CDTF">2005-02-06T05:43:35Z</dcterms:modified>
  <cp:category/>
  <cp:version/>
  <cp:contentType/>
  <cp:contentStatus/>
</cp:coreProperties>
</file>