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<sst xmlns="http://schemas.openxmlformats.org/spreadsheetml/2006/main" count="141" uniqueCount="119">
  <si>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</si>
  <si>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</si>
  <si>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</si>
  <si>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</si>
  <si>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</si>
  <si>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</si>
  <si>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</si>
  <si>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</si>
  <si>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</si>
  <si>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</si>
  <si>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</si>
  <si>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</si>
  <si>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</si>
  <si>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</si>
  <si>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</si>
  <si>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</si>
  <si>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</si>
  <si>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</si>
  <si>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</si>
  <si>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</si>
  <si>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</si>
  <si>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</si>
  <si>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</si>
  <si>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</si>
  <si>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</si>
  <si>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</si>
  <si>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</si>
  <si>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</si>
  <si>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</si>
  <si>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</si>
  <si>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</si>
  <si>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</si>
  <si>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</si>
  <si>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</si>
  <si>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</si>
  <si>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</si>
  <si>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</si>
  <si>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</si>
  <si>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</si>
  <si>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</si>
  <si>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</si>
  <si>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</si>
  <si>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</si>
  <si>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</si>
  <si>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</si>
  <si>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</si>
  <si>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</si>
  <si>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</si>
  <si>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</si>
  <si>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</si>
  <si>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</si>
  <si>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</si>
  <si>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</si>
  <si>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</si>
  <si>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cash from financing activities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</si>
  <si>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</si>
  <si>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</si>
  <si>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</si>
  <si>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</si>
  <si>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</si>
  <si>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</si>
  <si>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</si>
  <si>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</si>
  <si>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</si>
  <si>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</si>
  <si>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</si>
  <si>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</si>
  <si>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</si>
  <si>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</si>
  <si>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</si>
  <si>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 (Loss) before taxation</t>
  </si>
  <si>
    <t>Profit /(Loss) before taxation</t>
  </si>
  <si>
    <t>Profit / (Loss) for the period</t>
  </si>
  <si>
    <t>Operating profit /(loss)</t>
  </si>
  <si>
    <t>Operating profit / (loss) before working capital changes</t>
  </si>
  <si>
    <t>Net cash from operating activities</t>
  </si>
  <si>
    <t>Net cash from investing activities</t>
  </si>
  <si>
    <t>Receivables</t>
  </si>
  <si>
    <t>LIABILITIES</t>
  </si>
  <si>
    <t>Payables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</si>
  <si>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</si>
  <si>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</si>
  <si>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</si>
  <si>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</si>
  <si>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</si>
  <si>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</si>
  <si>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</si>
  <si>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</si>
  <si>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</si>
  <si>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</si>
  <si>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</si>
  <si>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</si>
  <si>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</si>
  <si>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</si>
  <si>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</si>
  <si>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</si>
  <si>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</si>
  <si>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</si>
  <si>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Accumulated</t>
  </si>
  <si>
    <t>Profits / (losses)</t>
  </si>
  <si>
    <t>As at 1 Sept 2008</t>
  </si>
  <si>
    <t>31.08.2009</t>
  </si>
  <si>
    <t>Revaluation</t>
  </si>
  <si>
    <t>Reserve</t>
  </si>
  <si>
    <t>Non-Distributable</t>
  </si>
  <si>
    <t>Income taxes refunds</t>
  </si>
  <si>
    <t>Adjustments for :</t>
  </si>
  <si>
    <t>Financial Report for the year ended  31 Aug 2009)</t>
  </si>
  <si>
    <t>for the year ended 31 Aug 2009)</t>
  </si>
  <si>
    <t>Report for the year ended  31 Aug 2009)</t>
  </si>
  <si>
    <t>As at 1 Sept 2009</t>
  </si>
  <si>
    <t>Cash and bank balances</t>
  </si>
  <si>
    <t>Non-current asset held for sale</t>
  </si>
  <si>
    <t>For The Quarter Ended 28 February 2010 - Unaudited</t>
  </si>
  <si>
    <t>As At 28 February 2010</t>
  </si>
  <si>
    <t>28.02.2009</t>
  </si>
  <si>
    <t>28.02.2010</t>
  </si>
  <si>
    <t>As at 28 Feb 2009</t>
  </si>
  <si>
    <t>As at 28 Feb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</si>
</sst>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#,##0.0000_);\(#,##0.0000\)"/>
    <numFmt numFmtId="171" formatCode="#,##0.0_);\(#,##0.0\)"/>
    <numFmt numFmtId="172" formatCode="_(* #,##0_);_(* \(#,##0\);_(* &quot;-&quot;??_);_(@_)"/>
    <numFmt numFmtId="173" formatCode="0.00_);\(0.00\)"/>
    <numFmt numFmtId="174" formatCode="_-* #,##0_-;\-* #,##0_-;_-* &quot;-&quot;??_-;_-@_-"/>
    <numFmt numFmtId="175" formatCode="_-* #,##0.00_-;\-* #,##0.00_-;_-* &quot;-&quot;??_-;_-@_-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72" fontId="6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/>
    </xf>
    <xf numFmtId="172" fontId="5" fillId="0" borderId="2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2" xfId="15" applyNumberFormat="1" applyFont="1" applyBorder="1" applyAlignment="1">
      <alignment horizontal="right"/>
    </xf>
    <xf numFmtId="172" fontId="3" fillId="0" borderId="6" xfId="15" applyNumberFormat="1" applyFont="1" applyBorder="1" applyAlignment="1">
      <alignment/>
    </xf>
    <xf numFmtId="172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72" fontId="8" fillId="0" borderId="0" xfId="0" applyNumberFormat="1" applyFont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2" fontId="3" fillId="0" borderId="0" xfId="0" applyNumberFormat="1" applyFont="1" applyBorder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72" fontId="4" fillId="0" borderId="0" xfId="15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9" fillId="0" borderId="0" xfId="15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72" fontId="3" fillId="0" borderId="1" xfId="0" applyNumberFormat="1" applyFont="1" applyBorder="1" applyAlignment="1">
      <alignment horizontal="right"/>
    </xf>
    <xf numFmtId="172" fontId="3" fillId="0" borderId="0" xfId="0" applyNumberFormat="1" applyFont="1" applyAlignment="1" quotePrefix="1">
      <alignment horizontal="right"/>
    </xf>
    <xf numFmtId="172" fontId="3" fillId="0" borderId="6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717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142875</xdr:rowOff>
    </xdr:from>
    <xdr:to>
      <xdr:col>5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38175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31">
      <selection activeCell="E37" sqref="E37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7" t="s">
        <v>14</v>
      </c>
      <c r="B1" s="97"/>
      <c r="C1" s="97"/>
      <c r="D1" s="97"/>
      <c r="E1" s="97"/>
    </row>
    <row r="2" spans="1:5" ht="15.75">
      <c r="A2" s="97" t="s">
        <v>12</v>
      </c>
      <c r="B2" s="97"/>
      <c r="C2" s="97"/>
      <c r="D2" s="97"/>
      <c r="E2" s="97"/>
    </row>
    <row r="3" spans="1:5" ht="15.75">
      <c r="A3" s="97" t="s">
        <v>113</v>
      </c>
      <c r="B3" s="97"/>
      <c r="C3" s="97"/>
      <c r="D3" s="97"/>
      <c r="E3" s="97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8" t="s">
        <v>81</v>
      </c>
      <c r="C7" s="98"/>
      <c r="D7" s="98" t="s">
        <v>82</v>
      </c>
      <c r="E7" s="98"/>
    </row>
    <row r="8" spans="2:5" ht="15.75">
      <c r="B8" s="10" t="s">
        <v>116</v>
      </c>
      <c r="C8" s="33" t="s">
        <v>115</v>
      </c>
      <c r="D8" s="10" t="str">
        <f>B8</f>
        <v>28.02.2010</v>
      </c>
      <c r="E8" s="10" t="str">
        <f>C8</f>
        <v>28.02.2009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31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35180672</v>
      </c>
      <c r="C11" s="7">
        <v>31997321</v>
      </c>
      <c r="D11" s="7">
        <v>70839788</v>
      </c>
      <c r="E11" s="7">
        <v>69756381</v>
      </c>
      <c r="F11" s="7"/>
    </row>
    <row r="12" spans="1:5" s="6" customFormat="1" ht="15">
      <c r="A12" s="6" t="s">
        <v>28</v>
      </c>
      <c r="B12" s="7">
        <v>-30546047</v>
      </c>
      <c r="C12" s="7">
        <v>-28531308</v>
      </c>
      <c r="D12" s="7">
        <v>-61920027</v>
      </c>
      <c r="E12" s="7">
        <v>-62819365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4634625</v>
      </c>
      <c r="C14" s="11">
        <f>SUM(C11:C12)</f>
        <v>3466013</v>
      </c>
      <c r="D14" s="11">
        <f>SUM(D11:D12)</f>
        <v>8919761</v>
      </c>
      <c r="E14" s="11">
        <f>SUM(E11:E12)</f>
        <v>6937016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80</v>
      </c>
      <c r="B16" s="7">
        <v>-5563303</v>
      </c>
      <c r="C16" s="7">
        <v>-3250182</v>
      </c>
      <c r="D16" s="7">
        <v>-8106906</v>
      </c>
      <c r="E16" s="7">
        <v>-6048932</v>
      </c>
    </row>
    <row r="17" spans="1:5" s="6" customFormat="1" ht="15">
      <c r="A17" s="6" t="s">
        <v>33</v>
      </c>
      <c r="B17" s="7">
        <v>-1752162</v>
      </c>
      <c r="C17" s="7">
        <v>-2134265</v>
      </c>
      <c r="D17" s="7">
        <v>-3409156</v>
      </c>
      <c r="E17" s="7">
        <v>-4001332</v>
      </c>
    </row>
    <row r="18" spans="1:5" s="6" customFormat="1" ht="15">
      <c r="A18" s="6" t="s">
        <v>34</v>
      </c>
      <c r="B18" s="7">
        <v>633511</v>
      </c>
      <c r="C18" s="7">
        <v>768095</v>
      </c>
      <c r="D18" s="7">
        <v>752030</v>
      </c>
      <c r="E18" s="7">
        <v>1180966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73</v>
      </c>
      <c r="B20" s="11">
        <f>SUM(B14:B18)</f>
        <v>-2047329</v>
      </c>
      <c r="C20" s="11">
        <f>SUM(C14:C18)</f>
        <v>-1150339</v>
      </c>
      <c r="D20" s="11">
        <f>SUM(D14:D18)</f>
        <v>-1844271</v>
      </c>
      <c r="E20" s="11">
        <f>SUM(E14:E18)</f>
        <v>-1932282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35</v>
      </c>
      <c r="B22" s="7">
        <v>-243613</v>
      </c>
      <c r="C22" s="7">
        <v>-408807</v>
      </c>
      <c r="D22" s="7">
        <v>-470558</v>
      </c>
      <c r="E22" s="7">
        <v>-912966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71</v>
      </c>
      <c r="B24" s="11">
        <f>SUM(B20:B22)</f>
        <v>-2290942</v>
      </c>
      <c r="C24" s="11">
        <f>SUM(C20:C22)</f>
        <v>-1559146</v>
      </c>
      <c r="D24" s="11">
        <f>SUM(D20:D22)</f>
        <v>-2314829</v>
      </c>
      <c r="E24" s="11">
        <f>SUM(E20:E22)</f>
        <v>-2845248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36</v>
      </c>
      <c r="B26" s="7">
        <v>0</v>
      </c>
      <c r="C26" s="7">
        <v>-142</v>
      </c>
      <c r="D26" s="7">
        <v>0</v>
      </c>
      <c r="E26" s="7">
        <v>-142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72</v>
      </c>
      <c r="B28" s="8">
        <f>SUM(B24:B26)</f>
        <v>-2290942</v>
      </c>
      <c r="C28" s="8">
        <f>SUM(C24:C26)</f>
        <v>-1559288</v>
      </c>
      <c r="D28" s="8">
        <f>SUM(D24:D26)</f>
        <v>-2314829</v>
      </c>
      <c r="E28" s="8">
        <f>SUM(E24:E26)</f>
        <v>-2845390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37</v>
      </c>
      <c r="B31" s="15">
        <v>-2069013</v>
      </c>
      <c r="C31" s="15">
        <v>-1586708</v>
      </c>
      <c r="D31" s="7">
        <v>-2156356</v>
      </c>
      <c r="E31" s="15">
        <v>-2900787</v>
      </c>
    </row>
    <row r="32" spans="1:5" s="6" customFormat="1" ht="15">
      <c r="A32" s="6" t="s">
        <v>38</v>
      </c>
      <c r="B32" s="7">
        <v>-221929</v>
      </c>
      <c r="C32" s="7">
        <v>27420</v>
      </c>
      <c r="D32" s="7">
        <v>-158473</v>
      </c>
      <c r="E32" s="7">
        <v>55397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-2290942</v>
      </c>
      <c r="C34" s="8">
        <f>SUM(C30:C32)</f>
        <v>-1559288</v>
      </c>
      <c r="D34" s="8">
        <f>SUM(D30:D32)</f>
        <v>-2314829</v>
      </c>
      <c r="E34" s="8">
        <f>SUM(E30:E32)</f>
        <v>-2845390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((B31/BalanceSheet!B33)*100)/2</f>
        <v>-1.635512289979487</v>
      </c>
      <c r="C36" s="14">
        <v>-1.04</v>
      </c>
      <c r="D36" s="14">
        <f>(D31/BalanceSheet!B33*100)/2</f>
        <v>-1.7045551379189048</v>
      </c>
      <c r="E36" s="14">
        <v>-2.29</v>
      </c>
    </row>
    <row r="37" spans="1:5" s="6" customFormat="1" ht="15">
      <c r="A37" s="6" t="s">
        <v>7</v>
      </c>
      <c r="B37" s="16">
        <f>B36</f>
        <v>-1.635512289979487</v>
      </c>
      <c r="C37" s="16">
        <f>C36</f>
        <v>-1.04</v>
      </c>
      <c r="D37" s="16">
        <f>D36</f>
        <v>-1.7045551379189048</v>
      </c>
      <c r="E37" s="16">
        <f>E36</f>
        <v>-2.29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92</v>
      </c>
      <c r="B49" s="89"/>
      <c r="C49" s="89"/>
      <c r="D49" s="89"/>
      <c r="E49" s="89"/>
    </row>
    <row r="50" spans="1:5" s="91" customFormat="1" ht="12.75">
      <c r="A50" s="89" t="s">
        <v>109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workbookViewId="0" topLeftCell="A50">
      <selection activeCell="B52" sqref="B52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9" t="str">
        <f>IncomeStatement!A1</f>
        <v>UDS CAPITAL BERHAD (502246-P)</v>
      </c>
      <c r="B1" s="99"/>
      <c r="C1" s="99"/>
      <c r="D1" s="99"/>
    </row>
    <row r="2" spans="1:4" ht="15">
      <c r="A2" s="99" t="s">
        <v>8</v>
      </c>
      <c r="B2" s="99"/>
      <c r="C2" s="99"/>
      <c r="D2" s="99"/>
    </row>
    <row r="3" spans="1:4" ht="15">
      <c r="A3" s="99" t="s">
        <v>114</v>
      </c>
      <c r="B3" s="99"/>
      <c r="C3" s="99"/>
      <c r="D3" s="99"/>
    </row>
    <row r="4" spans="1:4" ht="13.5" customHeight="1">
      <c r="A4" s="9"/>
      <c r="B4" s="9"/>
      <c r="C4" s="9"/>
      <c r="D4" s="9"/>
    </row>
    <row r="5" spans="1:4" ht="15">
      <c r="A5" s="40"/>
      <c r="B5" s="9" t="s">
        <v>57</v>
      </c>
      <c r="C5" s="62"/>
      <c r="D5" s="9" t="s">
        <v>58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28.02.2010</v>
      </c>
      <c r="C7" s="64"/>
      <c r="D7" s="63" t="s">
        <v>101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39</v>
      </c>
      <c r="B12" s="35">
        <v>44385066</v>
      </c>
      <c r="C12" s="37"/>
      <c r="D12" s="35">
        <v>44873355</v>
      </c>
    </row>
    <row r="13" spans="1:4" ht="13.5" customHeight="1">
      <c r="A13" s="6" t="s">
        <v>95</v>
      </c>
      <c r="B13" s="35">
        <v>2049518</v>
      </c>
      <c r="C13" s="37"/>
      <c r="D13" s="35">
        <v>2322449</v>
      </c>
    </row>
    <row r="14" spans="1:4" ht="13.5" customHeight="1">
      <c r="A14" s="6" t="s">
        <v>40</v>
      </c>
      <c r="B14" s="35">
        <v>3289000</v>
      </c>
      <c r="C14" s="37"/>
      <c r="D14" s="35">
        <v>3437000</v>
      </c>
    </row>
    <row r="15" spans="1:4" ht="13.5" customHeight="1">
      <c r="A15" s="6" t="s">
        <v>41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51247059</v>
      </c>
      <c r="C17" s="37"/>
      <c r="D17" s="44">
        <f>SUM(D12:D15)</f>
        <v>52156279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22083262</v>
      </c>
      <c r="C20" s="37"/>
      <c r="D20" s="37">
        <v>22352316</v>
      </c>
    </row>
    <row r="21" spans="1:4" ht="13.5" customHeight="1">
      <c r="A21" s="6" t="s">
        <v>77</v>
      </c>
      <c r="B21" s="37">
        <f>18348961+5501551-6</f>
        <v>23850506</v>
      </c>
      <c r="C21" s="37"/>
      <c r="D21" s="37">
        <f>15601207+9183034</f>
        <v>24784241</v>
      </c>
    </row>
    <row r="22" spans="1:4" ht="13.5" customHeight="1">
      <c r="A22" s="6" t="s">
        <v>42</v>
      </c>
      <c r="B22" s="37">
        <v>1005326</v>
      </c>
      <c r="C22" s="37"/>
      <c r="D22" s="37">
        <v>1003657</v>
      </c>
    </row>
    <row r="23" spans="1:4" ht="13.5" customHeight="1">
      <c r="A23" s="6" t="s">
        <v>44</v>
      </c>
      <c r="B23" s="37">
        <v>2822136</v>
      </c>
      <c r="C23" s="37"/>
      <c r="D23" s="37">
        <v>2822136</v>
      </c>
    </row>
    <row r="24" spans="1:4" ht="13.5" customHeight="1">
      <c r="A24" s="6" t="s">
        <v>111</v>
      </c>
      <c r="B24" s="37">
        <v>4939674</v>
      </c>
      <c r="C24" s="37"/>
      <c r="D24" s="37">
        <v>5750267</v>
      </c>
    </row>
    <row r="25" spans="1:4" ht="13.5" customHeight="1">
      <c r="A25" s="6" t="s">
        <v>112</v>
      </c>
      <c r="B25" s="37">
        <v>0</v>
      </c>
      <c r="C25" s="37"/>
      <c r="D25" s="37">
        <v>1150412</v>
      </c>
    </row>
    <row r="26" spans="2:4" ht="7.5" customHeight="1">
      <c r="B26" s="36"/>
      <c r="C26" s="37"/>
      <c r="D26" s="46"/>
    </row>
    <row r="27" spans="2:4" ht="13.5" customHeight="1">
      <c r="B27" s="44">
        <f>SUM(B20:B25)</f>
        <v>54700904</v>
      </c>
      <c r="C27" s="37"/>
      <c r="D27" s="44">
        <f>SUM(D20:D25)</f>
        <v>57863029</v>
      </c>
    </row>
    <row r="28" spans="2:4" ht="13.5" customHeight="1">
      <c r="B28" s="36"/>
      <c r="C28" s="37"/>
      <c r="D28" s="36"/>
    </row>
    <row r="29" spans="1:4" ht="13.5" customHeight="1" thickBot="1">
      <c r="A29" s="41" t="s">
        <v>21</v>
      </c>
      <c r="B29" s="48">
        <f>B17+B27</f>
        <v>105947963</v>
      </c>
      <c r="C29" s="43"/>
      <c r="D29" s="48">
        <f>D17+D27</f>
        <v>110019308</v>
      </c>
    </row>
    <row r="30" spans="2:4" ht="13.5" customHeight="1" thickTop="1">
      <c r="B30" s="37"/>
      <c r="C30" s="37"/>
      <c r="D30" s="37"/>
    </row>
    <row r="31" spans="1:4" ht="13.5" customHeight="1">
      <c r="A31" s="41" t="s">
        <v>22</v>
      </c>
      <c r="B31" s="37"/>
      <c r="C31" s="37"/>
      <c r="D31" s="37"/>
    </row>
    <row r="32" spans="1:4" ht="13.5" customHeight="1">
      <c r="A32" s="4" t="s">
        <v>45</v>
      </c>
      <c r="B32" s="37"/>
      <c r="C32" s="37"/>
      <c r="D32" s="37"/>
    </row>
    <row r="33" spans="1:4" ht="13.5" customHeight="1">
      <c r="A33" s="6" t="s">
        <v>46</v>
      </c>
      <c r="B33" s="37">
        <v>63252750</v>
      </c>
      <c r="C33" s="37"/>
      <c r="D33" s="37">
        <v>63252750</v>
      </c>
    </row>
    <row r="34" spans="1:4" ht="13.5" customHeight="1">
      <c r="A34" s="6" t="s">
        <v>47</v>
      </c>
      <c r="B34" s="37">
        <v>12494536</v>
      </c>
      <c r="C34" s="37"/>
      <c r="D34" s="37">
        <v>12494536</v>
      </c>
    </row>
    <row r="35" spans="1:4" ht="13.5" customHeight="1">
      <c r="A35" s="6" t="s">
        <v>48</v>
      </c>
      <c r="B35" s="50">
        <f>Equity!E29</f>
        <v>-21607628</v>
      </c>
      <c r="C35" s="37"/>
      <c r="D35" s="50">
        <v>-19451272</v>
      </c>
    </row>
    <row r="36" spans="2:4" ht="7.5" customHeight="1">
      <c r="B36" s="37"/>
      <c r="C36" s="37"/>
      <c r="D36" s="37"/>
    </row>
    <row r="37" spans="2:4" ht="13.5" customHeight="1">
      <c r="B37" s="37">
        <f>SUM(B33:B35)</f>
        <v>54139658</v>
      </c>
      <c r="C37" s="37"/>
      <c r="D37" s="37">
        <f>SUM(D33:D35)</f>
        <v>56296014</v>
      </c>
    </row>
    <row r="38" spans="1:4" ht="13.5" customHeight="1">
      <c r="A38" s="6" t="s">
        <v>38</v>
      </c>
      <c r="B38" s="37">
        <v>2394200</v>
      </c>
      <c r="C38" s="37"/>
      <c r="D38" s="37">
        <v>2552673</v>
      </c>
    </row>
    <row r="39" spans="2:4" ht="7.5" customHeight="1">
      <c r="B39" s="36"/>
      <c r="C39" s="37"/>
      <c r="D39" s="36"/>
    </row>
    <row r="40" spans="1:4" ht="13.5" customHeight="1">
      <c r="A40" s="4" t="s">
        <v>23</v>
      </c>
      <c r="B40" s="47">
        <f>SUM(B37:B38)</f>
        <v>56533858</v>
      </c>
      <c r="C40" s="43"/>
      <c r="D40" s="47">
        <f>SUM(D37:D38)</f>
        <v>58848687</v>
      </c>
    </row>
    <row r="41" spans="2:4" ht="13.5" customHeight="1">
      <c r="B41" s="37"/>
      <c r="C41" s="37"/>
      <c r="D41" s="37"/>
    </row>
    <row r="42" spans="1:4" ht="14.25" customHeight="1">
      <c r="A42" s="4" t="s">
        <v>78</v>
      </c>
      <c r="B42" s="37"/>
      <c r="C42" s="37"/>
      <c r="D42" s="37"/>
    </row>
    <row r="43" spans="1:4" ht="13.5" customHeight="1">
      <c r="A43" s="4" t="s">
        <v>24</v>
      </c>
      <c r="B43" s="37"/>
      <c r="C43" s="37"/>
      <c r="D43" s="37"/>
    </row>
    <row r="44" spans="1:4" ht="13.5" customHeight="1">
      <c r="A44" s="6" t="s">
        <v>49</v>
      </c>
      <c r="B44" s="37">
        <v>3866032</v>
      </c>
      <c r="C44" s="37"/>
      <c r="D44" s="37">
        <v>3148172</v>
      </c>
    </row>
    <row r="45" spans="1:4" ht="13.5" customHeight="1">
      <c r="A45" s="6" t="s">
        <v>50</v>
      </c>
      <c r="B45" s="37">
        <v>108618</v>
      </c>
      <c r="C45" s="37"/>
      <c r="D45" s="37">
        <v>108618</v>
      </c>
    </row>
    <row r="46" spans="2:4" ht="7.5" customHeight="1">
      <c r="B46" s="36"/>
      <c r="C46" s="37"/>
      <c r="D46" s="36"/>
    </row>
    <row r="47" spans="2:4" ht="13.5" customHeight="1">
      <c r="B47" s="44">
        <f>SUM(B44:B45)</f>
        <v>3974650</v>
      </c>
      <c r="C47" s="37"/>
      <c r="D47" s="44">
        <f>SUM(D44:D45)</f>
        <v>3256790</v>
      </c>
    </row>
    <row r="48" spans="1:4" ht="13.5" customHeight="1">
      <c r="A48" s="4" t="s">
        <v>25</v>
      </c>
      <c r="B48" s="37"/>
      <c r="C48" s="37"/>
      <c r="D48" s="37"/>
    </row>
    <row r="49" spans="1:4" ht="13.5" customHeight="1">
      <c r="A49" s="6" t="s">
        <v>79</v>
      </c>
      <c r="B49" s="37">
        <f>13201677+3679174</f>
        <v>16880851</v>
      </c>
      <c r="C49" s="37"/>
      <c r="D49" s="37">
        <f>13544802+5124613</f>
        <v>18669415</v>
      </c>
    </row>
    <row r="50" spans="1:4" ht="13.5" customHeight="1">
      <c r="A50" s="6" t="s">
        <v>51</v>
      </c>
      <c r="B50" s="37">
        <v>12103</v>
      </c>
      <c r="C50" s="37"/>
      <c r="D50" s="37">
        <v>17103</v>
      </c>
    </row>
    <row r="51" spans="1:4" ht="13.5" customHeight="1">
      <c r="A51" s="6" t="s">
        <v>52</v>
      </c>
      <c r="B51" s="37">
        <v>28546501</v>
      </c>
      <c r="C51" s="37"/>
      <c r="D51" s="37">
        <v>29227313</v>
      </c>
    </row>
    <row r="52" spans="2:4" ht="7.5" customHeight="1">
      <c r="B52" s="36"/>
      <c r="C52" s="37"/>
      <c r="D52" s="36"/>
    </row>
    <row r="53" spans="2:4" ht="13.5" customHeight="1">
      <c r="B53" s="44">
        <f>SUM(B49:B51)</f>
        <v>45439455</v>
      </c>
      <c r="C53" s="37"/>
      <c r="D53" s="44">
        <f>SUM(D49:D51)</f>
        <v>47913831</v>
      </c>
    </row>
    <row r="54" spans="2:4" ht="7.5" customHeight="1">
      <c r="B54" s="37"/>
      <c r="C54" s="37"/>
      <c r="D54" s="37"/>
    </row>
    <row r="55" spans="1:4" ht="13.5" customHeight="1">
      <c r="A55" s="4" t="s">
        <v>26</v>
      </c>
      <c r="B55" s="43">
        <f>B47+B53</f>
        <v>49414105</v>
      </c>
      <c r="C55" s="43"/>
      <c r="D55" s="43">
        <f>D47+D53</f>
        <v>51170621</v>
      </c>
    </row>
    <row r="56" spans="2:4" ht="7.5" customHeight="1">
      <c r="B56" s="36"/>
      <c r="C56" s="37"/>
      <c r="D56" s="36"/>
    </row>
    <row r="57" spans="1:4" ht="13.5" customHeight="1" thickBot="1">
      <c r="A57" s="41" t="s">
        <v>27</v>
      </c>
      <c r="B57" s="48">
        <f>B40+B55</f>
        <v>105947963</v>
      </c>
      <c r="C57" s="43"/>
      <c r="D57" s="48">
        <f>D40+D55</f>
        <v>110019308</v>
      </c>
    </row>
    <row r="58" spans="1:4" ht="13.5" customHeight="1" thickTop="1">
      <c r="A58" s="41"/>
      <c r="B58" s="43"/>
      <c r="C58" s="43"/>
      <c r="D58" s="43"/>
    </row>
    <row r="59" spans="1:4" ht="13.5" customHeight="1">
      <c r="A59" s="4"/>
      <c r="B59" s="80">
        <f>IF(B29&lt;&gt;B57,"CHECK","")</f>
      </c>
      <c r="C59" s="43"/>
      <c r="D59" s="43"/>
    </row>
    <row r="60" spans="1:4" s="91" customFormat="1" ht="12.75">
      <c r="A60" s="89" t="s">
        <v>91</v>
      </c>
      <c r="B60" s="89"/>
      <c r="C60" s="89"/>
      <c r="D60" s="89"/>
    </row>
    <row r="61" spans="1:4" s="91" customFormat="1" ht="12.75">
      <c r="A61" s="89" t="s">
        <v>107</v>
      </c>
      <c r="B61" s="89"/>
      <c r="C61" s="89"/>
      <c r="D61" s="89"/>
    </row>
  </sheetData>
  <mergeCells count="3">
    <mergeCell ref="A1:D1"/>
    <mergeCell ref="A2:D2"/>
    <mergeCell ref="A3:D3"/>
  </mergeCells>
  <printOptions horizontalCentered="1"/>
  <pageMargins left="0.82" right="0.52" top="0.22" bottom="0.17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">
      <selection activeCell="A1" sqref="A1:I1"/>
    </sheetView>
  </sheetViews>
  <sheetFormatPr defaultColWidth="9.33203125" defaultRowHeight="15" customHeight="1"/>
  <cols>
    <col min="1" max="1" width="41.16015625" style="6" customWidth="1"/>
    <col min="2" max="2" width="15.5" style="6" customWidth="1"/>
    <col min="3" max="3" width="17" style="6" customWidth="1"/>
    <col min="4" max="4" width="14.16015625" style="6" customWidth="1"/>
    <col min="5" max="5" width="19.66015625" style="6" customWidth="1"/>
    <col min="6" max="6" width="16.83203125" style="6" customWidth="1"/>
    <col min="7" max="7" width="15.5" style="6" customWidth="1"/>
    <col min="8" max="8" width="15.83203125" style="6" customWidth="1"/>
    <col min="9" max="9" width="2.83203125" style="6" customWidth="1"/>
    <col min="10" max="10" width="11.16015625" style="6" bestFit="1" customWidth="1"/>
    <col min="11" max="16384" width="9.33203125" style="6" customWidth="1"/>
  </cols>
  <sheetData>
    <row r="1" spans="1:9" ht="15" customHeight="1">
      <c r="A1" s="99" t="str">
        <f>IncomeStatement!A1</f>
        <v>UDS CAPITAL BERHAD (502246-P)</v>
      </c>
      <c r="B1" s="99"/>
      <c r="C1" s="99"/>
      <c r="D1" s="99"/>
      <c r="E1" s="99"/>
      <c r="F1" s="99"/>
      <c r="G1" s="99"/>
      <c r="H1" s="99"/>
      <c r="I1" s="99"/>
    </row>
    <row r="2" spans="1:9" ht="1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</row>
    <row r="3" spans="1:9" ht="15" customHeight="1">
      <c r="A3" s="99" t="str">
        <f>IncomeStatement!A3</f>
        <v>For The Quarter Ended 28 February 2010 - Unaudited</v>
      </c>
      <c r="B3" s="99"/>
      <c r="C3" s="99"/>
      <c r="D3" s="99"/>
      <c r="E3" s="99"/>
      <c r="F3" s="99"/>
      <c r="G3" s="99"/>
      <c r="H3" s="99"/>
      <c r="I3" s="99"/>
    </row>
    <row r="4" spans="1:4" ht="15" customHeight="1">
      <c r="A4" s="75"/>
      <c r="B4" s="75"/>
      <c r="C4" s="75"/>
      <c r="D4" s="75"/>
    </row>
    <row r="5" spans="1:9" ht="15" customHeight="1">
      <c r="A5" s="75"/>
      <c r="B5" s="101" t="s">
        <v>32</v>
      </c>
      <c r="C5" s="102"/>
      <c r="D5" s="102"/>
      <c r="E5" s="102"/>
      <c r="F5" s="103"/>
      <c r="G5" s="74"/>
      <c r="H5" s="74"/>
      <c r="I5" s="76"/>
    </row>
    <row r="6" spans="1:9" ht="15" customHeight="1">
      <c r="A6" s="75"/>
      <c r="B6" s="70"/>
      <c r="C6" s="71"/>
      <c r="D6" s="71"/>
      <c r="E6" s="71"/>
      <c r="F6" s="49"/>
      <c r="G6" s="45"/>
      <c r="H6" s="45"/>
      <c r="I6" s="49"/>
    </row>
    <row r="7" spans="2:9" ht="15" customHeight="1">
      <c r="B7" s="72"/>
      <c r="C7" s="100" t="s">
        <v>104</v>
      </c>
      <c r="D7" s="100"/>
      <c r="E7" s="73" t="str">
        <f>C7</f>
        <v>Non-Distributable</v>
      </c>
      <c r="F7" s="49"/>
      <c r="G7" s="45"/>
      <c r="H7" s="45"/>
      <c r="I7" s="49"/>
    </row>
    <row r="8" spans="2:9" s="13" customFormat="1" ht="15" customHeight="1">
      <c r="B8" s="65" t="s">
        <v>2</v>
      </c>
      <c r="C8" s="66" t="s">
        <v>2</v>
      </c>
      <c r="D8" s="66" t="s">
        <v>102</v>
      </c>
      <c r="E8" s="66" t="s">
        <v>98</v>
      </c>
      <c r="F8" s="67"/>
      <c r="G8" s="66" t="s">
        <v>15</v>
      </c>
      <c r="H8" s="66" t="s">
        <v>5</v>
      </c>
      <c r="I8" s="53"/>
    </row>
    <row r="9" spans="2:9" s="13" customFormat="1" ht="15" customHeight="1">
      <c r="B9" s="65" t="s">
        <v>3</v>
      </c>
      <c r="C9" s="66" t="s">
        <v>4</v>
      </c>
      <c r="D9" s="66" t="s">
        <v>103</v>
      </c>
      <c r="E9" s="66" t="s">
        <v>99</v>
      </c>
      <c r="F9" s="67" t="s">
        <v>5</v>
      </c>
      <c r="G9" s="66" t="s">
        <v>16</v>
      </c>
      <c r="H9" s="66" t="s">
        <v>30</v>
      </c>
      <c r="I9" s="53"/>
    </row>
    <row r="10" spans="2:9" s="13" customFormat="1" ht="15" customHeight="1">
      <c r="B10" s="65" t="s">
        <v>9</v>
      </c>
      <c r="C10" s="66" t="str">
        <f>B10</f>
        <v>RM</v>
      </c>
      <c r="D10" s="66" t="s">
        <v>9</v>
      </c>
      <c r="E10" s="66" t="str">
        <f>C10</f>
        <v>RM</v>
      </c>
      <c r="F10" s="67" t="s">
        <v>9</v>
      </c>
      <c r="G10" s="66" t="s">
        <v>9</v>
      </c>
      <c r="H10" s="66" t="str">
        <f>E10</f>
        <v>RM</v>
      </c>
      <c r="I10" s="53"/>
    </row>
    <row r="11" spans="2:9" s="13" customFormat="1" ht="15" customHeight="1">
      <c r="B11" s="20"/>
      <c r="C11" s="21"/>
      <c r="D11" s="21"/>
      <c r="E11" s="21"/>
      <c r="F11" s="22"/>
      <c r="G11" s="21"/>
      <c r="H11" s="21"/>
      <c r="I11" s="53"/>
    </row>
    <row r="12" spans="1:9" ht="15" customHeight="1">
      <c r="A12" s="6" t="s">
        <v>100</v>
      </c>
      <c r="B12" s="23">
        <v>63252750</v>
      </c>
      <c r="C12" s="15">
        <v>12494536</v>
      </c>
      <c r="D12" s="15">
        <v>0</v>
      </c>
      <c r="E12" s="15">
        <v>-15038278</v>
      </c>
      <c r="F12" s="24">
        <f>SUM(B12:E12)</f>
        <v>60709008</v>
      </c>
      <c r="G12" s="15">
        <v>2494577</v>
      </c>
      <c r="H12" s="15">
        <f>F12+G12</f>
        <v>63203585</v>
      </c>
      <c r="I12" s="49"/>
    </row>
    <row r="13" spans="2:9" ht="15" customHeight="1">
      <c r="B13" s="23"/>
      <c r="C13" s="15"/>
      <c r="D13" s="15"/>
      <c r="E13" s="15"/>
      <c r="F13" s="24"/>
      <c r="G13" s="15"/>
      <c r="H13" s="15"/>
      <c r="I13" s="49"/>
    </row>
    <row r="14" spans="1:9" ht="15" customHeight="1">
      <c r="A14" s="6" t="s">
        <v>69</v>
      </c>
      <c r="B14" s="23"/>
      <c r="C14" s="15"/>
      <c r="D14" s="15"/>
      <c r="E14" s="15"/>
      <c r="F14" s="24"/>
      <c r="G14" s="15"/>
      <c r="H14" s="15"/>
      <c r="I14" s="49"/>
    </row>
    <row r="15" spans="1:9" ht="15" customHeight="1">
      <c r="A15" s="6" t="s">
        <v>53</v>
      </c>
      <c r="B15" s="23"/>
      <c r="C15" s="15"/>
      <c r="D15" s="15"/>
      <c r="E15" s="15"/>
      <c r="F15" s="24"/>
      <c r="G15" s="15"/>
      <c r="H15" s="15"/>
      <c r="I15" s="49"/>
    </row>
    <row r="16" spans="1:9" ht="15" customHeight="1">
      <c r="A16" s="6" t="s">
        <v>96</v>
      </c>
      <c r="B16" s="23"/>
      <c r="C16" s="15"/>
      <c r="D16" s="15"/>
      <c r="E16" s="15">
        <f>IncomeStatement!E31</f>
        <v>-2900787</v>
      </c>
      <c r="F16" s="24">
        <f>SUM(B16:E16)</f>
        <v>-2900787</v>
      </c>
      <c r="G16" s="15">
        <f>IncomeStatement!E32-14000</f>
        <v>41397</v>
      </c>
      <c r="H16" s="15">
        <f>F16+G16</f>
        <v>-2859390</v>
      </c>
      <c r="I16" s="49"/>
    </row>
    <row r="17" spans="2:9" ht="15" customHeight="1">
      <c r="B17" s="23"/>
      <c r="C17" s="15"/>
      <c r="D17" s="15"/>
      <c r="E17" s="15"/>
      <c r="F17" s="24"/>
      <c r="G17" s="15"/>
      <c r="H17" s="15"/>
      <c r="I17" s="49"/>
    </row>
    <row r="18" spans="2:10" ht="15" customHeight="1">
      <c r="B18" s="23"/>
      <c r="C18" s="15"/>
      <c r="D18" s="15"/>
      <c r="E18" s="15"/>
      <c r="F18" s="24"/>
      <c r="G18" s="15"/>
      <c r="H18" s="15"/>
      <c r="I18" s="49"/>
      <c r="J18" s="7"/>
    </row>
    <row r="19" spans="1:9" ht="15" customHeight="1" thickBot="1">
      <c r="A19" s="4" t="s">
        <v>117</v>
      </c>
      <c r="B19" s="57">
        <f aca="true" t="shared" si="0" ref="B19:H19">SUM(B12:B18)</f>
        <v>63252750</v>
      </c>
      <c r="C19" s="8">
        <f t="shared" si="0"/>
        <v>12494536</v>
      </c>
      <c r="D19" s="8">
        <f t="shared" si="0"/>
        <v>0</v>
      </c>
      <c r="E19" s="8">
        <f t="shared" si="0"/>
        <v>-17939065</v>
      </c>
      <c r="F19" s="58">
        <f t="shared" si="0"/>
        <v>57808221</v>
      </c>
      <c r="G19" s="57">
        <f t="shared" si="0"/>
        <v>2535974</v>
      </c>
      <c r="H19" s="8">
        <f t="shared" si="0"/>
        <v>60344195</v>
      </c>
      <c r="I19" s="49"/>
    </row>
    <row r="20" spans="1:9" ht="15" customHeight="1" thickTop="1">
      <c r="A20" s="4"/>
      <c r="B20" s="25"/>
      <c r="C20" s="12"/>
      <c r="D20" s="12"/>
      <c r="E20" s="12"/>
      <c r="F20" s="26"/>
      <c r="G20" s="12"/>
      <c r="H20" s="12"/>
      <c r="I20" s="49"/>
    </row>
    <row r="21" spans="2:9" ht="15" customHeight="1">
      <c r="B21" s="23"/>
      <c r="C21" s="15"/>
      <c r="D21" s="15"/>
      <c r="E21" s="15"/>
      <c r="F21" s="24"/>
      <c r="G21" s="15"/>
      <c r="H21" s="15"/>
      <c r="I21" s="49"/>
    </row>
    <row r="22" spans="1:9" ht="15" customHeight="1">
      <c r="A22" s="6" t="s">
        <v>110</v>
      </c>
      <c r="B22" s="23">
        <v>63252750</v>
      </c>
      <c r="C22" s="15">
        <v>12494536</v>
      </c>
      <c r="D22" s="15">
        <v>0</v>
      </c>
      <c r="E22" s="15">
        <v>-19451272</v>
      </c>
      <c r="F22" s="24">
        <f>SUM(B22:E22)</f>
        <v>56296014</v>
      </c>
      <c r="G22" s="15">
        <v>2552673</v>
      </c>
      <c r="H22" s="15">
        <f>F22+G22</f>
        <v>58848687</v>
      </c>
      <c r="I22" s="49"/>
    </row>
    <row r="23" spans="2:9" ht="15" customHeight="1">
      <c r="B23" s="23"/>
      <c r="C23" s="15"/>
      <c r="D23" s="15"/>
      <c r="E23" s="15"/>
      <c r="F23" s="24"/>
      <c r="G23" s="15"/>
      <c r="H23" s="15"/>
      <c r="I23" s="49"/>
    </row>
    <row r="24" spans="1:9" ht="15" customHeight="1">
      <c r="A24" s="6" t="s">
        <v>69</v>
      </c>
      <c r="B24" s="23"/>
      <c r="C24" s="15"/>
      <c r="D24" s="15"/>
      <c r="E24" s="15"/>
      <c r="F24" s="24"/>
      <c r="G24" s="15"/>
      <c r="H24" s="15"/>
      <c r="I24" s="49"/>
    </row>
    <row r="25" spans="1:9" ht="15" customHeight="1">
      <c r="A25" s="6" t="s">
        <v>53</v>
      </c>
      <c r="B25" s="23"/>
      <c r="C25" s="15"/>
      <c r="D25" s="15"/>
      <c r="E25" s="15"/>
      <c r="F25" s="24"/>
      <c r="G25" s="15"/>
      <c r="H25" s="15"/>
      <c r="I25" s="49"/>
    </row>
    <row r="26" spans="1:9" ht="15" customHeight="1">
      <c r="A26" s="6" t="s">
        <v>96</v>
      </c>
      <c r="B26" s="23"/>
      <c r="C26" s="15"/>
      <c r="D26" s="15"/>
      <c r="E26" s="15">
        <f>IncomeStatement!D31</f>
        <v>-2156356</v>
      </c>
      <c r="F26" s="24">
        <f>SUM(B26:E26)</f>
        <v>-2156356</v>
      </c>
      <c r="G26" s="15">
        <f>IncomeStatement!D32</f>
        <v>-158473</v>
      </c>
      <c r="H26" s="15">
        <f>F26+G26</f>
        <v>-2314829</v>
      </c>
      <c r="I26" s="49"/>
    </row>
    <row r="27" spans="2:9" ht="15" customHeight="1">
      <c r="B27" s="23"/>
      <c r="C27" s="15"/>
      <c r="D27" s="15"/>
      <c r="E27" s="15"/>
      <c r="F27" s="24"/>
      <c r="G27" s="15"/>
      <c r="H27" s="15"/>
      <c r="I27" s="49"/>
    </row>
    <row r="28" spans="2:9" ht="15" customHeight="1">
      <c r="B28" s="23"/>
      <c r="C28" s="15"/>
      <c r="D28" s="15"/>
      <c r="E28" s="15"/>
      <c r="F28" s="24"/>
      <c r="G28" s="15"/>
      <c r="H28" s="15"/>
      <c r="I28" s="49"/>
    </row>
    <row r="29" spans="1:9" ht="15" customHeight="1" thickBot="1">
      <c r="A29" s="4" t="s">
        <v>118</v>
      </c>
      <c r="B29" s="57">
        <f aca="true" t="shared" si="1" ref="B29:H29">SUM(B22:B28)</f>
        <v>63252750</v>
      </c>
      <c r="C29" s="8">
        <f t="shared" si="1"/>
        <v>12494536</v>
      </c>
      <c r="D29" s="8">
        <f t="shared" si="1"/>
        <v>0</v>
      </c>
      <c r="E29" s="8">
        <f t="shared" si="1"/>
        <v>-21607628</v>
      </c>
      <c r="F29" s="58">
        <f t="shared" si="1"/>
        <v>54139658</v>
      </c>
      <c r="G29" s="8">
        <f t="shared" si="1"/>
        <v>2394200</v>
      </c>
      <c r="H29" s="8">
        <f t="shared" si="1"/>
        <v>56533858</v>
      </c>
      <c r="I29" s="49"/>
    </row>
    <row r="30" spans="1:9" ht="15" customHeight="1" thickTop="1">
      <c r="A30" s="4"/>
      <c r="B30" s="27"/>
      <c r="C30" s="28"/>
      <c r="D30" s="28"/>
      <c r="E30" s="28"/>
      <c r="F30" s="29"/>
      <c r="G30" s="28"/>
      <c r="H30" s="52"/>
      <c r="I30" s="54"/>
    </row>
    <row r="31" spans="1:8" ht="15" customHeight="1">
      <c r="A31" s="4"/>
      <c r="B31" s="12"/>
      <c r="C31" s="12"/>
      <c r="D31" s="12"/>
      <c r="E31" s="12"/>
      <c r="F31" s="51"/>
      <c r="G31" s="95">
        <f>IF(G29&lt;&gt;BalanceSheet!B38,"CHECK","")</f>
      </c>
      <c r="H31" s="51">
        <f>IF(H29&lt;&gt;BalanceSheet!B40,"CHECK","")</f>
      </c>
    </row>
    <row r="32" spans="1:8" ht="12.75" customHeight="1">
      <c r="A32" s="4"/>
      <c r="B32" s="12"/>
      <c r="C32" s="12"/>
      <c r="D32" s="12"/>
      <c r="E32" s="12"/>
      <c r="F32" s="51"/>
      <c r="G32" s="12"/>
      <c r="H32" s="51"/>
    </row>
    <row r="33" spans="1:8" s="91" customFormat="1" ht="12.75" customHeight="1">
      <c r="A33" s="91" t="s">
        <v>93</v>
      </c>
      <c r="B33" s="90"/>
      <c r="C33" s="92"/>
      <c r="D33" s="92"/>
      <c r="E33" s="93"/>
      <c r="F33" s="90"/>
      <c r="G33" s="90"/>
      <c r="H33" s="93"/>
    </row>
    <row r="34" spans="1:7" s="91" customFormat="1" ht="12.75" customHeight="1">
      <c r="A34" s="91" t="s">
        <v>108</v>
      </c>
      <c r="B34" s="90"/>
      <c r="C34" s="92"/>
      <c r="D34" s="92"/>
      <c r="E34" s="93"/>
      <c r="F34" s="90"/>
      <c r="G34" s="90"/>
    </row>
    <row r="35" spans="2:8" ht="15" customHeight="1">
      <c r="B35" s="7"/>
      <c r="C35" s="15"/>
      <c r="D35" s="15"/>
      <c r="E35" s="35"/>
      <c r="F35" s="7"/>
      <c r="G35" s="7"/>
      <c r="H35" s="96"/>
    </row>
    <row r="36" spans="1:8" ht="15" customHeight="1">
      <c r="A36" s="4"/>
      <c r="B36" s="12"/>
      <c r="C36" s="12"/>
      <c r="D36" s="12"/>
      <c r="E36" s="12"/>
      <c r="F36" s="12"/>
      <c r="G36" s="12"/>
      <c r="H36" s="12"/>
    </row>
    <row r="37" spans="1:8" ht="15" customHeight="1">
      <c r="A37" s="4"/>
      <c r="B37" s="12"/>
      <c r="C37" s="12"/>
      <c r="D37" s="12"/>
      <c r="E37" s="12"/>
      <c r="F37" s="12"/>
      <c r="G37" s="12"/>
      <c r="H37" s="12"/>
    </row>
    <row r="38" spans="1:8" ht="15" customHeight="1">
      <c r="A38" s="4"/>
      <c r="B38" s="12"/>
      <c r="C38" s="12"/>
      <c r="D38" s="12"/>
      <c r="E38" s="12"/>
      <c r="F38" s="12"/>
      <c r="G38" s="12"/>
      <c r="H38" s="12"/>
    </row>
    <row r="39" ht="15" customHeight="1">
      <c r="H39" s="7"/>
    </row>
  </sheetData>
  <mergeCells count="5">
    <mergeCell ref="C7:D7"/>
    <mergeCell ref="B5:F5"/>
    <mergeCell ref="A1:I1"/>
    <mergeCell ref="A2:I2"/>
    <mergeCell ref="A3:I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F37" sqref="F37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9" t="s">
        <v>59</v>
      </c>
      <c r="B1" s="99"/>
      <c r="C1" s="99"/>
      <c r="D1" s="99"/>
    </row>
    <row r="2" spans="1:4" ht="15">
      <c r="A2" s="99" t="s">
        <v>11</v>
      </c>
      <c r="B2" s="99"/>
      <c r="C2" s="99"/>
      <c r="D2" s="99"/>
    </row>
    <row r="3" spans="1:4" ht="15">
      <c r="A3" s="99" t="str">
        <f>Equity!A3</f>
        <v>For The Quarter Ended 28 February 2010 - Unaudited</v>
      </c>
      <c r="B3" s="99"/>
      <c r="C3" s="99"/>
      <c r="D3" s="99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8" t="str">
        <f>IncomeStatement!D7</f>
        <v>CUMULATIVE QUARTERS</v>
      </c>
      <c r="C6" s="98"/>
      <c r="D6" s="98"/>
    </row>
    <row r="7" spans="2:4" ht="15">
      <c r="B7" s="68" t="str">
        <f>IncomeStatement!B8</f>
        <v>28.02.2010</v>
      </c>
      <c r="C7" s="69"/>
      <c r="D7" s="68" t="str">
        <f>IncomeStatement!E8</f>
        <v>28.02.2009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60</v>
      </c>
      <c r="B10" s="55"/>
      <c r="C10" s="55"/>
      <c r="D10" s="55"/>
    </row>
    <row r="11" spans="1:4" ht="15">
      <c r="A11" s="6" t="s">
        <v>70</v>
      </c>
      <c r="B11" s="55">
        <f>IncomeStatement!D24</f>
        <v>-2314829</v>
      </c>
      <c r="C11" s="55"/>
      <c r="D11" s="55">
        <f>IncomeStatement!E24</f>
        <v>-2845248</v>
      </c>
    </row>
    <row r="12" spans="2:4" ht="15">
      <c r="B12" s="55"/>
      <c r="C12" s="55"/>
      <c r="D12" s="55"/>
    </row>
    <row r="13" spans="1:4" ht="15">
      <c r="A13" s="6" t="s">
        <v>106</v>
      </c>
      <c r="B13" s="55"/>
      <c r="C13" s="55"/>
      <c r="D13" s="55"/>
    </row>
    <row r="14" spans="1:4" ht="15">
      <c r="A14" s="6" t="s">
        <v>61</v>
      </c>
      <c r="B14" s="55">
        <v>3231697</v>
      </c>
      <c r="C14" s="55"/>
      <c r="D14" s="55">
        <v>1519245</v>
      </c>
    </row>
    <row r="15" spans="1:4" ht="15">
      <c r="A15" s="6" t="s">
        <v>62</v>
      </c>
      <c r="B15" s="56">
        <v>465713</v>
      </c>
      <c r="C15" s="55"/>
      <c r="D15" s="56">
        <v>883162</v>
      </c>
    </row>
    <row r="16" spans="2:4" ht="15">
      <c r="B16" s="55"/>
      <c r="C16" s="55"/>
      <c r="D16" s="55"/>
    </row>
    <row r="17" spans="1:4" ht="15">
      <c r="A17" s="6" t="s">
        <v>74</v>
      </c>
      <c r="B17" s="55">
        <f>SUM(B11:B16)</f>
        <v>1382581</v>
      </c>
      <c r="C17" s="55"/>
      <c r="D17" s="55">
        <f>SUM(D11:D16)</f>
        <v>-442841</v>
      </c>
    </row>
    <row r="18" spans="2:4" ht="15">
      <c r="B18" s="55"/>
      <c r="C18" s="55"/>
      <c r="D18" s="55"/>
    </row>
    <row r="19" spans="1:4" ht="15">
      <c r="A19" s="6" t="s">
        <v>63</v>
      </c>
      <c r="B19" s="55"/>
      <c r="C19" s="55"/>
      <c r="D19" s="55"/>
    </row>
    <row r="20" spans="1:4" ht="15">
      <c r="A20" s="6" t="s">
        <v>64</v>
      </c>
      <c r="B20" s="55">
        <f>269054-1187877</f>
        <v>-918823</v>
      </c>
      <c r="C20" s="55"/>
      <c r="D20" s="55">
        <v>20985591</v>
      </c>
    </row>
    <row r="21" spans="1:4" ht="15">
      <c r="A21" s="6" t="s">
        <v>65</v>
      </c>
      <c r="B21" s="55">
        <v>-1788565</v>
      </c>
      <c r="C21" s="55"/>
      <c r="D21" s="55">
        <v>-10110328</v>
      </c>
    </row>
    <row r="22" spans="1:4" ht="15">
      <c r="A22" s="6" t="s">
        <v>105</v>
      </c>
      <c r="B22" s="55">
        <v>-6670</v>
      </c>
      <c r="C22" s="55"/>
      <c r="D22" s="55">
        <v>-199731</v>
      </c>
    </row>
    <row r="23" spans="1:4" ht="15">
      <c r="A23" s="6" t="s">
        <v>66</v>
      </c>
      <c r="B23" s="56">
        <v>-470558</v>
      </c>
      <c r="C23" s="55"/>
      <c r="D23" s="56">
        <v>-912966</v>
      </c>
    </row>
    <row r="24" spans="2:4" ht="15">
      <c r="B24" s="55"/>
      <c r="C24" s="55"/>
      <c r="D24" s="55"/>
    </row>
    <row r="25" spans="1:4" ht="15">
      <c r="A25" s="6" t="s">
        <v>75</v>
      </c>
      <c r="B25" s="55">
        <f>SUM(B17:B24)</f>
        <v>-1802035</v>
      </c>
      <c r="C25" s="55"/>
      <c r="D25" s="55">
        <f>SUM(D17:D24)</f>
        <v>9319725</v>
      </c>
    </row>
    <row r="26" spans="2:4" ht="15">
      <c r="B26" s="55"/>
      <c r="C26" s="55"/>
      <c r="D26" s="55"/>
    </row>
    <row r="27" spans="1:4" ht="15">
      <c r="A27" s="6" t="s">
        <v>76</v>
      </c>
      <c r="B27" s="55">
        <v>954391</v>
      </c>
      <c r="C27" s="55"/>
      <c r="D27" s="55">
        <v>-553610</v>
      </c>
    </row>
    <row r="28" spans="2:4" ht="15">
      <c r="B28" s="55"/>
      <c r="C28" s="55"/>
      <c r="D28" s="55"/>
    </row>
    <row r="29" spans="1:4" ht="15">
      <c r="A29" s="6" t="s">
        <v>54</v>
      </c>
      <c r="B29" s="56">
        <v>-362394</v>
      </c>
      <c r="C29" s="55"/>
      <c r="D29" s="56">
        <v>-7302273</v>
      </c>
    </row>
    <row r="30" spans="2:4" ht="15">
      <c r="B30" s="55"/>
      <c r="C30" s="55"/>
      <c r="D30" s="55"/>
    </row>
    <row r="31" spans="1:4" ht="15">
      <c r="A31" s="6" t="s">
        <v>55</v>
      </c>
      <c r="B31" s="88">
        <f>SUM(B25:B30)</f>
        <v>-1210038</v>
      </c>
      <c r="C31" s="55"/>
      <c r="D31" s="55">
        <f>SUM(D25:D30)</f>
        <v>1463842</v>
      </c>
    </row>
    <row r="32" spans="2:4" ht="15">
      <c r="B32" s="55"/>
      <c r="C32" s="55"/>
      <c r="D32" s="55"/>
    </row>
    <row r="33" spans="1:4" ht="15">
      <c r="A33" s="6" t="s">
        <v>56</v>
      </c>
      <c r="B33" s="56">
        <v>3802209</v>
      </c>
      <c r="C33" s="55"/>
      <c r="D33" s="56">
        <v>2719649</v>
      </c>
    </row>
    <row r="34" spans="2:4" ht="15">
      <c r="B34" s="55"/>
      <c r="C34" s="55"/>
      <c r="D34" s="55"/>
    </row>
    <row r="35" spans="1:4" ht="15.75" thickBot="1">
      <c r="A35" s="6" t="s">
        <v>97</v>
      </c>
      <c r="B35" s="60">
        <f>SUM(B31:B34)</f>
        <v>2592171</v>
      </c>
      <c r="C35" s="61"/>
      <c r="D35" s="60">
        <f>SUM(D31:D34)</f>
        <v>4183491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67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43</v>
      </c>
      <c r="B40" s="55">
        <f>BalanceSheet!B24</f>
        <v>4939674</v>
      </c>
      <c r="C40" s="55"/>
      <c r="D40" s="55">
        <v>5529806</v>
      </c>
    </row>
    <row r="41" spans="1:4" ht="15">
      <c r="A41" s="6" t="s">
        <v>68</v>
      </c>
      <c r="B41" s="56">
        <f>-2347501-2</f>
        <v>-2347503</v>
      </c>
      <c r="C41" s="55"/>
      <c r="D41" s="56">
        <v>-1346315</v>
      </c>
    </row>
    <row r="42" spans="2:4" ht="15.75" thickBot="1">
      <c r="B42" s="60">
        <f>SUM(B40:B41)</f>
        <v>2592171</v>
      </c>
      <c r="C42" s="61"/>
      <c r="D42" s="60">
        <f>SUM(D40:D41)</f>
        <v>4183491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94</v>
      </c>
      <c r="B52" s="94"/>
      <c r="C52" s="94"/>
      <c r="D52" s="94"/>
    </row>
    <row r="53" spans="1:4" s="91" customFormat="1" ht="12.75">
      <c r="A53" s="91" t="s">
        <v>107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67</v>
      </c>
      <c r="B57" s="55"/>
      <c r="C57" s="55"/>
      <c r="D57" s="55"/>
    </row>
    <row r="58" spans="2:4" ht="15" hidden="1">
      <c r="B58" s="85" t="s">
        <v>83</v>
      </c>
      <c r="D58" s="82" t="s">
        <v>84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85</v>
      </c>
      <c r="B60" s="61"/>
      <c r="C60" s="55"/>
      <c r="D60" s="55"/>
    </row>
    <row r="61" spans="1:4" ht="15" hidden="1">
      <c r="A61" s="83" t="s">
        <v>86</v>
      </c>
      <c r="B61" s="61">
        <v>34151</v>
      </c>
      <c r="C61" s="55"/>
      <c r="D61" s="55">
        <v>101773</v>
      </c>
    </row>
    <row r="62" spans="1:4" ht="15" hidden="1">
      <c r="A62" s="83" t="s">
        <v>87</v>
      </c>
      <c r="B62" s="61">
        <v>2789</v>
      </c>
      <c r="C62" s="55"/>
      <c r="D62" s="55">
        <v>1249</v>
      </c>
    </row>
    <row r="63" spans="1:4" ht="15" hidden="1">
      <c r="A63" s="83" t="s">
        <v>88</v>
      </c>
      <c r="B63" s="61">
        <v>0</v>
      </c>
      <c r="C63" s="55"/>
      <c r="D63" s="55">
        <v>4583</v>
      </c>
    </row>
    <row r="64" spans="1:4" ht="15" hidden="1">
      <c r="A64" s="83" t="s">
        <v>89</v>
      </c>
      <c r="B64" s="61">
        <v>0</v>
      </c>
      <c r="C64" s="55"/>
      <c r="D64" s="55">
        <v>2243</v>
      </c>
    </row>
    <row r="65" spans="1:4" ht="15" hidden="1">
      <c r="A65" s="6" t="s">
        <v>90</v>
      </c>
      <c r="B65" s="61"/>
      <c r="C65" s="55"/>
      <c r="D65" s="55"/>
    </row>
    <row r="66" spans="1:4" ht="15" hidden="1">
      <c r="A66" s="83" t="s">
        <v>86</v>
      </c>
      <c r="B66" s="61">
        <v>5249533</v>
      </c>
      <c r="C66" s="55"/>
      <c r="D66" s="55">
        <v>5213853</v>
      </c>
    </row>
    <row r="67" spans="1:4" ht="15" hidden="1">
      <c r="A67" s="83" t="s">
        <v>87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68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2010-04-14T02:00:28Z</cp:lastPrinted>
  <dcterms:created xsi:type="dcterms:W3CDTF">2002-12-25T03:24:13Z</dcterms:created>
  <dcterms:modified xsi:type="dcterms:W3CDTF">2010-04-14T09:19:13Z</dcterms:modified>
  <cp:category/>
  <cp:version/>
  <cp:contentType/>
  <cp:contentStatus/>
</cp:coreProperties>
</file>