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285" activeTab="3"/>
  </bookViews>
  <sheets>
    <sheet name="IncomeStatement" sheetId="1" r:id="rId1"/>
    <sheet name="BalanceSheet" sheetId="2" r:id="rId2"/>
    <sheet name="Equity" sheetId="3" r:id="rId3"/>
    <sheet name="CashFlow" sheetId="4" r:id="rId4"/>
  </sheets>
  <definedNames>
    <definedName name="_xlnm.Print_Area" localSheetId="1">'BalanceSheet'!$A$1:$F$60</definedName>
    <definedName name="_xlnm.Print_Area" localSheetId="2">'Equity'!$A$1:$I$48</definedName>
    <definedName name="_xlnm.Print_Area" localSheetId="0">'IncomeStatement'!$A$1:$G$48</definedName>
  </definedNames>
  <calcPr fullCalcOnLoad="1"/>
</workbook>
</file>

<file path=xl/sharedStrings.xml><?xml version="1.0" encoding="utf-8"?>
<sst xmlns="http://schemas.openxmlformats.org/spreadsheetml/2006/main" count="160" uniqueCount="133">
  <si>
    <t>As At</t>
  </si>
  <si>
    <t>Revenue</t>
  </si>
  <si>
    <t>Share</t>
  </si>
  <si>
    <t>Capital</t>
  </si>
  <si>
    <t>Premium</t>
  </si>
  <si>
    <t>Retained</t>
  </si>
  <si>
    <t>Total</t>
  </si>
  <si>
    <t>EPS - Basic (sen)</t>
  </si>
  <si>
    <t>EPS - Diluted (sen)</t>
  </si>
  <si>
    <t>Condensed Consolidated Balance Sheet</t>
  </si>
  <si>
    <t>RM</t>
  </si>
  <si>
    <t>Inventories</t>
  </si>
  <si>
    <t>Condensed Consolidated Cash Flow Statement</t>
  </si>
  <si>
    <t>Condensed Consolidated Income Statement</t>
  </si>
  <si>
    <t>Condensed Consolidated Statement of Changes In Equity</t>
  </si>
  <si>
    <r>
      <t xml:space="preserve">UDS CAPITAL BERHAD </t>
    </r>
    <r>
      <rPr>
        <b/>
        <sz val="8"/>
        <rFont val="Times New Roman"/>
        <family val="1"/>
      </rPr>
      <t>(502246-P)</t>
    </r>
  </si>
  <si>
    <t>N.A</t>
  </si>
  <si>
    <t>As at 1 Sept 2005</t>
  </si>
  <si>
    <t>Minority</t>
  </si>
  <si>
    <t>Interest</t>
  </si>
  <si>
    <t>Attributable to :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</si>
  <si>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</si>
  <si>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</si>
  <si>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</si>
  <si>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</si>
  <si>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</si>
  <si>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</si>
  <si>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</si>
  <si>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</si>
  <si>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Liabilities</t>
  </si>
  <si>
    <t>TOTAL EQUITY AND LIABILITIES</t>
  </si>
  <si>
    <t>As at 1 Sept 2006</t>
  </si>
  <si>
    <t>Cost of  Sales</t>
  </si>
  <si>
    <t>Gross Profit</t>
  </si>
  <si>
    <t>Profit</t>
  </si>
  <si>
    <t>Equity</t>
  </si>
  <si>
    <t>Non-</t>
  </si>
  <si>
    <t>Distributable</t>
  </si>
  <si>
    <t>Continuing Operations</t>
  </si>
  <si>
    <t xml:space="preserve">The Condensed Consolidated Income Statement should be read in conjunction with the Annual Financial </t>
  </si>
  <si>
    <t xml:space="preserve">Report for the year ended 31st August 2006 and the accompanying explanatory notes attached to the interim </t>
  </si>
  <si>
    <t>financial statements.</t>
  </si>
  <si>
    <t>31.08.2006</t>
  </si>
  <si>
    <t>Attributable to equity holders of the Company</t>
  </si>
  <si>
    <t>The Condensed Consolidated Income Statement should be read in conjunction with the Annual Financial Report for the year ended 31st August 2006</t>
  </si>
  <si>
    <t xml:space="preserve">and the accompanying explanatory notes attached to the interim financial statements. </t>
  </si>
  <si>
    <t>Note</t>
  </si>
  <si>
    <t>A8</t>
  </si>
  <si>
    <t>Selling and distribution expenses</t>
  </si>
  <si>
    <t>Finance costs</t>
  </si>
  <si>
    <t>Share of results of associated company</t>
  </si>
  <si>
    <t>Income tax expenses</t>
  </si>
  <si>
    <t>B5</t>
  </si>
  <si>
    <t>Equity holders of the Company</t>
  </si>
  <si>
    <t>Minority interests</t>
  </si>
  <si>
    <t>B13</t>
  </si>
  <si>
    <t>Property, plant and equipment</t>
  </si>
  <si>
    <t>Investment properties</t>
  </si>
  <si>
    <t>Other investments</t>
  </si>
  <si>
    <t>Trade receivables</t>
  </si>
  <si>
    <t>Other receivables</t>
  </si>
  <si>
    <t>Tax assets</t>
  </si>
  <si>
    <t>Bank and cash balances</t>
  </si>
  <si>
    <t>Fixed deposits with licensed bank</t>
  </si>
  <si>
    <t>Equity attributable to equity holders of the Company</t>
  </si>
  <si>
    <t>Share capital</t>
  </si>
  <si>
    <t>Share premium</t>
  </si>
  <si>
    <t>Accumulated losses</t>
  </si>
  <si>
    <t>A9</t>
  </si>
  <si>
    <t>Long term borrowings</t>
  </si>
  <si>
    <t>Deferred taxation</t>
  </si>
  <si>
    <t>B9</t>
  </si>
  <si>
    <t>Tax liabilities</t>
  </si>
  <si>
    <t>Trade payables</t>
  </si>
  <si>
    <t>Other payables</t>
  </si>
  <si>
    <t>Borrowings</t>
  </si>
  <si>
    <t xml:space="preserve">total recognised income and </t>
  </si>
  <si>
    <t xml:space="preserve">Minority shareholders interest in </t>
  </si>
  <si>
    <t>shareholders</t>
  </si>
  <si>
    <t xml:space="preserve">subsidiary company by minority </t>
  </si>
  <si>
    <t>Net cash from financing activities</t>
  </si>
  <si>
    <t>Net change in cash and cash equivalents</t>
  </si>
  <si>
    <t>Cash and cash equivalents at end of quarter</t>
  </si>
  <si>
    <t>expense for the period</t>
  </si>
  <si>
    <t>subsidiary acquired</t>
  </si>
  <si>
    <t>Unaudited</t>
  </si>
  <si>
    <t>Audited</t>
  </si>
  <si>
    <t>3-month ended</t>
  </si>
  <si>
    <t>ended</t>
  </si>
  <si>
    <t>UDS CAPITAL BERHAD (502246-P)</t>
  </si>
  <si>
    <t>Cash flows from operating activities</t>
  </si>
  <si>
    <t>Adjustments for non-cash flow: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</si>
  <si>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</si>
  <si>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</si>
  <si>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</si>
  <si>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</si>
  <si>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</si>
  <si>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Income taxes paid</t>
  </si>
  <si>
    <t>Interest paid</t>
  </si>
  <si>
    <t>Cash and cash equivalents included in the cash flow statements comprise the followings:</t>
  </si>
  <si>
    <t>Less: Bank Overdrafts</t>
  </si>
  <si>
    <t>The condensed Consolidated Income Statement should be read in conjunction with the Annual</t>
  </si>
  <si>
    <t xml:space="preserve">Financial Report for the year ended 31st August 2006 and the accompanying explanatory </t>
  </si>
  <si>
    <t>notes attached to the interim financial statements.</t>
  </si>
  <si>
    <t xml:space="preserve">Subscription of shares in a  </t>
  </si>
  <si>
    <t>For The Three-Month Period Ended 31 May 2007 - Unaudited</t>
  </si>
  <si>
    <t>9-month ended</t>
  </si>
  <si>
    <t>31.05.2007</t>
  </si>
  <si>
    <t>31.05.2006</t>
  </si>
  <si>
    <t>As At 31 May 2007</t>
  </si>
  <si>
    <t>For The Nine-Month Period Ended 31 May 2007 - unaudited</t>
  </si>
  <si>
    <t>As at 31 May 2006</t>
  </si>
  <si>
    <t>As at 31 May 2007</t>
  </si>
  <si>
    <t>9-month</t>
  </si>
  <si>
    <t>Gain / (Loss) for the period, representing</t>
  </si>
  <si>
    <t>Profit /(Loss) before taxation</t>
  </si>
  <si>
    <t>Profit / (Loss) for the period</t>
  </si>
  <si>
    <t>Administration expenses</t>
  </si>
  <si>
    <t xml:space="preserve">Other income </t>
  </si>
  <si>
    <t xml:space="preserve">Operating profit </t>
  </si>
  <si>
    <t>(Loss)/profit before taxation</t>
  </si>
  <si>
    <t>Operating profit before working capital changes</t>
  </si>
  <si>
    <t>Net cash from/(used in) operating activities</t>
  </si>
  <si>
    <t>Cash and cash equivalents at beginning of financial year</t>
  </si>
  <si>
    <t>Net cash used in investing activities</t>
  </si>
  <si>
    <t>Corporate exercise expenses</t>
  </si>
  <si>
    <t>Rights issue</t>
  </si>
  <si>
    <t>Gain/(Loss) for the period, representing</t>
  </si>
  <si>
    <t>Bonus issue</t>
  </si>
  <si>
    <t>Share issue expenses</t>
  </si>
  <si>
    <t>Revaluation</t>
  </si>
  <si>
    <t>Reserve</t>
  </si>
  <si>
    <t>Dividend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</si>
</sst>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_);_(* \(#,##0\);_(* &quot;-&quot;??_);_(@_)"/>
    <numFmt numFmtId="167" formatCode="0.00_);\(0.00\)"/>
    <numFmt numFmtId="168" formatCode="_-* #,##0_-;\-* #,##0_-;_-* &quot;-&quot;??_-;_-@_-"/>
    <numFmt numFmtId="169" formatCode="_-* #,##0.00_-;\-* #,##0.00_-;_-* &quot;-&quot;??_-;_-@_-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-* #,##0_-;\-* #,##0_-;_-* &quot;-&quot;_-;_-@_-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/>
    </xf>
    <xf numFmtId="37" fontId="8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7" fontId="5" fillId="0" borderId="4" xfId="0" applyNumberFormat="1" applyFont="1" applyBorder="1" applyAlignment="1">
      <alignment/>
    </xf>
    <xf numFmtId="37" fontId="5" fillId="0" borderId="5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3" fillId="0" borderId="7" xfId="0" applyNumberFormat="1" applyFont="1" applyBorder="1" applyAlignment="1">
      <alignment/>
    </xf>
    <xf numFmtId="37" fontId="9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66" fontId="6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166" fontId="2" fillId="0" borderId="0" xfId="15" applyNumberFormat="1" applyFont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2" xfId="15" applyNumberFormat="1" applyFont="1" applyBorder="1" applyAlignment="1">
      <alignment/>
    </xf>
    <xf numFmtId="166" fontId="3" fillId="0" borderId="1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Alignment="1">
      <alignment horizontal="right"/>
    </xf>
    <xf numFmtId="166" fontId="1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6" fontId="5" fillId="0" borderId="0" xfId="15" applyNumberFormat="1" applyFont="1" applyBorder="1" applyAlignment="1">
      <alignment horizontal="right"/>
    </xf>
    <xf numFmtId="166" fontId="3" fillId="0" borderId="0" xfId="15" applyNumberFormat="1" applyFont="1" applyBorder="1" applyAlignment="1">
      <alignment/>
    </xf>
    <xf numFmtId="166" fontId="5" fillId="0" borderId="7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2" xfId="15" applyNumberFormat="1" applyFont="1" applyBorder="1" applyAlignment="1">
      <alignment horizontal="right"/>
    </xf>
    <xf numFmtId="166" fontId="3" fillId="0" borderId="7" xfId="15" applyNumberFormat="1" applyFont="1" applyBorder="1" applyAlignment="1">
      <alignment/>
    </xf>
    <xf numFmtId="166" fontId="3" fillId="0" borderId="9" xfId="15" applyNumberFormat="1" applyFont="1" applyBorder="1" applyAlignment="1">
      <alignment/>
    </xf>
    <xf numFmtId="0" fontId="5" fillId="0" borderId="5" xfId="0" applyFont="1" applyBorder="1" applyAlignment="1">
      <alignment/>
    </xf>
    <xf numFmtId="166" fontId="5" fillId="0" borderId="7" xfId="15" applyNumberFormat="1" applyFont="1" applyFill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7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6" fontId="5" fillId="0" borderId="5" xfId="15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6" fontId="5" fillId="0" borderId="7" xfId="0" applyNumberFormat="1" applyFont="1" applyBorder="1" applyAlignment="1">
      <alignment horizontal="right"/>
    </xf>
    <xf numFmtId="37" fontId="3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166" fontId="3" fillId="0" borderId="9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6" fontId="3" fillId="0" borderId="0" xfId="0" applyNumberFormat="1" applyFont="1" applyBorder="1" applyAlignment="1" quotePrefix="1">
      <alignment horizontal="right"/>
    </xf>
    <xf numFmtId="166" fontId="5" fillId="0" borderId="2" xfId="0" applyNumberFormat="1" applyFont="1" applyBorder="1" applyAlignment="1">
      <alignment horizontal="right"/>
    </xf>
    <xf numFmtId="43" fontId="5" fillId="0" borderId="0" xfId="15" applyFont="1" applyBorder="1" applyAlignment="1">
      <alignment/>
    </xf>
    <xf numFmtId="43" fontId="3" fillId="0" borderId="1" xfId="15" applyFont="1" applyBorder="1" applyAlignment="1">
      <alignment/>
    </xf>
    <xf numFmtId="37" fontId="3" fillId="0" borderId="12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</xdr:col>
      <xdr:colOff>714375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447925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238125</xdr:colOff>
      <xdr:row>4</xdr:row>
      <xdr:rowOff>142875</xdr:rowOff>
    </xdr:from>
    <xdr:to>
      <xdr:col>5</xdr:col>
      <xdr:colOff>923925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515100" y="904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SheetLayoutView="100" workbookViewId="0" topLeftCell="A25">
      <selection activeCell="A21" sqref="A21"/>
    </sheetView>
  </sheetViews>
  <sheetFormatPr defaultColWidth="9.33203125" defaultRowHeight="12.75"/>
  <cols>
    <col min="1" max="1" width="41.33203125" style="1" customWidth="1"/>
    <col min="2" max="2" width="5.66015625" style="2" customWidth="1"/>
    <col min="3" max="3" width="1.83203125" style="1" customWidth="1"/>
    <col min="4" max="4" width="14.33203125" style="1" customWidth="1"/>
    <col min="5" max="5" width="14.33203125" style="48" customWidth="1"/>
    <col min="6" max="7" width="14.33203125" style="1" customWidth="1"/>
    <col min="8" max="8" width="22.5" style="1" customWidth="1"/>
    <col min="9" max="16384" width="9.33203125" style="1" customWidth="1"/>
  </cols>
  <sheetData>
    <row r="1" spans="1:7" ht="15.75">
      <c r="A1" s="92" t="s">
        <v>15</v>
      </c>
      <c r="B1" s="92"/>
      <c r="C1" s="92"/>
      <c r="D1" s="92"/>
      <c r="E1" s="92"/>
      <c r="F1" s="92"/>
      <c r="G1" s="92"/>
    </row>
    <row r="2" spans="1:7" ht="15.75">
      <c r="A2" s="92" t="s">
        <v>13</v>
      </c>
      <c r="B2" s="92"/>
      <c r="C2" s="92"/>
      <c r="D2" s="92"/>
      <c r="E2" s="92"/>
      <c r="F2" s="92"/>
      <c r="G2" s="92"/>
    </row>
    <row r="3" spans="1:7" ht="15.75">
      <c r="A3" s="92" t="s">
        <v>105</v>
      </c>
      <c r="B3" s="92"/>
      <c r="C3" s="92"/>
      <c r="D3" s="92"/>
      <c r="E3" s="92"/>
      <c r="F3" s="92"/>
      <c r="G3" s="92"/>
    </row>
    <row r="4" spans="1:7" ht="15.75">
      <c r="A4" s="38"/>
      <c r="B4" s="67"/>
      <c r="C4" s="38"/>
      <c r="D4" s="20"/>
      <c r="E4" s="40"/>
      <c r="F4" s="20"/>
      <c r="G4" s="4"/>
    </row>
    <row r="6" spans="2:7" ht="15.75">
      <c r="B6" s="4" t="s">
        <v>46</v>
      </c>
      <c r="D6" s="93" t="s">
        <v>87</v>
      </c>
      <c r="E6" s="93"/>
      <c r="F6" s="93" t="s">
        <v>106</v>
      </c>
      <c r="G6" s="93"/>
    </row>
    <row r="7" spans="4:7" ht="15.75">
      <c r="D7" s="11" t="s">
        <v>107</v>
      </c>
      <c r="E7" s="41" t="s">
        <v>108</v>
      </c>
      <c r="F7" s="11" t="str">
        <f>D7</f>
        <v>31.05.2007</v>
      </c>
      <c r="G7" s="11" t="str">
        <f>E7</f>
        <v>31.05.2006</v>
      </c>
    </row>
    <row r="8" spans="4:7" ht="15.75">
      <c r="D8" s="11" t="s">
        <v>10</v>
      </c>
      <c r="E8" s="41" t="str">
        <f>D8</f>
        <v>RM</v>
      </c>
      <c r="F8" s="11" t="str">
        <f>E8</f>
        <v>RM</v>
      </c>
      <c r="G8" s="11" t="str">
        <f>F8</f>
        <v>RM</v>
      </c>
    </row>
    <row r="9" spans="4:7" ht="15.75">
      <c r="D9" s="11"/>
      <c r="E9" s="41"/>
      <c r="F9" s="11"/>
      <c r="G9" s="11"/>
    </row>
    <row r="10" spans="1:7" ht="15.75">
      <c r="A10" s="39" t="s">
        <v>38</v>
      </c>
      <c r="B10" s="4"/>
      <c r="C10" s="39"/>
      <c r="D10" s="6"/>
      <c r="E10" s="42"/>
      <c r="F10" s="6"/>
      <c r="G10" s="6"/>
    </row>
    <row r="11" spans="1:8" s="7" customFormat="1" ht="15">
      <c r="A11" s="7" t="s">
        <v>1</v>
      </c>
      <c r="B11" s="14" t="s">
        <v>47</v>
      </c>
      <c r="D11" s="8">
        <v>30295737</v>
      </c>
      <c r="E11" s="43">
        <v>29058353</v>
      </c>
      <c r="F11" s="8">
        <v>103303888</v>
      </c>
      <c r="G11" s="8">
        <v>81658477</v>
      </c>
      <c r="H11" s="8"/>
    </row>
    <row r="12" spans="1:7" s="7" customFormat="1" ht="15">
      <c r="A12" s="7" t="s">
        <v>32</v>
      </c>
      <c r="B12" s="14"/>
      <c r="D12" s="8">
        <v>-25132353</v>
      </c>
      <c r="E12" s="43">
        <v>-25807339</v>
      </c>
      <c r="F12" s="8">
        <v>-90795595</v>
      </c>
      <c r="G12" s="8">
        <v>-70286709</v>
      </c>
    </row>
    <row r="13" spans="2:7" s="7" customFormat="1" ht="15">
      <c r="B13" s="14"/>
      <c r="D13" s="8"/>
      <c r="E13" s="43"/>
      <c r="F13" s="8"/>
      <c r="G13" s="8"/>
    </row>
    <row r="14" spans="1:7" s="7" customFormat="1" ht="15">
      <c r="A14" s="5" t="s">
        <v>33</v>
      </c>
      <c r="B14" s="10"/>
      <c r="C14" s="5"/>
      <c r="D14" s="12">
        <f>SUM(D11:D12)</f>
        <v>5163384</v>
      </c>
      <c r="E14" s="44">
        <f>SUM(E11:E12)</f>
        <v>3251014</v>
      </c>
      <c r="F14" s="12">
        <f>SUM(F11:F12)</f>
        <v>12508293</v>
      </c>
      <c r="G14" s="12">
        <f>SUM(G11:G12)</f>
        <v>11371768</v>
      </c>
    </row>
    <row r="15" spans="2:7" s="7" customFormat="1" ht="15">
      <c r="B15" s="14"/>
      <c r="D15" s="18"/>
      <c r="E15" s="43"/>
      <c r="F15" s="8"/>
      <c r="G15" s="8"/>
    </row>
    <row r="16" spans="1:7" s="7" customFormat="1" ht="15">
      <c r="A16" s="7" t="s">
        <v>117</v>
      </c>
      <c r="B16" s="14"/>
      <c r="D16" s="8">
        <v>-2749811</v>
      </c>
      <c r="E16" s="43">
        <v>-2194312</v>
      </c>
      <c r="F16" s="8">
        <v>-9006325</v>
      </c>
      <c r="G16" s="8">
        <v>-7730782</v>
      </c>
    </row>
    <row r="17" spans="1:7" s="7" customFormat="1" ht="15">
      <c r="A17" s="7" t="s">
        <v>48</v>
      </c>
      <c r="B17" s="14"/>
      <c r="D17" s="8">
        <v>-1107963</v>
      </c>
      <c r="E17" s="43">
        <v>-679055</v>
      </c>
      <c r="F17" s="8">
        <v>-4179066</v>
      </c>
      <c r="G17" s="8">
        <v>-2392381</v>
      </c>
    </row>
    <row r="18" spans="1:7" s="7" customFormat="1" ht="15">
      <c r="A18" s="7" t="s">
        <v>118</v>
      </c>
      <c r="B18" s="14"/>
      <c r="D18" s="8">
        <v>673314</v>
      </c>
      <c r="E18" s="43">
        <v>849601</v>
      </c>
      <c r="F18" s="8">
        <v>1033439</v>
      </c>
      <c r="G18" s="8">
        <v>1396124</v>
      </c>
    </row>
    <row r="19" spans="2:7" s="7" customFormat="1" ht="15">
      <c r="B19" s="14"/>
      <c r="D19" s="8"/>
      <c r="E19" s="43"/>
      <c r="F19" s="8"/>
      <c r="G19" s="8"/>
    </row>
    <row r="20" spans="1:7" s="7" customFormat="1" ht="15">
      <c r="A20" s="7" t="s">
        <v>119</v>
      </c>
      <c r="B20" s="14"/>
      <c r="D20" s="12">
        <f>SUM(D14:D18)</f>
        <v>1978924</v>
      </c>
      <c r="E20" s="44">
        <f>SUM(E14:E18)</f>
        <v>1227248</v>
      </c>
      <c r="F20" s="12">
        <f>SUM(F14:F18)</f>
        <v>356341</v>
      </c>
      <c r="G20" s="12">
        <f>SUM(G14:G18)</f>
        <v>2644729</v>
      </c>
    </row>
    <row r="21" spans="2:7" s="7" customFormat="1" ht="15">
      <c r="B21" s="14"/>
      <c r="D21" s="16"/>
      <c r="E21" s="46"/>
      <c r="F21" s="16"/>
      <c r="G21" s="16"/>
    </row>
    <row r="22" spans="1:7" s="7" customFormat="1" ht="15">
      <c r="A22" s="7" t="s">
        <v>49</v>
      </c>
      <c r="B22" s="14"/>
      <c r="D22" s="8">
        <v>-816156</v>
      </c>
      <c r="E22" s="43">
        <v>-705214</v>
      </c>
      <c r="F22" s="8">
        <v>-2327918</v>
      </c>
      <c r="G22" s="8">
        <v>-1995751</v>
      </c>
    </row>
    <row r="23" spans="1:7" s="7" customFormat="1" ht="15">
      <c r="A23" s="7" t="s">
        <v>50</v>
      </c>
      <c r="B23" s="14"/>
      <c r="D23" s="43">
        <v>0</v>
      </c>
      <c r="E23" s="43">
        <v>0</v>
      </c>
      <c r="F23" s="43">
        <v>0</v>
      </c>
      <c r="G23" s="8">
        <v>-30559</v>
      </c>
    </row>
    <row r="24" spans="2:7" s="7" customFormat="1" ht="15">
      <c r="B24" s="14"/>
      <c r="D24" s="8"/>
      <c r="E24" s="43"/>
      <c r="F24" s="8"/>
      <c r="G24" s="8"/>
    </row>
    <row r="25" spans="1:7" s="7" customFormat="1" ht="15">
      <c r="A25" s="5" t="s">
        <v>115</v>
      </c>
      <c r="B25" s="10"/>
      <c r="C25" s="5"/>
      <c r="D25" s="12">
        <f>SUM(D20:D23)</f>
        <v>1162768</v>
      </c>
      <c r="E25" s="44">
        <f>SUM(E20:E23)</f>
        <v>522034</v>
      </c>
      <c r="F25" s="12">
        <f>SUM(F20:F23)</f>
        <v>-1971577</v>
      </c>
      <c r="G25" s="12">
        <f>SUM(G20:G23)</f>
        <v>618419</v>
      </c>
    </row>
    <row r="26" spans="1:7" s="7" customFormat="1" ht="15">
      <c r="A26" s="5"/>
      <c r="B26" s="10"/>
      <c r="C26" s="5"/>
      <c r="D26" s="16"/>
      <c r="E26" s="46"/>
      <c r="F26" s="16"/>
      <c r="G26" s="16"/>
    </row>
    <row r="27" spans="1:7" s="7" customFormat="1" ht="15">
      <c r="A27" s="7" t="s">
        <v>51</v>
      </c>
      <c r="B27" s="14" t="s">
        <v>52</v>
      </c>
      <c r="D27" s="8">
        <v>-109795</v>
      </c>
      <c r="E27" s="43">
        <v>-168882</v>
      </c>
      <c r="F27" s="8">
        <v>-192070</v>
      </c>
      <c r="G27" s="8">
        <v>-374642</v>
      </c>
    </row>
    <row r="28" spans="2:7" s="7" customFormat="1" ht="15">
      <c r="B28" s="14"/>
      <c r="D28" s="8"/>
      <c r="E28" s="43"/>
      <c r="F28" s="8"/>
      <c r="G28" s="8"/>
    </row>
    <row r="29" spans="1:7" s="7" customFormat="1" ht="15.75" thickBot="1">
      <c r="A29" s="5" t="s">
        <v>116</v>
      </c>
      <c r="B29" s="10"/>
      <c r="C29" s="5"/>
      <c r="D29" s="9">
        <f>SUM(D25:D27)</f>
        <v>1052973</v>
      </c>
      <c r="E29" s="45">
        <f>SUM(E25:E27)</f>
        <v>353152</v>
      </c>
      <c r="F29" s="9">
        <f>SUM(F25:F27)</f>
        <v>-2163647</v>
      </c>
      <c r="G29" s="9">
        <f>SUM(G25:G27)</f>
        <v>243777</v>
      </c>
    </row>
    <row r="30" spans="2:7" s="7" customFormat="1" ht="15.75" thickTop="1">
      <c r="B30" s="14"/>
      <c r="D30" s="16"/>
      <c r="E30" s="46"/>
      <c r="F30" s="16"/>
      <c r="G30" s="16"/>
    </row>
    <row r="31" spans="1:7" s="7" customFormat="1" ht="15">
      <c r="A31" s="7" t="s">
        <v>20</v>
      </c>
      <c r="B31" s="14"/>
      <c r="D31" s="16"/>
      <c r="E31" s="46"/>
      <c r="F31" s="16"/>
      <c r="G31" s="16"/>
    </row>
    <row r="32" spans="1:7" s="7" customFormat="1" ht="15">
      <c r="A32" s="7" t="s">
        <v>53</v>
      </c>
      <c r="B32" s="14"/>
      <c r="D32" s="16">
        <v>999669</v>
      </c>
      <c r="E32" s="46">
        <v>352911</v>
      </c>
      <c r="F32" s="16">
        <v>-2175950</v>
      </c>
      <c r="G32" s="16">
        <v>245221</v>
      </c>
    </row>
    <row r="33" spans="1:7" s="7" customFormat="1" ht="15">
      <c r="A33" s="7" t="s">
        <v>54</v>
      </c>
      <c r="B33" s="14"/>
      <c r="D33" s="8">
        <v>53304</v>
      </c>
      <c r="E33" s="43">
        <v>241</v>
      </c>
      <c r="F33" s="8">
        <v>12303</v>
      </c>
      <c r="G33" s="8">
        <v>-1444</v>
      </c>
    </row>
    <row r="34" spans="2:7" s="7" customFormat="1" ht="15">
      <c r="B34" s="14"/>
      <c r="D34" s="8"/>
      <c r="E34" s="43"/>
      <c r="F34" s="8"/>
      <c r="G34" s="8"/>
    </row>
    <row r="35" spans="2:7" s="7" customFormat="1" ht="15.75" thickBot="1">
      <c r="B35" s="14"/>
      <c r="D35" s="9">
        <f>SUM(D31:D33)</f>
        <v>1052973</v>
      </c>
      <c r="E35" s="45">
        <f>SUM(E31:E33)</f>
        <v>353152</v>
      </c>
      <c r="F35" s="9">
        <f>SUM(F31:F33)</f>
        <v>-2163647</v>
      </c>
      <c r="G35" s="9">
        <f>SUM(G31:G33)</f>
        <v>243777</v>
      </c>
    </row>
    <row r="36" spans="2:7" s="7" customFormat="1" ht="15.75" thickTop="1">
      <c r="B36" s="14"/>
      <c r="D36" s="21">
        <f>IF(D29&lt;&gt;D35,"CHECK","")</f>
      </c>
      <c r="E36" s="21">
        <f>IF(E29&lt;&gt;E35,"CHECK","")</f>
      </c>
      <c r="F36" s="21">
        <f>IF(F29&lt;&gt;F35,"CHECK","")</f>
      </c>
      <c r="G36" s="21">
        <f>IF(G29&lt;&gt;G35,"CHECK","")</f>
      </c>
    </row>
    <row r="37" spans="1:7" s="7" customFormat="1" ht="15">
      <c r="A37" s="7" t="s">
        <v>7</v>
      </c>
      <c r="B37" s="14" t="s">
        <v>55</v>
      </c>
      <c r="D37" s="15">
        <f>((D32/BalanceSheet!D31)*100)/2</f>
        <v>0.7902178166166689</v>
      </c>
      <c r="E37" s="49">
        <v>0.28</v>
      </c>
      <c r="F37" s="15">
        <f>(F32/BalanceSheet!D31*100)/2</f>
        <v>-1.7200437925623788</v>
      </c>
      <c r="G37" s="15">
        <v>0.21</v>
      </c>
    </row>
    <row r="38" spans="1:7" s="7" customFormat="1" ht="15">
      <c r="A38" s="7" t="s">
        <v>8</v>
      </c>
      <c r="B38" s="14"/>
      <c r="D38" s="17" t="s">
        <v>16</v>
      </c>
      <c r="E38" s="47" t="str">
        <f>D38</f>
        <v>N.A</v>
      </c>
      <c r="F38" s="17" t="str">
        <f>E38</f>
        <v>N.A</v>
      </c>
      <c r="G38" s="17" t="str">
        <f>F38</f>
        <v>N.A</v>
      </c>
    </row>
    <row r="39" spans="2:7" s="7" customFormat="1" ht="15">
      <c r="B39" s="14"/>
      <c r="D39" s="17"/>
      <c r="E39" s="47"/>
      <c r="F39" s="17"/>
      <c r="G39" s="17"/>
    </row>
    <row r="40" spans="2:7" s="7" customFormat="1" ht="15">
      <c r="B40" s="14"/>
      <c r="D40" s="17"/>
      <c r="E40" s="47"/>
      <c r="F40" s="17"/>
      <c r="G40" s="17"/>
    </row>
    <row r="41" spans="2:7" s="7" customFormat="1" ht="15">
      <c r="B41" s="14"/>
      <c r="D41" s="17"/>
      <c r="E41" s="47"/>
      <c r="F41" s="17"/>
      <c r="G41" s="17"/>
    </row>
    <row r="42" spans="2:7" s="7" customFormat="1" ht="15">
      <c r="B42" s="14"/>
      <c r="D42" s="17"/>
      <c r="E42" s="47"/>
      <c r="F42" s="17"/>
      <c r="G42" s="17"/>
    </row>
    <row r="43" spans="2:7" s="7" customFormat="1" ht="15">
      <c r="B43" s="14"/>
      <c r="D43" s="17"/>
      <c r="E43" s="47"/>
      <c r="F43" s="17"/>
      <c r="G43" s="17"/>
    </row>
    <row r="44" spans="2:7" s="7" customFormat="1" ht="15">
      <c r="B44" s="14"/>
      <c r="D44" s="17"/>
      <c r="E44" s="47"/>
      <c r="F44" s="17"/>
      <c r="G44" s="17"/>
    </row>
    <row r="45" spans="2:7" s="7" customFormat="1" ht="15">
      <c r="B45" s="14"/>
      <c r="D45" s="17"/>
      <c r="E45" s="47"/>
      <c r="F45" s="17"/>
      <c r="G45" s="17"/>
    </row>
    <row r="46" spans="1:7" ht="15.75">
      <c r="A46" s="90" t="s">
        <v>39</v>
      </c>
      <c r="B46" s="90"/>
      <c r="C46" s="90"/>
      <c r="D46" s="90"/>
      <c r="E46" s="90"/>
      <c r="F46" s="90"/>
      <c r="G46" s="90"/>
    </row>
    <row r="47" spans="1:7" ht="15.75">
      <c r="A47" s="90" t="s">
        <v>40</v>
      </c>
      <c r="B47" s="90"/>
      <c r="C47" s="90"/>
      <c r="D47" s="90"/>
      <c r="E47" s="90"/>
      <c r="F47" s="90"/>
      <c r="G47" s="90"/>
    </row>
    <row r="48" spans="1:7" ht="15.75">
      <c r="A48" s="91" t="s">
        <v>41</v>
      </c>
      <c r="B48" s="91"/>
      <c r="C48" s="91"/>
      <c r="D48" s="91"/>
      <c r="E48" s="91"/>
      <c r="F48" s="91"/>
      <c r="G48" s="91"/>
    </row>
    <row r="49" spans="4:7" ht="15.75">
      <c r="D49" s="3"/>
      <c r="F49" s="3"/>
      <c r="G49" s="3"/>
    </row>
    <row r="50" spans="4:7" ht="15.75">
      <c r="D50" s="3"/>
      <c r="F50" s="3"/>
      <c r="G50" s="3"/>
    </row>
    <row r="51" spans="4:7" ht="15.75">
      <c r="D51" s="3"/>
      <c r="F51" s="3"/>
      <c r="G51" s="3"/>
    </row>
    <row r="52" spans="4:7" ht="15.75">
      <c r="D52" s="3"/>
      <c r="F52" s="3"/>
      <c r="G52" s="3"/>
    </row>
  </sheetData>
  <mergeCells count="8">
    <mergeCell ref="A46:G46"/>
    <mergeCell ref="A47:G47"/>
    <mergeCell ref="A48:G48"/>
    <mergeCell ref="A1:G1"/>
    <mergeCell ref="A2:G2"/>
    <mergeCell ref="A3:G3"/>
    <mergeCell ref="D6:E6"/>
    <mergeCell ref="F6:G6"/>
  </mergeCells>
  <printOptions horizontalCentered="1"/>
  <pageMargins left="0.5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workbookViewId="0" topLeftCell="A46">
      <selection activeCell="D62" sqref="D62"/>
    </sheetView>
  </sheetViews>
  <sheetFormatPr defaultColWidth="9.33203125" defaultRowHeight="12.75"/>
  <cols>
    <col min="1" max="1" width="53" style="7" customWidth="1"/>
    <col min="2" max="2" width="5.83203125" style="14" customWidth="1"/>
    <col min="3" max="3" width="2.83203125" style="7" customWidth="1"/>
    <col min="4" max="4" width="15.83203125" style="7" customWidth="1"/>
    <col min="5" max="5" width="3.83203125" style="56" customWidth="1"/>
    <col min="6" max="6" width="15.83203125" style="7" customWidth="1"/>
    <col min="7" max="7" width="18.66015625" style="7" customWidth="1"/>
    <col min="8" max="16384" width="9.33203125" style="7" customWidth="1"/>
  </cols>
  <sheetData>
    <row r="1" spans="1:6" ht="15">
      <c r="A1" s="94" t="str">
        <f>IncomeStatement!A1</f>
        <v>UDS CAPITAL BERHAD (502246-P)</v>
      </c>
      <c r="B1" s="94"/>
      <c r="C1" s="94"/>
      <c r="D1" s="94"/>
      <c r="E1" s="94"/>
      <c r="F1" s="94"/>
    </row>
    <row r="2" spans="1:6" ht="15">
      <c r="A2" s="94" t="s">
        <v>9</v>
      </c>
      <c r="B2" s="94"/>
      <c r="C2" s="94"/>
      <c r="D2" s="94"/>
      <c r="E2" s="94"/>
      <c r="F2" s="94"/>
    </row>
    <row r="3" spans="1:6" ht="15">
      <c r="A3" s="94" t="s">
        <v>109</v>
      </c>
      <c r="B3" s="94"/>
      <c r="C3" s="94"/>
      <c r="D3" s="94"/>
      <c r="E3" s="94"/>
      <c r="F3" s="94"/>
    </row>
    <row r="4" spans="1:6" ht="15">
      <c r="A4" s="10"/>
      <c r="B4" s="10"/>
      <c r="C4" s="10"/>
      <c r="D4" s="10"/>
      <c r="E4" s="10"/>
      <c r="F4" s="10"/>
    </row>
    <row r="5" spans="1:6" ht="15">
      <c r="A5" s="50"/>
      <c r="B5" s="68"/>
      <c r="C5" s="50"/>
      <c r="D5" s="10" t="s">
        <v>85</v>
      </c>
      <c r="E5" s="79"/>
      <c r="F5" s="10" t="s">
        <v>86</v>
      </c>
    </row>
    <row r="6" spans="2:6" ht="13.5" customHeight="1">
      <c r="B6" s="10" t="s">
        <v>46</v>
      </c>
      <c r="C6" s="5"/>
      <c r="D6" s="10" t="s">
        <v>0</v>
      </c>
      <c r="E6" s="29"/>
      <c r="F6" s="10" t="s">
        <v>0</v>
      </c>
    </row>
    <row r="7" spans="2:6" ht="13.5" customHeight="1">
      <c r="B7" s="10"/>
      <c r="C7" s="5"/>
      <c r="D7" s="80" t="s">
        <v>107</v>
      </c>
      <c r="E7" s="81"/>
      <c r="F7" s="80" t="s">
        <v>42</v>
      </c>
    </row>
    <row r="8" spans="2:6" ht="13.5" customHeight="1">
      <c r="B8" s="10"/>
      <c r="C8" s="5"/>
      <c r="D8" s="10" t="s">
        <v>10</v>
      </c>
      <c r="E8" s="29"/>
      <c r="F8" s="10" t="s">
        <v>10</v>
      </c>
    </row>
    <row r="9" spans="1:6" ht="13.5" customHeight="1">
      <c r="A9" s="51" t="s">
        <v>21</v>
      </c>
      <c r="B9" s="10"/>
      <c r="C9" s="51"/>
      <c r="D9" s="52"/>
      <c r="E9" s="52"/>
      <c r="F9" s="52"/>
    </row>
    <row r="10" spans="1:6" ht="13.5" customHeight="1">
      <c r="A10" s="5" t="s">
        <v>22</v>
      </c>
      <c r="B10" s="10"/>
      <c r="C10" s="5"/>
      <c r="D10" s="52"/>
      <c r="E10" s="52"/>
      <c r="F10" s="52"/>
    </row>
    <row r="11" spans="1:6" ht="13.5" customHeight="1">
      <c r="A11" s="7" t="s">
        <v>56</v>
      </c>
      <c r="B11" s="14" t="s">
        <v>68</v>
      </c>
      <c r="D11" s="43">
        <v>49488148</v>
      </c>
      <c r="E11" s="46"/>
      <c r="F11" s="43">
        <v>40637917</v>
      </c>
    </row>
    <row r="12" spans="1:6" ht="13.5" customHeight="1">
      <c r="A12" s="7" t="s">
        <v>57</v>
      </c>
      <c r="D12" s="43">
        <v>3955000</v>
      </c>
      <c r="E12" s="46"/>
      <c r="F12" s="43">
        <v>3955000</v>
      </c>
    </row>
    <row r="13" spans="1:6" ht="13.5" customHeight="1">
      <c r="A13" s="7" t="s">
        <v>58</v>
      </c>
      <c r="D13" s="43">
        <v>1815929</v>
      </c>
      <c r="E13" s="46"/>
      <c r="F13" s="43">
        <v>2028605</v>
      </c>
    </row>
    <row r="14" spans="4:6" ht="7.5" customHeight="1">
      <c r="D14" s="44"/>
      <c r="E14" s="46"/>
      <c r="F14" s="44"/>
    </row>
    <row r="15" spans="4:6" ht="13.5" customHeight="1">
      <c r="D15" s="55">
        <f>SUM(D11:D13)</f>
        <v>55259077</v>
      </c>
      <c r="E15" s="46"/>
      <c r="F15" s="55">
        <f>SUM(F11:F13)</f>
        <v>46621522</v>
      </c>
    </row>
    <row r="16" spans="4:6" ht="13.5" customHeight="1">
      <c r="D16" s="43"/>
      <c r="E16" s="46"/>
      <c r="F16" s="43"/>
    </row>
    <row r="17" spans="1:6" ht="13.5" customHeight="1">
      <c r="A17" s="5" t="s">
        <v>23</v>
      </c>
      <c r="B17" s="10"/>
      <c r="C17" s="5"/>
      <c r="D17" s="46"/>
      <c r="E17" s="46"/>
      <c r="F17" s="46"/>
    </row>
    <row r="18" spans="1:6" ht="13.5" customHeight="1">
      <c r="A18" s="7" t="s">
        <v>11</v>
      </c>
      <c r="D18" s="46">
        <v>41598428</v>
      </c>
      <c r="E18" s="46"/>
      <c r="F18" s="46">
        <v>36632022</v>
      </c>
    </row>
    <row r="19" spans="1:6" ht="13.5" customHeight="1">
      <c r="A19" s="7" t="s">
        <v>59</v>
      </c>
      <c r="D19" s="46">
        <v>16292650</v>
      </c>
      <c r="E19" s="46"/>
      <c r="F19" s="46">
        <v>23774703</v>
      </c>
    </row>
    <row r="20" spans="1:6" ht="13.5" customHeight="1">
      <c r="A20" s="7" t="s">
        <v>60</v>
      </c>
      <c r="D20" s="46">
        <v>4571843</v>
      </c>
      <c r="E20" s="46"/>
      <c r="F20" s="46">
        <v>10340550</v>
      </c>
    </row>
    <row r="21" spans="1:6" ht="13.5" customHeight="1">
      <c r="A21" s="7" t="s">
        <v>61</v>
      </c>
      <c r="D21" s="46">
        <v>3002649</v>
      </c>
      <c r="E21" s="46"/>
      <c r="F21" s="46">
        <v>2401910</v>
      </c>
    </row>
    <row r="22" spans="1:6" ht="13.5" customHeight="1">
      <c r="A22" s="7" t="s">
        <v>63</v>
      </c>
      <c r="D22" s="46">
        <v>4977258</v>
      </c>
      <c r="E22" s="46"/>
      <c r="F22" s="46">
        <v>5202506</v>
      </c>
    </row>
    <row r="23" spans="1:6" ht="13.5" customHeight="1">
      <c r="A23" s="7" t="s">
        <v>62</v>
      </c>
      <c r="D23" s="46">
        <v>7778174</v>
      </c>
      <c r="E23" s="46"/>
      <c r="F23" s="53">
        <v>5765643</v>
      </c>
    </row>
    <row r="24" spans="4:6" ht="7.5" customHeight="1">
      <c r="D24" s="44"/>
      <c r="E24" s="46"/>
      <c r="F24" s="57"/>
    </row>
    <row r="25" spans="4:6" ht="13.5" customHeight="1">
      <c r="D25" s="55">
        <f>SUM(D18:D23)</f>
        <v>78221002</v>
      </c>
      <c r="E25" s="46"/>
      <c r="F25" s="55">
        <f>SUM(F18:F23)</f>
        <v>84117334</v>
      </c>
    </row>
    <row r="26" spans="4:6" ht="13.5" customHeight="1">
      <c r="D26" s="44"/>
      <c r="E26" s="46"/>
      <c r="F26" s="44"/>
    </row>
    <row r="27" spans="1:6" ht="13.5" customHeight="1" thickBot="1">
      <c r="A27" s="51" t="s">
        <v>24</v>
      </c>
      <c r="B27" s="10"/>
      <c r="C27" s="51"/>
      <c r="D27" s="59">
        <f>D15+D25</f>
        <v>133480079</v>
      </c>
      <c r="E27" s="54"/>
      <c r="F27" s="59">
        <f>F15+F25</f>
        <v>130738856</v>
      </c>
    </row>
    <row r="28" spans="4:6" ht="13.5" customHeight="1" thickTop="1">
      <c r="D28" s="46"/>
      <c r="E28" s="46"/>
      <c r="F28" s="46"/>
    </row>
    <row r="29" spans="1:6" ht="13.5" customHeight="1">
      <c r="A29" s="51" t="s">
        <v>25</v>
      </c>
      <c r="B29" s="10"/>
      <c r="C29" s="51"/>
      <c r="D29" s="46"/>
      <c r="E29" s="46"/>
      <c r="F29" s="46"/>
    </row>
    <row r="30" spans="1:6" ht="13.5" customHeight="1">
      <c r="A30" s="5" t="s">
        <v>64</v>
      </c>
      <c r="B30" s="10"/>
      <c r="C30" s="5"/>
      <c r="D30" s="46"/>
      <c r="E30" s="46"/>
      <c r="F30" s="46"/>
    </row>
    <row r="31" spans="1:6" ht="13.5" customHeight="1">
      <c r="A31" s="7" t="s">
        <v>65</v>
      </c>
      <c r="D31" s="46">
        <v>63252750</v>
      </c>
      <c r="E31" s="46"/>
      <c r="F31" s="46">
        <v>63252750</v>
      </c>
    </row>
    <row r="32" spans="1:7" ht="13.5" customHeight="1">
      <c r="A32" s="7" t="s">
        <v>66</v>
      </c>
      <c r="D32" s="46">
        <v>12494536</v>
      </c>
      <c r="E32" s="46"/>
      <c r="F32" s="46">
        <v>12494536</v>
      </c>
      <c r="G32" s="19"/>
    </row>
    <row r="33" spans="1:7" ht="13.5" customHeight="1">
      <c r="A33" s="7" t="s">
        <v>67</v>
      </c>
      <c r="D33" s="61">
        <f>Equity!E44</f>
        <v>-7323059</v>
      </c>
      <c r="E33" s="46"/>
      <c r="F33" s="55">
        <v>-5147109</v>
      </c>
      <c r="G33" s="19"/>
    </row>
    <row r="34" spans="4:7" ht="7.5" customHeight="1">
      <c r="D34" s="46"/>
      <c r="E34" s="46"/>
      <c r="F34" s="46"/>
      <c r="G34" s="19"/>
    </row>
    <row r="35" spans="4:7" ht="13.5" customHeight="1">
      <c r="D35" s="46">
        <f>SUM(D31:D33)</f>
        <v>68424227</v>
      </c>
      <c r="E35" s="46"/>
      <c r="F35" s="46">
        <f>SUM(F31:F33)</f>
        <v>70600177</v>
      </c>
      <c r="G35" s="19"/>
    </row>
    <row r="36" spans="1:7" ht="13.5" customHeight="1">
      <c r="A36" s="7" t="s">
        <v>54</v>
      </c>
      <c r="D36" s="46">
        <v>2776964</v>
      </c>
      <c r="E36" s="46"/>
      <c r="F36" s="46">
        <v>35032</v>
      </c>
      <c r="G36" s="19"/>
    </row>
    <row r="37" spans="4:7" ht="7.5" customHeight="1">
      <c r="D37" s="44"/>
      <c r="E37" s="46"/>
      <c r="F37" s="44"/>
      <c r="G37" s="19"/>
    </row>
    <row r="38" spans="1:6" ht="13.5" customHeight="1">
      <c r="A38" s="5" t="s">
        <v>26</v>
      </c>
      <c r="B38" s="10"/>
      <c r="C38" s="5"/>
      <c r="D38" s="58">
        <f>SUM(D35:D36)</f>
        <v>71201191</v>
      </c>
      <c r="E38" s="54"/>
      <c r="F38" s="58">
        <f>SUM(F35:F36)</f>
        <v>70635209</v>
      </c>
    </row>
    <row r="39" spans="4:6" ht="13.5" customHeight="1">
      <c r="D39" s="46"/>
      <c r="E39" s="46"/>
      <c r="F39" s="46"/>
    </row>
    <row r="40" spans="1:6" ht="13.5" customHeight="1">
      <c r="A40" s="5" t="s">
        <v>27</v>
      </c>
      <c r="B40" s="10"/>
      <c r="C40" s="5"/>
      <c r="D40" s="46"/>
      <c r="E40" s="46"/>
      <c r="F40" s="46"/>
    </row>
    <row r="41" spans="1:6" ht="13.5" customHeight="1">
      <c r="A41" s="7" t="s">
        <v>69</v>
      </c>
      <c r="B41" s="14" t="s">
        <v>71</v>
      </c>
      <c r="D41" s="46">
        <v>6750357</v>
      </c>
      <c r="E41" s="46"/>
      <c r="F41" s="46">
        <f>1300583+1121234</f>
        <v>2421817</v>
      </c>
    </row>
    <row r="42" spans="1:6" ht="13.5" customHeight="1">
      <c r="A42" s="7" t="s">
        <v>70</v>
      </c>
      <c r="D42" s="46">
        <v>996931</v>
      </c>
      <c r="E42" s="46"/>
      <c r="F42" s="46">
        <v>1003408</v>
      </c>
    </row>
    <row r="43" spans="4:6" ht="7.5" customHeight="1">
      <c r="D43" s="44"/>
      <c r="E43" s="46"/>
      <c r="F43" s="44"/>
    </row>
    <row r="44" spans="4:6" ht="13.5" customHeight="1">
      <c r="D44" s="55">
        <f>SUM(D41:D42)</f>
        <v>7747288</v>
      </c>
      <c r="E44" s="46"/>
      <c r="F44" s="55">
        <f>SUM(F41:F42)</f>
        <v>3425225</v>
      </c>
    </row>
    <row r="45" spans="1:6" ht="13.5" customHeight="1">
      <c r="A45" s="5" t="s">
        <v>28</v>
      </c>
      <c r="B45" s="10"/>
      <c r="C45" s="5"/>
      <c r="D45" s="46"/>
      <c r="E45" s="46"/>
      <c r="F45" s="46"/>
    </row>
    <row r="46" spans="1:6" ht="13.5" customHeight="1">
      <c r="A46" s="7" t="s">
        <v>73</v>
      </c>
      <c r="D46" s="46">
        <v>6400799</v>
      </c>
      <c r="E46" s="46"/>
      <c r="F46" s="46">
        <v>11730985</v>
      </c>
    </row>
    <row r="47" spans="1:6" ht="13.5" customHeight="1">
      <c r="A47" s="7" t="s">
        <v>74</v>
      </c>
      <c r="D47" s="46">
        <f>3397368-24000</f>
        <v>3373368</v>
      </c>
      <c r="E47" s="46"/>
      <c r="F47" s="46">
        <f>3033226+38185+97671</f>
        <v>3169082</v>
      </c>
    </row>
    <row r="48" spans="1:6" ht="13.5" customHeight="1">
      <c r="A48" s="7" t="s">
        <v>72</v>
      </c>
      <c r="D48" s="46">
        <v>14487</v>
      </c>
      <c r="E48" s="46"/>
      <c r="F48" s="46">
        <v>22165</v>
      </c>
    </row>
    <row r="49" spans="1:6" ht="13.5" customHeight="1">
      <c r="A49" s="7" t="s">
        <v>75</v>
      </c>
      <c r="B49" s="14" t="s">
        <v>71</v>
      </c>
      <c r="D49" s="46">
        <v>44742946</v>
      </c>
      <c r="E49" s="46"/>
      <c r="F49" s="46">
        <v>41756190</v>
      </c>
    </row>
    <row r="50" spans="4:6" ht="7.5" customHeight="1">
      <c r="D50" s="44"/>
      <c r="E50" s="46"/>
      <c r="F50" s="44"/>
    </row>
    <row r="51" spans="4:6" ht="13.5" customHeight="1">
      <c r="D51" s="55">
        <f>SUM(D46:D49)</f>
        <v>54531600</v>
      </c>
      <c r="E51" s="46"/>
      <c r="F51" s="55">
        <f>SUM(F46:F49)</f>
        <v>56678422</v>
      </c>
    </row>
    <row r="52" spans="4:6" ht="7.5" customHeight="1">
      <c r="D52" s="46"/>
      <c r="E52" s="46"/>
      <c r="F52" s="46"/>
    </row>
    <row r="53" spans="1:6" ht="13.5" customHeight="1">
      <c r="A53" s="5" t="s">
        <v>29</v>
      </c>
      <c r="B53" s="10"/>
      <c r="C53" s="5"/>
      <c r="D53" s="54">
        <f>D44+D51</f>
        <v>62278888</v>
      </c>
      <c r="E53" s="54"/>
      <c r="F53" s="54">
        <f>F44+F51</f>
        <v>60103647</v>
      </c>
    </row>
    <row r="54" spans="4:6" ht="7.5" customHeight="1">
      <c r="D54" s="44"/>
      <c r="E54" s="46"/>
      <c r="F54" s="44"/>
    </row>
    <row r="55" spans="1:6" ht="13.5" customHeight="1" thickBot="1">
      <c r="A55" s="51" t="s">
        <v>30</v>
      </c>
      <c r="B55" s="10"/>
      <c r="C55" s="51"/>
      <c r="D55" s="59">
        <f>D38+D53</f>
        <v>133480079</v>
      </c>
      <c r="E55" s="54"/>
      <c r="F55" s="59">
        <f>F38+F53</f>
        <v>130738856</v>
      </c>
    </row>
    <row r="56" spans="1:6" ht="13.5" customHeight="1" thickTop="1">
      <c r="A56" s="5"/>
      <c r="B56" s="10"/>
      <c r="C56" s="5"/>
      <c r="D56" s="54"/>
      <c r="E56" s="54"/>
      <c r="F56" s="54"/>
    </row>
    <row r="57" spans="1:6" ht="13.5" customHeight="1">
      <c r="A57" s="5"/>
      <c r="B57" s="10"/>
      <c r="C57" s="5"/>
      <c r="D57" s="54"/>
      <c r="E57" s="54"/>
      <c r="F57" s="54"/>
    </row>
    <row r="58" spans="1:8" ht="15">
      <c r="A58" s="90" t="s">
        <v>39</v>
      </c>
      <c r="B58" s="90"/>
      <c r="C58" s="90"/>
      <c r="D58" s="90"/>
      <c r="E58" s="90"/>
      <c r="F58" s="90"/>
      <c r="G58" s="8"/>
      <c r="H58" s="8"/>
    </row>
    <row r="59" spans="1:8" ht="15">
      <c r="A59" s="90" t="s">
        <v>40</v>
      </c>
      <c r="B59" s="90"/>
      <c r="C59" s="90"/>
      <c r="D59" s="90"/>
      <c r="E59" s="90"/>
      <c r="F59" s="90"/>
      <c r="G59" s="8"/>
      <c r="H59" s="8"/>
    </row>
    <row r="60" spans="1:8" ht="15">
      <c r="A60" s="90" t="s">
        <v>41</v>
      </c>
      <c r="B60" s="90"/>
      <c r="C60" s="90"/>
      <c r="D60" s="90"/>
      <c r="E60" s="90"/>
      <c r="F60" s="90"/>
      <c r="G60" s="8"/>
      <c r="H60" s="8"/>
    </row>
    <row r="61" spans="4:6" ht="15">
      <c r="D61" s="75">
        <f>IF(D55&lt;&gt;D27,"CHECK","")</f>
      </c>
      <c r="E61" s="75"/>
      <c r="F61" s="75">
        <f>IF(F55&lt;&gt;F27,"CHECK","")</f>
      </c>
    </row>
    <row r="62" ht="15">
      <c r="D62" s="19"/>
    </row>
  </sheetData>
  <mergeCells count="6">
    <mergeCell ref="A59:F59"/>
    <mergeCell ref="A60:F60"/>
    <mergeCell ref="A1:F1"/>
    <mergeCell ref="A2:F2"/>
    <mergeCell ref="A3:F3"/>
    <mergeCell ref="A58:F58"/>
  </mergeCells>
  <printOptions horizontalCentered="1"/>
  <pageMargins left="0.82" right="0.52" top="0.5" bottom="0.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workbookViewId="0" topLeftCell="C5">
      <pane ySplit="6" topLeftCell="BM23" activePane="bottomLeft" state="frozen"/>
      <selection pane="topLeft" activeCell="A5" sqref="A5"/>
      <selection pane="bottomLeft" activeCell="G10" sqref="G10"/>
    </sheetView>
  </sheetViews>
  <sheetFormatPr defaultColWidth="9.33203125" defaultRowHeight="15" customHeight="1"/>
  <cols>
    <col min="1" max="1" width="42.5" style="1" customWidth="1"/>
    <col min="2" max="8" width="16.83203125" style="1" customWidth="1"/>
    <col min="9" max="9" width="2.83203125" style="1" customWidth="1"/>
    <col min="10" max="16384" width="9.33203125" style="1" customWidth="1"/>
  </cols>
  <sheetData>
    <row r="1" spans="1:9" ht="15" customHeight="1">
      <c r="A1" s="92" t="str">
        <f>IncomeStatement!A1</f>
        <v>UDS CAPITAL BERHAD (502246-P)</v>
      </c>
      <c r="B1" s="92"/>
      <c r="C1" s="92"/>
      <c r="D1" s="92"/>
      <c r="E1" s="92"/>
      <c r="F1" s="92"/>
      <c r="G1" s="92"/>
      <c r="H1" s="92"/>
      <c r="I1" s="92"/>
    </row>
    <row r="2" spans="1:9" ht="15" customHeight="1">
      <c r="A2" s="92" t="s">
        <v>14</v>
      </c>
      <c r="B2" s="92"/>
      <c r="C2" s="92"/>
      <c r="D2" s="92"/>
      <c r="E2" s="92"/>
      <c r="F2" s="92"/>
      <c r="G2" s="92"/>
      <c r="H2" s="92"/>
      <c r="I2" s="92"/>
    </row>
    <row r="3" spans="1:9" ht="15" customHeight="1">
      <c r="A3" s="92" t="s">
        <v>110</v>
      </c>
      <c r="B3" s="92"/>
      <c r="C3" s="92"/>
      <c r="D3" s="92"/>
      <c r="E3" s="92"/>
      <c r="F3" s="92"/>
      <c r="G3" s="92"/>
      <c r="H3" s="92"/>
      <c r="I3" s="92"/>
    </row>
    <row r="4" spans="1:4" ht="15" customHeight="1">
      <c r="A4" s="20"/>
      <c r="B4" s="20"/>
      <c r="C4" s="20"/>
      <c r="D4" s="20"/>
    </row>
    <row r="5" spans="1:9" ht="15" customHeight="1">
      <c r="A5" s="20"/>
      <c r="B5" s="95" t="s">
        <v>43</v>
      </c>
      <c r="C5" s="96"/>
      <c r="D5" s="96"/>
      <c r="E5" s="96"/>
      <c r="F5" s="97"/>
      <c r="G5" s="22"/>
      <c r="H5" s="22"/>
      <c r="I5" s="23"/>
    </row>
    <row r="6" spans="1:9" ht="15" customHeight="1">
      <c r="A6" s="20"/>
      <c r="B6" s="24"/>
      <c r="C6" s="70" t="s">
        <v>36</v>
      </c>
      <c r="D6" s="70" t="s">
        <v>36</v>
      </c>
      <c r="E6" s="70"/>
      <c r="F6" s="26"/>
      <c r="G6" s="25"/>
      <c r="H6" s="25"/>
      <c r="I6" s="26"/>
    </row>
    <row r="7" spans="2:9" ht="15" customHeight="1">
      <c r="B7" s="27"/>
      <c r="C7" s="71" t="s">
        <v>37</v>
      </c>
      <c r="D7" s="71" t="s">
        <v>37</v>
      </c>
      <c r="E7" s="71" t="str">
        <f>C7</f>
        <v>Distributable</v>
      </c>
      <c r="F7" s="26"/>
      <c r="G7" s="25"/>
      <c r="H7" s="25"/>
      <c r="I7" s="26"/>
    </row>
    <row r="8" spans="2:9" s="2" customFormat="1" ht="15" customHeight="1">
      <c r="B8" s="82" t="s">
        <v>2</v>
      </c>
      <c r="C8" s="83" t="s">
        <v>2</v>
      </c>
      <c r="D8" s="83" t="s">
        <v>130</v>
      </c>
      <c r="E8" s="83" t="s">
        <v>5</v>
      </c>
      <c r="F8" s="84"/>
      <c r="G8" s="83" t="s">
        <v>18</v>
      </c>
      <c r="H8" s="83" t="s">
        <v>6</v>
      </c>
      <c r="I8" s="64"/>
    </row>
    <row r="9" spans="2:9" s="2" customFormat="1" ht="15" customHeight="1">
      <c r="B9" s="82" t="s">
        <v>3</v>
      </c>
      <c r="C9" s="83" t="s">
        <v>4</v>
      </c>
      <c r="D9" s="83" t="s">
        <v>131</v>
      </c>
      <c r="E9" s="83" t="s">
        <v>34</v>
      </c>
      <c r="F9" s="84" t="s">
        <v>6</v>
      </c>
      <c r="G9" s="83" t="s">
        <v>19</v>
      </c>
      <c r="H9" s="83" t="s">
        <v>35</v>
      </c>
      <c r="I9" s="64"/>
    </row>
    <row r="10" spans="2:9" s="2" customFormat="1" ht="15" customHeight="1">
      <c r="B10" s="82" t="s">
        <v>10</v>
      </c>
      <c r="C10" s="83" t="str">
        <f>B10</f>
        <v>RM</v>
      </c>
      <c r="D10" s="83" t="s">
        <v>10</v>
      </c>
      <c r="E10" s="83" t="str">
        <f>C10</f>
        <v>RM</v>
      </c>
      <c r="F10" s="84" t="s">
        <v>10</v>
      </c>
      <c r="G10" s="83" t="s">
        <v>10</v>
      </c>
      <c r="H10" s="83" t="str">
        <f>E10</f>
        <v>RM</v>
      </c>
      <c r="I10" s="64"/>
    </row>
    <row r="11" spans="2:9" s="14" customFormat="1" ht="15" customHeight="1">
      <c r="B11" s="28"/>
      <c r="C11" s="29"/>
      <c r="D11" s="29"/>
      <c r="E11" s="29"/>
      <c r="F11" s="30"/>
      <c r="G11" s="29"/>
      <c r="H11" s="29"/>
      <c r="I11" s="65"/>
    </row>
    <row r="12" spans="1:9" s="7" customFormat="1" ht="15" customHeight="1">
      <c r="A12" s="7" t="s">
        <v>17</v>
      </c>
      <c r="B12" s="31">
        <v>42168500</v>
      </c>
      <c r="C12" s="16">
        <v>6815367</v>
      </c>
      <c r="D12" s="16">
        <v>11516887</v>
      </c>
      <c r="E12" s="16">
        <v>2685173</v>
      </c>
      <c r="F12" s="32">
        <f>SUM(B12:E12)</f>
        <v>63185927</v>
      </c>
      <c r="G12" s="16">
        <v>40791</v>
      </c>
      <c r="H12" s="16">
        <f>F12+G12</f>
        <v>63226718</v>
      </c>
      <c r="I12" s="60"/>
    </row>
    <row r="13" spans="2:9" s="7" customFormat="1" ht="4.5" customHeight="1">
      <c r="B13" s="31"/>
      <c r="C13" s="16"/>
      <c r="D13" s="16"/>
      <c r="E13" s="16"/>
      <c r="F13" s="32"/>
      <c r="G13" s="16"/>
      <c r="H13" s="16"/>
      <c r="I13" s="60"/>
    </row>
    <row r="14" spans="1:9" s="7" customFormat="1" ht="15" customHeight="1">
      <c r="A14" s="7" t="s">
        <v>127</v>
      </c>
      <c r="B14" s="31"/>
      <c r="C14" s="16"/>
      <c r="D14" s="16"/>
      <c r="E14" s="16"/>
      <c r="F14" s="32"/>
      <c r="G14" s="16"/>
      <c r="H14" s="16"/>
      <c r="I14" s="60"/>
    </row>
    <row r="15" spans="1:9" s="7" customFormat="1" ht="15" customHeight="1">
      <c r="A15" s="7" t="s">
        <v>76</v>
      </c>
      <c r="B15" s="31"/>
      <c r="C15" s="16"/>
      <c r="D15" s="16"/>
      <c r="E15" s="16"/>
      <c r="F15" s="32"/>
      <c r="G15" s="16"/>
      <c r="H15" s="16"/>
      <c r="I15" s="60"/>
    </row>
    <row r="16" spans="1:9" s="7" customFormat="1" ht="15" customHeight="1">
      <c r="A16" s="7" t="s">
        <v>83</v>
      </c>
      <c r="B16" s="31"/>
      <c r="C16" s="16"/>
      <c r="D16" s="16"/>
      <c r="E16" s="16">
        <f>IncomeStatement!G32</f>
        <v>245221</v>
      </c>
      <c r="F16" s="32">
        <f>SUM(B16:E16)</f>
        <v>245221</v>
      </c>
      <c r="G16" s="16">
        <f>IncomeStatement!G33</f>
        <v>-1444</v>
      </c>
      <c r="H16" s="16">
        <f>F16+G16</f>
        <v>243777</v>
      </c>
      <c r="I16" s="60"/>
    </row>
    <row r="17" spans="2:9" s="7" customFormat="1" ht="4.5" customHeight="1">
      <c r="B17" s="31"/>
      <c r="C17" s="16"/>
      <c r="D17" s="16"/>
      <c r="E17" s="16"/>
      <c r="F17" s="32"/>
      <c r="G17" s="16"/>
      <c r="H17" s="16"/>
      <c r="I17" s="60"/>
    </row>
    <row r="18" spans="1:9" s="7" customFormat="1" ht="15" customHeight="1">
      <c r="A18" s="7" t="s">
        <v>126</v>
      </c>
      <c r="B18" s="31">
        <v>10542125</v>
      </c>
      <c r="C18" s="16">
        <v>6325275</v>
      </c>
      <c r="D18" s="16"/>
      <c r="E18" s="16"/>
      <c r="F18" s="32">
        <f>SUM(B18:E18)</f>
        <v>16867400</v>
      </c>
      <c r="G18" s="16"/>
      <c r="H18" s="16">
        <f>F18+G18</f>
        <v>16867400</v>
      </c>
      <c r="I18" s="60"/>
    </row>
    <row r="19" spans="2:9" s="7" customFormat="1" ht="4.5" customHeight="1">
      <c r="B19" s="31"/>
      <c r="C19" s="16"/>
      <c r="D19" s="16"/>
      <c r="E19" s="16"/>
      <c r="F19" s="32"/>
      <c r="G19" s="16"/>
      <c r="H19" s="16"/>
      <c r="I19" s="60"/>
    </row>
    <row r="20" spans="1:9" s="7" customFormat="1" ht="15" customHeight="1">
      <c r="A20" s="7" t="s">
        <v>128</v>
      </c>
      <c r="B20" s="31">
        <v>10542125</v>
      </c>
      <c r="C20" s="16"/>
      <c r="D20" s="16">
        <v>-10542125</v>
      </c>
      <c r="E20" s="16"/>
      <c r="F20" s="69">
        <f>SUM(B20:E20)</f>
        <v>0</v>
      </c>
      <c r="G20" s="16"/>
      <c r="H20" s="46">
        <f>F20+G20</f>
        <v>0</v>
      </c>
      <c r="I20" s="60"/>
    </row>
    <row r="21" spans="2:9" s="7" customFormat="1" ht="4.5" customHeight="1">
      <c r="B21" s="31"/>
      <c r="C21" s="16"/>
      <c r="D21" s="16"/>
      <c r="E21" s="16"/>
      <c r="F21" s="32"/>
      <c r="G21" s="16"/>
      <c r="H21" s="16"/>
      <c r="I21" s="60"/>
    </row>
    <row r="22" spans="1:9" s="7" customFormat="1" ht="15" customHeight="1">
      <c r="A22" s="7" t="s">
        <v>125</v>
      </c>
      <c r="B22" s="31"/>
      <c r="C22" s="16">
        <v>-11000</v>
      </c>
      <c r="D22" s="16"/>
      <c r="E22" s="16"/>
      <c r="F22" s="32">
        <f>SUM(B22:E22)</f>
        <v>-11000</v>
      </c>
      <c r="G22" s="16"/>
      <c r="H22" s="16">
        <f>F22+G22</f>
        <v>-11000</v>
      </c>
      <c r="I22" s="60"/>
    </row>
    <row r="23" spans="2:9" s="7" customFormat="1" ht="4.5" customHeight="1">
      <c r="B23" s="31"/>
      <c r="C23" s="16"/>
      <c r="D23" s="16"/>
      <c r="E23" s="16"/>
      <c r="F23" s="32"/>
      <c r="G23" s="16"/>
      <c r="H23" s="16"/>
      <c r="I23" s="60"/>
    </row>
    <row r="24" spans="1:9" s="7" customFormat="1" ht="15" customHeight="1">
      <c r="A24" s="7" t="s">
        <v>129</v>
      </c>
      <c r="B24" s="31"/>
      <c r="C24" s="16">
        <v>-635106</v>
      </c>
      <c r="D24" s="16"/>
      <c r="E24" s="16"/>
      <c r="F24" s="32">
        <f>SUM(B24:E24)</f>
        <v>-635106</v>
      </c>
      <c r="G24" s="16"/>
      <c r="H24" s="16">
        <f>F24+G24</f>
        <v>-635106</v>
      </c>
      <c r="I24" s="60"/>
    </row>
    <row r="25" spans="2:9" s="7" customFormat="1" ht="4.5" customHeight="1">
      <c r="B25" s="31"/>
      <c r="C25" s="16"/>
      <c r="D25" s="16"/>
      <c r="E25" s="16"/>
      <c r="F25" s="32"/>
      <c r="G25" s="16"/>
      <c r="H25" s="16"/>
      <c r="I25" s="60"/>
    </row>
    <row r="26" spans="1:9" s="7" customFormat="1" ht="15" customHeight="1">
      <c r="A26" s="7" t="s">
        <v>132</v>
      </c>
      <c r="B26" s="31"/>
      <c r="C26" s="16"/>
      <c r="D26" s="16"/>
      <c r="E26" s="16">
        <v>-1821679</v>
      </c>
      <c r="F26" s="32">
        <f>SUM(B26:E26)</f>
        <v>-1821679</v>
      </c>
      <c r="G26" s="16"/>
      <c r="H26" s="16">
        <v>-1821679</v>
      </c>
      <c r="I26" s="60"/>
    </row>
    <row r="27" spans="2:9" s="7" customFormat="1" ht="12" customHeight="1">
      <c r="B27" s="31"/>
      <c r="C27" s="16"/>
      <c r="D27" s="16"/>
      <c r="E27" s="16"/>
      <c r="F27" s="32"/>
      <c r="G27" s="16"/>
      <c r="H27" s="16"/>
      <c r="I27" s="60"/>
    </row>
    <row r="28" spans="1:9" s="7" customFormat="1" ht="15" customHeight="1" thickBot="1">
      <c r="A28" s="5" t="s">
        <v>111</v>
      </c>
      <c r="B28" s="74">
        <f>SUM(B12:B27)</f>
        <v>63252750</v>
      </c>
      <c r="C28" s="9">
        <f aca="true" t="shared" si="0" ref="C28:H28">SUM(C12:C27)</f>
        <v>12494536</v>
      </c>
      <c r="D28" s="9">
        <f t="shared" si="0"/>
        <v>974762</v>
      </c>
      <c r="E28" s="9">
        <f t="shared" si="0"/>
        <v>1108715</v>
      </c>
      <c r="F28" s="89">
        <f t="shared" si="0"/>
        <v>77830763</v>
      </c>
      <c r="G28" s="9">
        <f t="shared" si="0"/>
        <v>39347</v>
      </c>
      <c r="H28" s="9">
        <f t="shared" si="0"/>
        <v>77870110</v>
      </c>
      <c r="I28" s="60"/>
    </row>
    <row r="29" spans="1:9" s="7" customFormat="1" ht="15" customHeight="1" thickTop="1">
      <c r="A29" s="5"/>
      <c r="B29" s="33"/>
      <c r="C29" s="13"/>
      <c r="D29" s="13"/>
      <c r="E29" s="13"/>
      <c r="F29" s="34"/>
      <c r="G29" s="13"/>
      <c r="H29" s="13"/>
      <c r="I29" s="60"/>
    </row>
    <row r="30" spans="2:9" s="7" customFormat="1" ht="15" customHeight="1">
      <c r="B30" s="31"/>
      <c r="C30" s="16"/>
      <c r="D30" s="16"/>
      <c r="E30" s="16"/>
      <c r="F30" s="32"/>
      <c r="G30" s="16"/>
      <c r="H30" s="16"/>
      <c r="I30" s="60"/>
    </row>
    <row r="31" spans="1:9" s="7" customFormat="1" ht="15" customHeight="1">
      <c r="A31" s="7" t="s">
        <v>31</v>
      </c>
      <c r="B31" s="31">
        <v>63252750</v>
      </c>
      <c r="C31" s="16">
        <v>12494536</v>
      </c>
      <c r="D31" s="87">
        <v>0</v>
      </c>
      <c r="E31" s="16">
        <v>-5147109</v>
      </c>
      <c r="F31" s="32">
        <f>SUM(B31:E31)</f>
        <v>70600177</v>
      </c>
      <c r="G31" s="16">
        <v>35032</v>
      </c>
      <c r="H31" s="16">
        <f>F31+G31</f>
        <v>70635209</v>
      </c>
      <c r="I31" s="60"/>
    </row>
    <row r="32" spans="2:9" s="7" customFormat="1" ht="4.5" customHeight="1">
      <c r="B32" s="31"/>
      <c r="C32" s="16"/>
      <c r="D32" s="16"/>
      <c r="E32" s="16"/>
      <c r="F32" s="32"/>
      <c r="G32" s="16"/>
      <c r="H32" s="16"/>
      <c r="I32" s="60"/>
    </row>
    <row r="33" spans="1:9" s="7" customFormat="1" ht="15" customHeight="1">
      <c r="A33" s="7" t="s">
        <v>114</v>
      </c>
      <c r="B33" s="31"/>
      <c r="C33" s="16"/>
      <c r="D33" s="16"/>
      <c r="E33" s="16"/>
      <c r="F33" s="32"/>
      <c r="G33" s="16"/>
      <c r="H33" s="16"/>
      <c r="I33" s="60"/>
    </row>
    <row r="34" spans="1:9" s="7" customFormat="1" ht="15" customHeight="1">
      <c r="A34" s="7" t="s">
        <v>76</v>
      </c>
      <c r="B34" s="31"/>
      <c r="C34" s="16"/>
      <c r="D34" s="16"/>
      <c r="E34" s="16"/>
      <c r="F34" s="32"/>
      <c r="G34" s="16"/>
      <c r="H34" s="16"/>
      <c r="I34" s="60"/>
    </row>
    <row r="35" spans="1:9" s="7" customFormat="1" ht="15" customHeight="1">
      <c r="A35" s="7" t="s">
        <v>83</v>
      </c>
      <c r="B35" s="31"/>
      <c r="C35" s="16"/>
      <c r="D35" s="16"/>
      <c r="E35" s="16">
        <f>IncomeStatement!F32</f>
        <v>-2175950</v>
      </c>
      <c r="F35" s="32">
        <f>SUM(B35:E35)</f>
        <v>-2175950</v>
      </c>
      <c r="G35" s="16">
        <f>+IncomeStatement!F33</f>
        <v>12303</v>
      </c>
      <c r="H35" s="16">
        <f>F35+G35</f>
        <v>-2163647</v>
      </c>
      <c r="I35" s="60"/>
    </row>
    <row r="36" spans="2:9" s="7" customFormat="1" ht="4.5" customHeight="1">
      <c r="B36" s="31"/>
      <c r="C36" s="16"/>
      <c r="D36" s="16"/>
      <c r="E36" s="16"/>
      <c r="F36" s="32"/>
      <c r="G36" s="16"/>
      <c r="H36" s="16"/>
      <c r="I36" s="60"/>
    </row>
    <row r="37" spans="1:9" s="7" customFormat="1" ht="15" customHeight="1">
      <c r="A37" s="7" t="s">
        <v>77</v>
      </c>
      <c r="B37" s="31"/>
      <c r="C37" s="16"/>
      <c r="D37" s="16"/>
      <c r="E37" s="16"/>
      <c r="F37" s="32"/>
      <c r="H37" s="56"/>
      <c r="I37" s="60"/>
    </row>
    <row r="38" spans="1:9" s="7" customFormat="1" ht="15" customHeight="1">
      <c r="A38" s="7" t="s">
        <v>84</v>
      </c>
      <c r="B38" s="31"/>
      <c r="C38" s="16"/>
      <c r="D38" s="16"/>
      <c r="E38" s="16"/>
      <c r="F38" s="32"/>
      <c r="G38" s="16">
        <v>2680678</v>
      </c>
      <c r="H38" s="16">
        <f>F37+G38</f>
        <v>2680678</v>
      </c>
      <c r="I38" s="60"/>
    </row>
    <row r="39" spans="2:9" s="7" customFormat="1" ht="4.5" customHeight="1">
      <c r="B39" s="31"/>
      <c r="C39" s="16"/>
      <c r="D39" s="16"/>
      <c r="E39" s="16"/>
      <c r="F39" s="32"/>
      <c r="G39" s="16"/>
      <c r="H39" s="16"/>
      <c r="I39" s="60"/>
    </row>
    <row r="40" spans="1:9" s="7" customFormat="1" ht="15" customHeight="1">
      <c r="A40" s="7" t="s">
        <v>104</v>
      </c>
      <c r="B40" s="31"/>
      <c r="C40" s="16"/>
      <c r="D40" s="16"/>
      <c r="E40" s="16"/>
      <c r="F40" s="32"/>
      <c r="G40" s="16"/>
      <c r="H40" s="16"/>
      <c r="I40" s="60"/>
    </row>
    <row r="41" spans="1:9" s="7" customFormat="1" ht="15" customHeight="1">
      <c r="A41" s="7" t="s">
        <v>79</v>
      </c>
      <c r="B41" s="31"/>
      <c r="C41" s="16"/>
      <c r="D41" s="16"/>
      <c r="E41" s="16"/>
      <c r="F41" s="32"/>
      <c r="G41" s="16"/>
      <c r="H41" s="16"/>
      <c r="I41" s="60"/>
    </row>
    <row r="42" spans="1:9" s="7" customFormat="1" ht="15" customHeight="1">
      <c r="A42" s="16" t="s">
        <v>78</v>
      </c>
      <c r="B42" s="31"/>
      <c r="C42" s="16"/>
      <c r="D42" s="16"/>
      <c r="E42" s="16"/>
      <c r="F42" s="32"/>
      <c r="G42" s="16">
        <v>48951</v>
      </c>
      <c r="H42" s="16">
        <f>F40+G42</f>
        <v>48951</v>
      </c>
      <c r="I42" s="60"/>
    </row>
    <row r="43" spans="2:9" s="7" customFormat="1" ht="12" customHeight="1">
      <c r="B43" s="31"/>
      <c r="C43" s="16"/>
      <c r="D43" s="16"/>
      <c r="E43" s="16"/>
      <c r="F43" s="32"/>
      <c r="G43" s="16"/>
      <c r="H43" s="16"/>
      <c r="I43" s="60"/>
    </row>
    <row r="44" spans="1:9" s="7" customFormat="1" ht="15" customHeight="1" thickBot="1">
      <c r="A44" s="5" t="s">
        <v>112</v>
      </c>
      <c r="B44" s="74">
        <f>SUM(B31:B42)</f>
        <v>63252750</v>
      </c>
      <c r="C44" s="9">
        <f aca="true" t="shared" si="1" ref="C44:H44">SUM(C31:C42)</f>
        <v>12494536</v>
      </c>
      <c r="D44" s="88">
        <f t="shared" si="1"/>
        <v>0</v>
      </c>
      <c r="E44" s="9">
        <f t="shared" si="1"/>
        <v>-7323059</v>
      </c>
      <c r="F44" s="89">
        <f t="shared" si="1"/>
        <v>68424227</v>
      </c>
      <c r="G44" s="9">
        <f t="shared" si="1"/>
        <v>2776964</v>
      </c>
      <c r="H44" s="9">
        <f t="shared" si="1"/>
        <v>71201191</v>
      </c>
      <c r="I44" s="60"/>
    </row>
    <row r="45" spans="1:9" s="7" customFormat="1" ht="15" customHeight="1" thickTop="1">
      <c r="A45" s="5"/>
      <c r="B45" s="35"/>
      <c r="C45" s="36"/>
      <c r="D45" s="36"/>
      <c r="E45" s="36"/>
      <c r="F45" s="37"/>
      <c r="G45" s="36"/>
      <c r="H45" s="63"/>
      <c r="I45" s="66"/>
    </row>
    <row r="46" spans="1:8" s="7" customFormat="1" ht="15" customHeight="1">
      <c r="A46" s="5"/>
      <c r="B46" s="13"/>
      <c r="C46" s="13"/>
      <c r="D46" s="13"/>
      <c r="E46" s="13"/>
      <c r="F46" s="62"/>
      <c r="G46" s="13"/>
      <c r="H46" s="62"/>
    </row>
    <row r="47" spans="1:7" s="7" customFormat="1" ht="15" customHeight="1">
      <c r="A47" s="7" t="s">
        <v>44</v>
      </c>
      <c r="B47" s="8"/>
      <c r="C47" s="16"/>
      <c r="D47" s="16"/>
      <c r="E47" s="43"/>
      <c r="F47" s="8"/>
      <c r="G47" s="8"/>
    </row>
    <row r="48" spans="1:7" s="7" customFormat="1" ht="15" customHeight="1">
      <c r="A48" s="7" t="s">
        <v>45</v>
      </c>
      <c r="B48" s="8"/>
      <c r="C48" s="16"/>
      <c r="D48" s="16"/>
      <c r="E48" s="43"/>
      <c r="F48" s="8"/>
      <c r="G48" s="8"/>
    </row>
    <row r="49" spans="2:7" s="7" customFormat="1" ht="15" customHeight="1">
      <c r="B49" s="8"/>
      <c r="C49" s="16"/>
      <c r="D49" s="16"/>
      <c r="E49" s="43"/>
      <c r="F49" s="8"/>
      <c r="G49" s="8"/>
    </row>
    <row r="50" spans="1:8" s="7" customFormat="1" ht="15" customHeight="1">
      <c r="A50" s="5"/>
      <c r="B50" s="13"/>
      <c r="C50" s="13"/>
      <c r="D50" s="13"/>
      <c r="E50" s="13"/>
      <c r="F50" s="13"/>
      <c r="G50" s="13"/>
      <c r="H50" s="13"/>
    </row>
    <row r="51" spans="1:8" s="7" customFormat="1" ht="15" customHeight="1">
      <c r="A51" s="5"/>
      <c r="B51" s="13"/>
      <c r="C51" s="13"/>
      <c r="D51" s="13"/>
      <c r="E51" s="13"/>
      <c r="F51" s="13"/>
      <c r="G51" s="13"/>
      <c r="H51" s="13"/>
    </row>
    <row r="52" spans="1:8" s="7" customFormat="1" ht="15" customHeight="1">
      <c r="A52" s="5"/>
      <c r="B52" s="13"/>
      <c r="C52" s="13"/>
      <c r="D52" s="13"/>
      <c r="E52" s="13"/>
      <c r="F52" s="13"/>
      <c r="G52" s="13"/>
      <c r="H52" s="13"/>
    </row>
    <row r="53" ht="15" customHeight="1">
      <c r="H53" s="3"/>
    </row>
  </sheetData>
  <mergeCells count="4">
    <mergeCell ref="B5:F5"/>
    <mergeCell ref="A1:I1"/>
    <mergeCell ref="A2:I2"/>
    <mergeCell ref="A3:I3"/>
  </mergeCells>
  <printOptions horizontalCentered="1"/>
  <pageMargins left="0.75" right="0.73" top="0.32" bottom="0.31" header="0.5" footer="0.34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2"/>
  <sheetViews>
    <sheetView tabSelected="1" view="pageBreakPreview" zoomScaleSheetLayoutView="100" workbookViewId="0" topLeftCell="A40">
      <selection activeCell="B27" sqref="B27"/>
    </sheetView>
  </sheetViews>
  <sheetFormatPr defaultColWidth="9.33203125" defaultRowHeight="12.75"/>
  <cols>
    <col min="1" max="1" width="65" style="7" customWidth="1"/>
    <col min="2" max="2" width="13.16015625" style="7" customWidth="1"/>
    <col min="3" max="3" width="3.16015625" style="7" customWidth="1"/>
    <col min="4" max="4" width="13.16015625" style="7" customWidth="1"/>
    <col min="5" max="16384" width="9.33203125" style="7" customWidth="1"/>
  </cols>
  <sheetData>
    <row r="1" spans="1:3" ht="15">
      <c r="A1" s="94" t="s">
        <v>89</v>
      </c>
      <c r="B1" s="94"/>
      <c r="C1" s="94"/>
    </row>
    <row r="2" spans="1:3" ht="15">
      <c r="A2" s="94" t="s">
        <v>12</v>
      </c>
      <c r="B2" s="94"/>
      <c r="C2" s="94"/>
    </row>
    <row r="3" spans="1:3" ht="15">
      <c r="A3" s="94" t="s">
        <v>110</v>
      </c>
      <c r="B3" s="94"/>
      <c r="C3" s="94"/>
    </row>
    <row r="5" spans="2:4" ht="15">
      <c r="B5" s="78" t="s">
        <v>113</v>
      </c>
      <c r="C5" s="78"/>
      <c r="D5" s="78" t="str">
        <f>B5</f>
        <v>9-month</v>
      </c>
    </row>
    <row r="6" spans="2:4" ht="15">
      <c r="B6" s="78" t="s">
        <v>88</v>
      </c>
      <c r="C6" s="78"/>
      <c r="D6" s="78" t="s">
        <v>88</v>
      </c>
    </row>
    <row r="7" spans="2:4" ht="15">
      <c r="B7" s="85" t="s">
        <v>107</v>
      </c>
      <c r="C7" s="78"/>
      <c r="D7" s="85" t="s">
        <v>108</v>
      </c>
    </row>
    <row r="8" spans="2:4" ht="15">
      <c r="B8" s="78" t="s">
        <v>10</v>
      </c>
      <c r="C8" s="78"/>
      <c r="D8" s="78" t="s">
        <v>10</v>
      </c>
    </row>
    <row r="9" spans="2:4" ht="15">
      <c r="B9" s="72"/>
      <c r="C9" s="72"/>
      <c r="D9" s="72"/>
    </row>
    <row r="10" spans="1:4" ht="15">
      <c r="A10" s="7" t="s">
        <v>90</v>
      </c>
      <c r="B10" s="72"/>
      <c r="C10" s="72"/>
      <c r="D10" s="72"/>
    </row>
    <row r="11" spans="1:4" ht="15">
      <c r="A11" s="7" t="s">
        <v>120</v>
      </c>
      <c r="B11" s="72">
        <f>IncomeStatement!F25</f>
        <v>-1971577</v>
      </c>
      <c r="C11" s="72"/>
      <c r="D11" s="72">
        <f>IncomeStatement!G25</f>
        <v>618419</v>
      </c>
    </row>
    <row r="12" spans="2:4" ht="15">
      <c r="B12" s="72"/>
      <c r="C12" s="72"/>
      <c r="D12" s="72"/>
    </row>
    <row r="13" spans="1:4" ht="15">
      <c r="A13" s="7" t="s">
        <v>91</v>
      </c>
      <c r="B13" s="72"/>
      <c r="C13" s="72"/>
      <c r="D13" s="72"/>
    </row>
    <row r="14" spans="1:4" ht="15">
      <c r="A14" s="7" t="s">
        <v>92</v>
      </c>
      <c r="B14" s="72">
        <v>2028983</v>
      </c>
      <c r="C14" s="72"/>
      <c r="D14" s="72">
        <v>2224932</v>
      </c>
    </row>
    <row r="15" spans="1:4" ht="15">
      <c r="A15" s="7" t="s">
        <v>93</v>
      </c>
      <c r="B15" s="73">
        <v>332298</v>
      </c>
      <c r="C15" s="72"/>
      <c r="D15" s="73">
        <v>1712239</v>
      </c>
    </row>
    <row r="16" spans="2:4" ht="15">
      <c r="B16" s="72"/>
      <c r="C16" s="72"/>
      <c r="D16" s="72"/>
    </row>
    <row r="17" spans="1:4" ht="15">
      <c r="A17" s="7" t="s">
        <v>121</v>
      </c>
      <c r="B17" s="72">
        <f>SUM(B11:B16)</f>
        <v>389704</v>
      </c>
      <c r="C17" s="72"/>
      <c r="D17" s="72">
        <f>SUM(D11:D16)</f>
        <v>4555590</v>
      </c>
    </row>
    <row r="18" spans="2:4" ht="15">
      <c r="B18" s="72"/>
      <c r="C18" s="72"/>
      <c r="D18" s="72"/>
    </row>
    <row r="19" spans="1:4" ht="15">
      <c r="A19" s="7" t="s">
        <v>94</v>
      </c>
      <c r="B19" s="72"/>
      <c r="C19" s="72"/>
      <c r="D19" s="72"/>
    </row>
    <row r="20" spans="1:4" ht="15">
      <c r="A20" s="7" t="s">
        <v>95</v>
      </c>
      <c r="B20" s="72">
        <v>11996239</v>
      </c>
      <c r="C20" s="72"/>
      <c r="D20" s="72">
        <v>-8613969</v>
      </c>
    </row>
    <row r="21" spans="1:4" ht="15">
      <c r="A21" s="7" t="s">
        <v>96</v>
      </c>
      <c r="B21" s="72">
        <v>-9098745</v>
      </c>
      <c r="C21" s="72"/>
      <c r="D21" s="72">
        <f>2001660-52566</f>
        <v>1949094</v>
      </c>
    </row>
    <row r="22" spans="1:4" ht="15">
      <c r="A22" s="7" t="s">
        <v>97</v>
      </c>
      <c r="B22" s="72">
        <v>-203007</v>
      </c>
      <c r="C22" s="72"/>
      <c r="D22" s="72">
        <v>-959634</v>
      </c>
    </row>
    <row r="23" spans="1:4" ht="15">
      <c r="A23" s="7" t="s">
        <v>98</v>
      </c>
      <c r="B23" s="73">
        <v>-2327918</v>
      </c>
      <c r="C23" s="72"/>
      <c r="D23" s="73">
        <v>-1995751</v>
      </c>
    </row>
    <row r="24" spans="2:4" ht="15">
      <c r="B24" s="72"/>
      <c r="C24" s="72"/>
      <c r="D24" s="72"/>
    </row>
    <row r="25" spans="1:4" ht="15">
      <c r="A25" s="7" t="s">
        <v>122</v>
      </c>
      <c r="B25" s="72">
        <f>SUM(B17:B24)</f>
        <v>756273</v>
      </c>
      <c r="C25" s="72"/>
      <c r="D25" s="72">
        <f>SUM(D17:D24)</f>
        <v>-5064670</v>
      </c>
    </row>
    <row r="26" spans="2:4" ht="15">
      <c r="B26" s="72"/>
      <c r="C26" s="72"/>
      <c r="D26" s="72"/>
    </row>
    <row r="27" spans="1:4" ht="15">
      <c r="A27" s="7" t="s">
        <v>124</v>
      </c>
      <c r="B27" s="72">
        <v>-7585350</v>
      </c>
      <c r="C27" s="72"/>
      <c r="D27" s="72">
        <v>-5112791</v>
      </c>
    </row>
    <row r="28" spans="2:4" ht="15">
      <c r="B28" s="72"/>
      <c r="C28" s="72"/>
      <c r="D28" s="72"/>
    </row>
    <row r="29" spans="1:4" ht="15">
      <c r="A29" s="7" t="s">
        <v>80</v>
      </c>
      <c r="B29" s="73">
        <f>5182667+1759133</f>
        <v>6941800</v>
      </c>
      <c r="C29" s="72"/>
      <c r="D29" s="73">
        <v>11649870</v>
      </c>
    </row>
    <row r="30" spans="2:4" ht="15">
      <c r="B30" s="72"/>
      <c r="C30" s="72"/>
      <c r="D30" s="72"/>
    </row>
    <row r="31" spans="1:4" ht="15">
      <c r="A31" s="7" t="s">
        <v>81</v>
      </c>
      <c r="B31" s="72">
        <f>SUM(B25:B30)</f>
        <v>112723</v>
      </c>
      <c r="C31" s="72"/>
      <c r="D31" s="72">
        <f>SUM(D25:D30)</f>
        <v>1472409</v>
      </c>
    </row>
    <row r="32" spans="2:4" ht="15">
      <c r="B32" s="72"/>
      <c r="C32" s="72"/>
      <c r="D32" s="72"/>
    </row>
    <row r="33" spans="1:4" ht="15">
      <c r="A33" s="7" t="s">
        <v>123</v>
      </c>
      <c r="B33" s="73">
        <v>5482741</v>
      </c>
      <c r="C33" s="72"/>
      <c r="D33" s="73">
        <v>3208448</v>
      </c>
    </row>
    <row r="34" spans="2:4" ht="15">
      <c r="B34" s="72"/>
      <c r="C34" s="72"/>
      <c r="D34" s="72"/>
    </row>
    <row r="35" spans="1:4" ht="15.75" thickBot="1">
      <c r="A35" s="7" t="s">
        <v>82</v>
      </c>
      <c r="B35" s="77">
        <f>SUM(B31:B34)</f>
        <v>5595464</v>
      </c>
      <c r="C35" s="78"/>
      <c r="D35" s="77">
        <f>SUM(D31:D34)</f>
        <v>4680857</v>
      </c>
    </row>
    <row r="36" spans="2:4" ht="15.75" thickTop="1">
      <c r="B36" s="72"/>
      <c r="C36" s="72"/>
      <c r="D36" s="72"/>
    </row>
    <row r="37" spans="2:4" ht="15">
      <c r="B37" s="72"/>
      <c r="C37" s="72"/>
      <c r="D37" s="72"/>
    </row>
    <row r="38" spans="1:4" ht="15">
      <c r="A38" s="7" t="s">
        <v>99</v>
      </c>
      <c r="B38" s="72"/>
      <c r="C38" s="72"/>
      <c r="D38" s="72"/>
    </row>
    <row r="39" spans="2:4" ht="15">
      <c r="B39" s="72"/>
      <c r="C39" s="72"/>
      <c r="D39" s="72"/>
    </row>
    <row r="40" spans="1:4" ht="15">
      <c r="A40" s="7" t="s">
        <v>62</v>
      </c>
      <c r="B40" s="72">
        <f>BalanceSheet!D23</f>
        <v>7778174</v>
      </c>
      <c r="C40" s="72"/>
      <c r="D40" s="72">
        <v>4965149</v>
      </c>
    </row>
    <row r="41" spans="1:4" ht="15">
      <c r="A41" s="7" t="s">
        <v>100</v>
      </c>
      <c r="B41" s="72">
        <v>-2182710</v>
      </c>
      <c r="C41" s="72"/>
      <c r="D41" s="72">
        <v>-284292</v>
      </c>
    </row>
    <row r="42" spans="2:4" ht="15">
      <c r="B42" s="86"/>
      <c r="C42" s="72"/>
      <c r="D42" s="86"/>
    </row>
    <row r="43" spans="2:4" ht="15.75" thickBot="1">
      <c r="B43" s="77">
        <f>SUM(B40:B42)</f>
        <v>5595464</v>
      </c>
      <c r="C43" s="78"/>
      <c r="D43" s="77">
        <f>SUM(D40:D42)</f>
        <v>4680857</v>
      </c>
    </row>
    <row r="44" spans="2:4" ht="15.75" thickTop="1">
      <c r="B44" s="76">
        <f>IF(B35&lt;&gt;B43,"CHECK","")</f>
      </c>
      <c r="C44" s="76">
        <f>IF(C35&lt;&gt;C43,"CHECK","")</f>
      </c>
      <c r="D44" s="76">
        <f>IF(D35&lt;&gt;D43,"CHECK","")</f>
      </c>
    </row>
    <row r="45" spans="2:4" ht="15">
      <c r="B45" s="76"/>
      <c r="C45" s="76"/>
      <c r="D45" s="76"/>
    </row>
    <row r="46" spans="2:4" ht="15">
      <c r="B46" s="72"/>
      <c r="C46" s="72"/>
      <c r="D46" s="72"/>
    </row>
    <row r="47" spans="2:4" ht="15">
      <c r="B47" s="72"/>
      <c r="C47" s="72"/>
      <c r="D47" s="72"/>
    </row>
    <row r="48" spans="2:4" ht="15">
      <c r="B48" s="72"/>
      <c r="C48" s="72"/>
      <c r="D48" s="72"/>
    </row>
    <row r="49" spans="1:4" ht="15">
      <c r="A49" s="7" t="s">
        <v>101</v>
      </c>
      <c r="B49" s="72"/>
      <c r="C49" s="72"/>
      <c r="D49" s="72"/>
    </row>
    <row r="50" spans="1:4" ht="15">
      <c r="A50" s="7" t="s">
        <v>102</v>
      </c>
      <c r="B50" s="72"/>
      <c r="C50" s="72"/>
      <c r="D50" s="72"/>
    </row>
    <row r="51" spans="1:4" ht="15">
      <c r="A51" s="7" t="s">
        <v>103</v>
      </c>
      <c r="B51" s="72"/>
      <c r="C51" s="72"/>
      <c r="D51" s="72"/>
    </row>
    <row r="52" spans="2:4" ht="15">
      <c r="B52" s="72"/>
      <c r="C52" s="72"/>
      <c r="D52" s="72"/>
    </row>
    <row r="53" spans="2:4" ht="15">
      <c r="B53" s="72"/>
      <c r="C53" s="72"/>
      <c r="D53" s="72"/>
    </row>
    <row r="54" spans="2:4" ht="15">
      <c r="B54" s="72"/>
      <c r="C54" s="72"/>
      <c r="D54" s="72"/>
    </row>
    <row r="55" spans="2:4" ht="15">
      <c r="B55" s="72"/>
      <c r="C55" s="72"/>
      <c r="D55" s="72"/>
    </row>
    <row r="56" spans="2:4" ht="15">
      <c r="B56" s="72"/>
      <c r="C56" s="72"/>
      <c r="D56" s="72"/>
    </row>
    <row r="57" spans="2:4" ht="15">
      <c r="B57" s="72"/>
      <c r="C57" s="72"/>
      <c r="D57" s="72"/>
    </row>
    <row r="58" spans="2:4" ht="15">
      <c r="B58" s="72"/>
      <c r="C58" s="72"/>
      <c r="D58" s="72"/>
    </row>
    <row r="59" spans="2:4" ht="15">
      <c r="B59" s="72"/>
      <c r="C59" s="72"/>
      <c r="D59" s="72"/>
    </row>
    <row r="60" spans="2:4" ht="15">
      <c r="B60" s="72"/>
      <c r="C60" s="72"/>
      <c r="D60" s="72"/>
    </row>
    <row r="61" spans="2:4" ht="15">
      <c r="B61" s="72"/>
      <c r="C61" s="72"/>
      <c r="D61" s="72"/>
    </row>
    <row r="62" spans="2:4" ht="15">
      <c r="B62" s="72"/>
      <c r="C62" s="72"/>
      <c r="D62" s="72"/>
    </row>
    <row r="63" spans="2:4" ht="15">
      <c r="B63" s="72"/>
      <c r="C63" s="72"/>
      <c r="D63" s="72"/>
    </row>
    <row r="64" spans="2:4" ht="15">
      <c r="B64" s="72"/>
      <c r="C64" s="72"/>
      <c r="D64" s="72"/>
    </row>
    <row r="65" spans="2:4" ht="15">
      <c r="B65" s="72"/>
      <c r="C65" s="72"/>
      <c r="D65" s="72"/>
    </row>
    <row r="66" spans="2:4" ht="15">
      <c r="B66" s="72"/>
      <c r="C66" s="72"/>
      <c r="D66" s="72"/>
    </row>
    <row r="67" spans="2:4" ht="15">
      <c r="B67" s="72"/>
      <c r="C67" s="72"/>
      <c r="D67" s="72"/>
    </row>
    <row r="68" spans="2:4" ht="15">
      <c r="B68" s="72"/>
      <c r="C68" s="72"/>
      <c r="D68" s="72"/>
    </row>
    <row r="69" spans="2:4" ht="15">
      <c r="B69" s="72"/>
      <c r="C69" s="72"/>
      <c r="D69" s="72"/>
    </row>
    <row r="70" spans="2:4" ht="15">
      <c r="B70" s="72"/>
      <c r="C70" s="72"/>
      <c r="D70" s="72"/>
    </row>
    <row r="71" spans="2:4" ht="15">
      <c r="B71" s="72"/>
      <c r="C71" s="72"/>
      <c r="D71" s="72"/>
    </row>
    <row r="72" spans="2:4" ht="15">
      <c r="B72" s="72"/>
      <c r="C72" s="72"/>
      <c r="D72" s="72"/>
    </row>
  </sheetData>
  <mergeCells count="3">
    <mergeCell ref="A1:C1"/>
    <mergeCell ref="A2:C2"/>
    <mergeCell ref="A3:C3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jl2</cp:lastModifiedBy>
  <cp:lastPrinted>2007-07-26T04:19:34Z</cp:lastPrinted>
  <dcterms:created xsi:type="dcterms:W3CDTF">2002-12-25T03:24:13Z</dcterms:created>
  <dcterms:modified xsi:type="dcterms:W3CDTF">2007-07-26T07:56:32Z</dcterms:modified>
  <cp:category/>
  <cp:version/>
  <cp:contentType/>
  <cp:contentStatus/>
</cp:coreProperties>
</file>