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576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WA" sheetId="12" r:id="rId12"/>
  </sheets>
  <definedNames>
    <definedName name="_xlnm.Print_Area" localSheetId="0">'1'!$A$1:$J$61</definedName>
    <definedName name="_xlnm.Print_Area" localSheetId="9">'10'!$A$1:$L$59</definedName>
    <definedName name="_xlnm.Print_Area" localSheetId="10">'11'!$A$1:$L$21</definedName>
    <definedName name="_xlnm.Print_Area" localSheetId="1">'2'!$A$1:$M$57</definedName>
    <definedName name="_xlnm.Print_Area" localSheetId="6">'7'!$A$1:$O$74</definedName>
    <definedName name="_xlnm.Print_Area" localSheetId="8">'9'!$A$1:$L$48</definedName>
  </definedNames>
  <calcPr fullCalcOnLoad="1"/>
</workbook>
</file>

<file path=xl/sharedStrings.xml><?xml version="1.0" encoding="utf-8"?>
<sst xmlns="http://schemas.openxmlformats.org/spreadsheetml/2006/main" count="571" uniqueCount="415">
  <si>
    <t>Cash and cash equivalents</t>
  </si>
  <si>
    <t>Other payables and accruals</t>
  </si>
  <si>
    <t>Share</t>
  </si>
  <si>
    <t>Capital</t>
  </si>
  <si>
    <t>Total</t>
  </si>
  <si>
    <t>(Incorporated in Malaysia)</t>
  </si>
  <si>
    <t>RM</t>
  </si>
  <si>
    <t>1.</t>
  </si>
  <si>
    <t>2.</t>
  </si>
  <si>
    <t>3.</t>
  </si>
  <si>
    <t>4.</t>
  </si>
  <si>
    <t>5.</t>
  </si>
  <si>
    <t>6.</t>
  </si>
  <si>
    <t>7.</t>
  </si>
  <si>
    <t>8.</t>
  </si>
  <si>
    <t>IRE-TEX CORPORATION BERHAD</t>
  </si>
  <si>
    <t>Cash and bank balances</t>
  </si>
  <si>
    <t>NOTE:</t>
  </si>
  <si>
    <t>CASH FLOWS FROM FINANCING ACTIVITIES</t>
  </si>
  <si>
    <t>TAXATION</t>
  </si>
  <si>
    <t>9.</t>
  </si>
  <si>
    <t>BASIS OF PREPARATION</t>
  </si>
  <si>
    <t>EXCEPTIONAL AND EXTRAORDINARY ITEMS</t>
  </si>
  <si>
    <t>There were no material exceptional and extraordinary items for the period under review.</t>
  </si>
  <si>
    <t>CHANGE IN ESTIMATES</t>
  </si>
  <si>
    <t>31/12/03</t>
  </si>
  <si>
    <t>CONDENSED CONSOLIDATED INCOME STATEMENT (UNAUDITED)</t>
  </si>
  <si>
    <t>Issue of shares</t>
  </si>
  <si>
    <t>CONDENSED CONSOLIDATED CASH FLOW STATEMENT (UNAUDITED)</t>
  </si>
  <si>
    <t>SEGMENTAL INFORMATION</t>
  </si>
  <si>
    <t>10.</t>
  </si>
  <si>
    <t>CHANGES IN COMPOSITION OF THE COMPANY</t>
  </si>
  <si>
    <t>CHANGES IN CONTINGENT LIABILITIES AND CONTINGENT ASSETS</t>
  </si>
  <si>
    <t>RM'000</t>
  </si>
  <si>
    <t>Inventories</t>
  </si>
  <si>
    <t>Trade receivables</t>
  </si>
  <si>
    <t>Tax recoverable</t>
  </si>
  <si>
    <t>Other receivables and prepayments</t>
  </si>
  <si>
    <t>Trade payables</t>
  </si>
  <si>
    <t>Provision for taxation</t>
  </si>
  <si>
    <t>Adjustments for:</t>
  </si>
  <si>
    <t>Depreciation</t>
  </si>
  <si>
    <t>Interest expenses</t>
  </si>
  <si>
    <t>Property, plant and equipment written off</t>
  </si>
  <si>
    <t>Other receivables, deposits and prepayments</t>
  </si>
  <si>
    <t>Increase/(Decrease) in:</t>
  </si>
  <si>
    <t>Interest paid</t>
  </si>
  <si>
    <t>Income taxes paid</t>
  </si>
  <si>
    <t>Purchase of property, plant and equipment</t>
  </si>
  <si>
    <t>Proceeds from disposal of property, plant and equipment</t>
  </si>
  <si>
    <t>Fixed deposits placed with licensed bank</t>
  </si>
  <si>
    <t>Net cashflow on acquisition of subsidiaries</t>
  </si>
  <si>
    <t>Issue of shares for cash</t>
  </si>
  <si>
    <t>Repayment of short term borrowings</t>
  </si>
  <si>
    <t>Additions to term loan</t>
  </si>
  <si>
    <t>Repayment of term loans</t>
  </si>
  <si>
    <t>Repayment of hire purchase payables</t>
  </si>
  <si>
    <t>Net cash from financing activities</t>
  </si>
  <si>
    <t>NOTES TO THE CASH FLOW STATEMENT</t>
  </si>
  <si>
    <t>Bank overdraft</t>
  </si>
  <si>
    <t>Fixed deposit pledged to bank</t>
  </si>
  <si>
    <t>The interim financial report should be read in conjunction with the audited financial statements</t>
  </si>
  <si>
    <t>AUDITORS' REPORT ON PRECEDING ANNUAL FINANCIAL STATEMENTS</t>
  </si>
  <si>
    <t>CHANGES IN MATERIAL LITIGATION</t>
  </si>
  <si>
    <t>announcement.</t>
  </si>
  <si>
    <t>REVIEW OF PERFORMANCE</t>
  </si>
  <si>
    <t>BORROWINGS</t>
  </si>
  <si>
    <t>The Group borrowings as at the end of the reporting quarter are as follows:-</t>
  </si>
  <si>
    <t xml:space="preserve">Short term borrowings </t>
  </si>
  <si>
    <t xml:space="preserve">  - term loan</t>
  </si>
  <si>
    <t xml:space="preserve">  - bank overdrafts</t>
  </si>
  <si>
    <t xml:space="preserve">  - banker's acceptance</t>
  </si>
  <si>
    <t xml:space="preserve">  - hire purchase</t>
  </si>
  <si>
    <t>Long term borrowings</t>
  </si>
  <si>
    <t>Fixed deposits placed with licensed banks</t>
  </si>
  <si>
    <t>Borrowings</t>
  </si>
  <si>
    <t>Premium</t>
  </si>
  <si>
    <t>Retained</t>
  </si>
  <si>
    <t>Profits</t>
  </si>
  <si>
    <t>Consolidation</t>
  </si>
  <si>
    <t xml:space="preserve">  </t>
  </si>
  <si>
    <t>DEBTS AND EQUITY SECURITIES</t>
  </si>
  <si>
    <t>SEASONAL OR CYCLICAL FACTORS</t>
  </si>
  <si>
    <t>3 Months</t>
  </si>
  <si>
    <t>Ended</t>
  </si>
  <si>
    <t>Segment Revenue</t>
  </si>
  <si>
    <t>Fabrication</t>
  </si>
  <si>
    <t>Contract manufacturing services</t>
  </si>
  <si>
    <t>Conversion</t>
  </si>
  <si>
    <t>Manufacturing</t>
  </si>
  <si>
    <t>Testing and calibration services</t>
  </si>
  <si>
    <t>Procurement</t>
  </si>
  <si>
    <t>Eliminations</t>
  </si>
  <si>
    <t>Group revenue</t>
  </si>
  <si>
    <t>Segment Results</t>
  </si>
  <si>
    <t>Unallocated income</t>
  </si>
  <si>
    <t>Unallocated expenses</t>
  </si>
  <si>
    <t>The valuation of property, plant and equipment has been brought forward without amendment</t>
  </si>
  <si>
    <t>MATERIAL POST BALANCE SHEET EVENTS</t>
  </si>
  <si>
    <t>As At</t>
  </si>
  <si>
    <t>COMPARISON WITH PRECEDING QUARTER'S RESULTS</t>
  </si>
  <si>
    <t>OFF BALANCE SHEET FINANCIAL INSTRUMENTS</t>
  </si>
  <si>
    <t>There were no financial instruments with off balance sheet risk as at the date of this report.</t>
  </si>
  <si>
    <t>DIVIDEND PAYABLE</t>
  </si>
  <si>
    <t>Weighted average number of shares of RM1.00 each ('000)</t>
  </si>
  <si>
    <t>Basic earning per share (sen)</t>
  </si>
  <si>
    <t>Distributable</t>
  </si>
  <si>
    <t>EARNINGS PER SHARE</t>
  </si>
  <si>
    <t>PROSPECTS OF THE GROUP</t>
  </si>
  <si>
    <t>There are no material post balance sheet events subsequent to the end of the period under</t>
  </si>
  <si>
    <t>PROFIT FORECAST OR PROFIT GUARANTEE</t>
  </si>
  <si>
    <t xml:space="preserve">7. </t>
  </si>
  <si>
    <t>PURCHASE OR DISPOSAL OF QUOTED SECURITIES</t>
  </si>
  <si>
    <t>quoted securities for the period under review.</t>
  </si>
  <si>
    <t>Unaudited</t>
  </si>
  <si>
    <t>As at</t>
  </si>
  <si>
    <t>Audited</t>
  </si>
  <si>
    <t>Interest income</t>
  </si>
  <si>
    <t>Interest received</t>
  </si>
  <si>
    <t>Issue of shares on premium</t>
  </si>
  <si>
    <t>Loss / (profit) on disposal of property, plant and equipment</t>
  </si>
  <si>
    <t>Amount owing to a director</t>
  </si>
  <si>
    <t>Investment holding</t>
  </si>
  <si>
    <t>3 Months Ended</t>
  </si>
  <si>
    <t>bank balances as shown in the balance sheet.</t>
  </si>
  <si>
    <t>Cash and cash equivalents included in the cash flow statement represents cash and</t>
  </si>
  <si>
    <t>The Condensed Consolidated Balance Sheets should be read in conjunction with the Annual Audited</t>
  </si>
  <si>
    <t>The Condensed Consolidated Statement of changes in equity should be read in conjunction with the</t>
  </si>
  <si>
    <t>The Condensed Consolidated Cash Flow Statement should be read in conjunction with the</t>
  </si>
  <si>
    <t>Individual Quarter</t>
  </si>
  <si>
    <t>Cumulative Quarter</t>
  </si>
  <si>
    <t>(Increase)/Decrease in:</t>
  </si>
  <si>
    <t>Purchase of subsidiary company</t>
  </si>
  <si>
    <t>Purchase of unquoted investment</t>
  </si>
  <si>
    <t>DIVIDEND PAID</t>
  </si>
  <si>
    <t>ITMSB</t>
  </si>
  <si>
    <t>Caltest</t>
  </si>
  <si>
    <t>Baguda</t>
  </si>
  <si>
    <t>GH</t>
  </si>
  <si>
    <t>EP</t>
  </si>
  <si>
    <t>Styrotex</t>
  </si>
  <si>
    <t>LCC</t>
  </si>
  <si>
    <t>The Condensed Consolidated Income Statements should be read in conjunction with the Annual Audited</t>
  </si>
  <si>
    <t>30/09/04</t>
  </si>
  <si>
    <t>9 Months</t>
  </si>
  <si>
    <t>9 Months Ended</t>
  </si>
  <si>
    <t>Calculation of weighted average number of shares in determining the EPS.</t>
  </si>
  <si>
    <t>No of shares</t>
  </si>
  <si>
    <t>Ire-Tex Corporation Berhad</t>
  </si>
  <si>
    <t>Weighted average number of ordinary shares</t>
  </si>
  <si>
    <t>Effect of share issued</t>
  </si>
  <si>
    <t>- public issue @ 11/02/04</t>
  </si>
  <si>
    <t>Effective</t>
  </si>
  <si>
    <t>days</t>
  </si>
  <si>
    <t>Period</t>
  </si>
  <si>
    <t>(shares)</t>
  </si>
  <si>
    <t>ITCB</t>
  </si>
  <si>
    <t>Pre-acquisition loss/(profit)</t>
  </si>
  <si>
    <t>Additions to short term borrowings</t>
  </si>
  <si>
    <t>Preceding Period 12 Months</t>
  </si>
  <si>
    <t>Current Year</t>
  </si>
  <si>
    <t>Quarter</t>
  </si>
  <si>
    <t>Preceding Year</t>
  </si>
  <si>
    <t>Corresponding</t>
  </si>
  <si>
    <t>To Date</t>
  </si>
  <si>
    <t>Year To Date</t>
  </si>
  <si>
    <t>ITESB</t>
  </si>
  <si>
    <t>ITPMX</t>
  </si>
  <si>
    <t>ITLMS</t>
  </si>
  <si>
    <t>ITHPSB</t>
  </si>
  <si>
    <t>ITSZ</t>
  </si>
  <si>
    <t>In view of soaring crude oil prices that have adversely affected the cost of petroleum-based raw</t>
  </si>
  <si>
    <t>materials and the increased competition, the Board expects that the prevailing market condition will be</t>
  </si>
  <si>
    <t>31/03/05</t>
  </si>
  <si>
    <t xml:space="preserve">Reserves arising on </t>
  </si>
  <si>
    <t xml:space="preserve">  acquisition of subsidiary</t>
  </si>
  <si>
    <t xml:space="preserve">  company</t>
  </si>
  <si>
    <t>There were no material litigation since the last annual balance sheet date until the date of this</t>
  </si>
  <si>
    <t>ADDITIONAL INFORMATION REQUIRED BY THE BURSA SECURITIES LISTING REQUIREMENTS FOR</t>
  </si>
  <si>
    <t xml:space="preserve">The Group's tax charge for the current quarter is higher than the statutory tax rate mainly due to the </t>
  </si>
  <si>
    <t>losses of certain subsidiaries which cannot be set off against taxable profits made by other subsidiaries.</t>
  </si>
  <si>
    <t>The Group is currently not holding any quoted securities and there were no purchase or disposal of</t>
  </si>
  <si>
    <t>Weighted average number of ordinary shares (diluted)</t>
  </si>
  <si>
    <t>Net profit/(loss) after tax for the period (after MI)</t>
  </si>
  <si>
    <t>Basic earnings per ordinary share (sen)</t>
  </si>
  <si>
    <t>Diluted earnings per ordinary share (sen)</t>
  </si>
  <si>
    <t>Effect of share options (refer to workings)</t>
  </si>
  <si>
    <t>Workings :-</t>
  </si>
  <si>
    <t>Number of share options granted</t>
  </si>
  <si>
    <t>Number of share options for those employee resigned</t>
  </si>
  <si>
    <t>Number of share options exercised</t>
  </si>
  <si>
    <t>Number of share options unexercised</t>
  </si>
  <si>
    <t xml:space="preserve">Number of shares that would have been issued at fair value </t>
  </si>
  <si>
    <t>= Number of share options unexercised x exercise price / average market price</t>
  </si>
  <si>
    <t>Number of shares deemed to have been issued for no consideration</t>
  </si>
  <si>
    <t>Weighted average number of these shares =</t>
  </si>
  <si>
    <t>(anti-dilutive)</t>
  </si>
  <si>
    <t>Note :-</t>
  </si>
  <si>
    <t>(a) Basic</t>
  </si>
  <si>
    <t>(b) Diluted</t>
  </si>
  <si>
    <t xml:space="preserve">The diluted earnings per share is not calculated as the company has only one category of </t>
  </si>
  <si>
    <t>potential ordinary shares (share options) and they are anti-dilutive.</t>
  </si>
  <si>
    <t>The business operations within the industry are affected by the significant increase in costs of raw</t>
  </si>
  <si>
    <t>materials especially for plastics materials as a result of the substantial escalating oil prices.  The</t>
  </si>
  <si>
    <t>sharp increase in plastic materials prices has adversely affected the Group overall performance.</t>
  </si>
  <si>
    <t xml:space="preserve">No profit forecast was published for the current quarter and financial year-to-date. </t>
  </si>
  <si>
    <t>Operating (loss)/profit before working capital changes</t>
  </si>
  <si>
    <t>CASH FLOWS USED IN INVESTING ACTIVITIES</t>
  </si>
  <si>
    <t>CASH FLOWS (USED IN)/FROM OPERATING ACTIVITIES</t>
  </si>
  <si>
    <t>Loss from operations</t>
  </si>
  <si>
    <t>CASH AND CASH EQUIVALENTS AT END OF PERIOD</t>
  </si>
  <si>
    <t>CASH AND CASH EQUIVALENTS AT BEGINNING OF PERIOD</t>
  </si>
  <si>
    <t>Reserve On</t>
  </si>
  <si>
    <t>CONDENSED CONSOLIDATED STATEMENT OF CHANGES IN EQUITY</t>
  </si>
  <si>
    <t>Minority share of profit/(loss)</t>
  </si>
  <si>
    <t>Based on the results for the period:-</t>
  </si>
  <si>
    <t>- Malaysian taxation</t>
  </si>
  <si>
    <t>- Foreign country taxation</t>
  </si>
  <si>
    <t>Over provision in prior year</t>
  </si>
  <si>
    <t xml:space="preserve">The Company did not declare any dividends for the period under review. </t>
  </si>
  <si>
    <t xml:space="preserve">                   - 31/05/05 - RM 0.89</t>
  </si>
  <si>
    <t xml:space="preserve">                   - 30/06/05 - RM 0.90</t>
  </si>
  <si>
    <t>30/09/05</t>
  </si>
  <si>
    <t>Dividends</t>
  </si>
  <si>
    <t>quarter mainly due to the lower revenue recorded as a result of the lower demands in fabrication</t>
  </si>
  <si>
    <t>Dividend paid</t>
  </si>
  <si>
    <t>31/12/05</t>
  </si>
  <si>
    <t>Ended 31/12/2005</t>
  </si>
  <si>
    <t>Balance as at 31/12/05</t>
  </si>
  <si>
    <t>Foreign Exchange</t>
  </si>
  <si>
    <t>Reserve</t>
  </si>
  <si>
    <t xml:space="preserve">  adjustment on foreign exchange</t>
  </si>
  <si>
    <t>Loss on investment</t>
  </si>
  <si>
    <t>Provision for doubtful debt</t>
  </si>
  <si>
    <t>Foreign exchange translation adjustment account</t>
  </si>
  <si>
    <t>Proceeds from disposal of investment in subsidiary company</t>
  </si>
  <si>
    <t>The company did not make any dividend payment during the quarter.</t>
  </si>
  <si>
    <t>Deferred tax</t>
  </si>
  <si>
    <t>28% tax on taxable dividend</t>
  </si>
  <si>
    <t>There were no significant changes in contingent liabilities or contingent assets since the last</t>
  </si>
  <si>
    <t>Minority interest acquired</t>
  </si>
  <si>
    <t xml:space="preserve">                   - 31/10/05 - RM 0.655</t>
  </si>
  <si>
    <t xml:space="preserve">                   - 30/11/05 - RM 0.75</t>
  </si>
  <si>
    <t xml:space="preserve">                   - 31/12/05 - RM 0.82</t>
  </si>
  <si>
    <t>Cash used in operations</t>
  </si>
  <si>
    <t>Net cash used in operating activities</t>
  </si>
  <si>
    <t>still remain competitive both in Malaysia and China operations.</t>
  </si>
  <si>
    <t>This was mainly attributable to the increasing cost of raw materials while selling prices of our products</t>
  </si>
  <si>
    <t xml:space="preserve">petroleum-based raw materials and the very competitive pricing in packaging industry. </t>
  </si>
  <si>
    <t xml:space="preserve">                   - 31/07/05 - RM 0.85</t>
  </si>
  <si>
    <t xml:space="preserve">                   - 31/08/05 - RM 0.87</t>
  </si>
  <si>
    <t xml:space="preserve">                   - 30/09/05 - RM 0.785</t>
  </si>
  <si>
    <t>CONDENSED CONSOLIDATED BALANCE SHEET AS AT 31 MARCH 2006</t>
  </si>
  <si>
    <t>31/03/06</t>
  </si>
  <si>
    <t>Financial Statements of the group for the year ended 31 December 2005.</t>
  </si>
  <si>
    <t>FOR THE FIRST FINANCIAL QUARTER ENDED 31 MARCH 2006</t>
  </si>
  <si>
    <t>Annual Audited Financial Statements of the Group for the year ended 31 December 2005.</t>
  </si>
  <si>
    <t>Current Period 3 Months</t>
  </si>
  <si>
    <t>Ended 31/03/2006</t>
  </si>
  <si>
    <t>Balance as at 01/01/06</t>
  </si>
  <si>
    <t>Net loss for the period</t>
  </si>
  <si>
    <t>Balance as at 31/03/06</t>
  </si>
  <si>
    <t>Balance as at 1/1/05</t>
  </si>
  <si>
    <t>NOTES TO THE INTERIM FINANCIAL REPORT FOR QUARTER ENDED 31 MARCH 2006</t>
  </si>
  <si>
    <t>PART A - EXPLANATORY NOTES</t>
  </si>
  <si>
    <t>The interim financial report is unaudited and has been prepared in compliance with FRS 134:</t>
  </si>
  <si>
    <t>Interim Financial Reporting and Chapter 9, Part K of the Listing Requirements of Bursa Malaysia</t>
  </si>
  <si>
    <t>Securities Berhad.</t>
  </si>
  <si>
    <t>of the Company for the year ended 31 December 2005.</t>
  </si>
  <si>
    <t>The accounting policies and methods of computation adopted by the group in this interim financial</t>
  </si>
  <si>
    <t>report are consistent with those adopted in the financial statements for the year ended</t>
  </si>
  <si>
    <t>31 Decembere 2005 except for the adoption of the following new Financial Reporting Standards</t>
  </si>
  <si>
    <t>("FRS") effective for Financial period beginning 1 January 2006:-</t>
  </si>
  <si>
    <t>FRS 2</t>
  </si>
  <si>
    <t>Share-based payment</t>
  </si>
  <si>
    <t>FRS 5</t>
  </si>
  <si>
    <t>Non-current Assets Held for Sale and Discontinued Operations</t>
  </si>
  <si>
    <t>FRS 101</t>
  </si>
  <si>
    <t>Presentation of Financial Statements</t>
  </si>
  <si>
    <t>FRS 108</t>
  </si>
  <si>
    <t>FRS 102</t>
  </si>
  <si>
    <t>FRS 3</t>
  </si>
  <si>
    <t>Business Combinations</t>
  </si>
  <si>
    <t>Accounting Policies, Changes in Accounting Estimates and Errors</t>
  </si>
  <si>
    <t>FRS 110</t>
  </si>
  <si>
    <t>Events after the Balance Sheet Date</t>
  </si>
  <si>
    <t>FRS 116</t>
  </si>
  <si>
    <t>Property, Plant and Equipment</t>
  </si>
  <si>
    <t>FRS 121</t>
  </si>
  <si>
    <t>The Effects of Changes in Foreign Exchange Rates</t>
  </si>
  <si>
    <t>FRS 127</t>
  </si>
  <si>
    <t>Consolidated and Separate Financial Statements</t>
  </si>
  <si>
    <t>FRS 132</t>
  </si>
  <si>
    <t>Financial Instruments : Disclosure and Presentation</t>
  </si>
  <si>
    <t>FRS 133</t>
  </si>
  <si>
    <t>Earning Per Share</t>
  </si>
  <si>
    <t>FRS 136</t>
  </si>
  <si>
    <t>Impairment of Assets</t>
  </si>
  <si>
    <t>Intangible Assets</t>
  </si>
  <si>
    <t>FRS 138</t>
  </si>
  <si>
    <t>VALUATION OF PROPERTY, PLANT AND EQUIPMENT</t>
  </si>
  <si>
    <t>There was no valuation of the property, plant and equipment in the current quarter under review.</t>
  </si>
  <si>
    <t>from the financial statements for the year ended 31 December 2005.</t>
  </si>
  <si>
    <t xml:space="preserve">review that have not been reflected in the quarterly finanacial statements except that the </t>
  </si>
  <si>
    <t>company Ire-Tex Corporation Berhad subscribed 100% interest in company Suzhou Styrotex</t>
  </si>
  <si>
    <t>Plastic Co. Ltd.</t>
  </si>
  <si>
    <t>There were no changes in the composition of the Company during the current period.</t>
  </si>
  <si>
    <t>annual balance sheet as at 31 December 2005, except for corporate guarantee amounting to</t>
  </si>
  <si>
    <t>RM 37,000 given to supplier for credit facilities granted to a subsidiary company.</t>
  </si>
  <si>
    <t>QUARTERLY REPORT ENDED 31 MARCH 2006</t>
  </si>
  <si>
    <t>The Group's revenue decreased from RM13.210 million in the preceding quarter to RM12.261 million in</t>
  </si>
  <si>
    <t>the current quarter. The revenue for the current quarter decreased by 7% as compared to preceding</t>
  </si>
  <si>
    <t>RM1.567 in preceding quarter. The loss was largely attibutable to the continuing high prices of</t>
  </si>
  <si>
    <t>10</t>
  </si>
  <si>
    <t>Issued ordinary shares at beginning of the period (actual b/f 01/01/06)</t>
  </si>
  <si>
    <t>Market price - 31/01/06 - RM 0.50</t>
  </si>
  <si>
    <t xml:space="preserve">                   - 28/02/06 - RM 0.78</t>
  </si>
  <si>
    <t xml:space="preserve">                   - 31/03/06 - RM 1.85</t>
  </si>
  <si>
    <t xml:space="preserve">                   - 30/04/06 - RM 1.67</t>
  </si>
  <si>
    <t>x  RM 1.40 / RM 1.04</t>
  </si>
  <si>
    <t>X 9/12</t>
  </si>
  <si>
    <t>Weighted average number of ordinary shares @ 31/03/06</t>
  </si>
  <si>
    <t xml:space="preserve">The adoption of all FRS mentioned above does not have significant impact on the Group in the </t>
  </si>
  <si>
    <t>current and prior financial years except for FRS 117 Leases.</t>
  </si>
  <si>
    <t>With the adoption of FRS 117 as from 1 January 2006, the leasehold interest in the land held for</t>
  </si>
  <si>
    <t>own use is accounted for as being held under as operating lease. Such leasehold land will no</t>
  </si>
  <si>
    <t>longer be revalued. Where the leasehold land had been previously revalued, the Company</t>
  </si>
  <si>
    <t>retained the unamortised revalued amount as the surrogate carrying amount of prepaid lease</t>
  </si>
  <si>
    <t>payments as allowed by FRS 117, para 67A. Such prepaid lease payments are amortised</t>
  </si>
  <si>
    <t>on a straight line basis over the remaining lease term of the land.</t>
  </si>
  <si>
    <t>The reclassification of leasehold land as prepaid lease payments has been accounted for</t>
  </si>
  <si>
    <t xml:space="preserve">retrospectively in accordance with FRS 117 by restating the balance sheet presentation as </t>
  </si>
  <si>
    <t>illustrated below. However, there is no impact to the retained earnings for the period.</t>
  </si>
  <si>
    <t>Previously Stated</t>
  </si>
  <si>
    <t>Effect of changes</t>
  </si>
  <si>
    <t>in accounting</t>
  </si>
  <si>
    <t>policy</t>
  </si>
  <si>
    <t>Restated</t>
  </si>
  <si>
    <t>Property, plant and equipment</t>
  </si>
  <si>
    <t>Prepaid lease payments</t>
  </si>
  <si>
    <t>(restated)</t>
  </si>
  <si>
    <t>CHANGES IN ACCOUNTING POLICIES</t>
  </si>
  <si>
    <t>11.</t>
  </si>
  <si>
    <t>12.</t>
  </si>
  <si>
    <t>13.</t>
  </si>
  <si>
    <t>14.</t>
  </si>
  <si>
    <t>(Audited)</t>
  </si>
  <si>
    <t>There were no material changes in the estimates used for the preparation of this interim financial report.</t>
  </si>
  <si>
    <t>There were no issuances, cancellations, repurchases, resale and repayments of debts and equity</t>
  </si>
  <si>
    <t>securities for the period under review.</t>
  </si>
  <si>
    <t>No qualification on the audit report of the preceding annual financial statements of Ire-Tex Corporation</t>
  </si>
  <si>
    <t>Berhad.</t>
  </si>
  <si>
    <t>The Group sells its products and services to customers from various computer and electronic industries.</t>
  </si>
  <si>
    <t xml:space="preserve">As such, the Group performance will, to a certain extent, depend on the outlook and cyclical nature of </t>
  </si>
  <si>
    <t xml:space="preserve">the computer and electronic industries. The Group normally experiences higher sales valume for the </t>
  </si>
  <si>
    <t>fourth quarter of the financial year due to customers' business cycle trend.</t>
  </si>
  <si>
    <t>FRS 117</t>
  </si>
  <si>
    <t>Leases</t>
  </si>
  <si>
    <t>ASSETS</t>
  </si>
  <si>
    <t>Non-current Assets</t>
  </si>
  <si>
    <t>Prepaid lease payment</t>
  </si>
  <si>
    <t>Other investment</t>
  </si>
  <si>
    <t>Deferred tax assets</t>
  </si>
  <si>
    <t>Current Assets</t>
  </si>
  <si>
    <t>TOTAL ASSETS</t>
  </si>
  <si>
    <t>EQUITY AND LIABILITIES</t>
  </si>
  <si>
    <t>Equity attributable to equity holders of the parent</t>
  </si>
  <si>
    <t>Share capital</t>
  </si>
  <si>
    <t>Share premium</t>
  </si>
  <si>
    <t>Retained profits</t>
  </si>
  <si>
    <t>Reserve on consolidation</t>
  </si>
  <si>
    <t>Foreign exchange reserve</t>
  </si>
  <si>
    <t>Minority interests</t>
  </si>
  <si>
    <t>Total equity</t>
  </si>
  <si>
    <t>Non-current Liabilities</t>
  </si>
  <si>
    <t>Deferred tax liabilities</t>
  </si>
  <si>
    <t>Current Liabilities</t>
  </si>
  <si>
    <t>Total liabilities</t>
  </si>
  <si>
    <t>TOTAL EQUITY AND LIABILITIES</t>
  </si>
  <si>
    <t>Net assets per share (RM)</t>
  </si>
  <si>
    <t>Attributable to :</t>
  </si>
  <si>
    <t>Equity holders of the parent</t>
  </si>
  <si>
    <t>Revenue</t>
  </si>
  <si>
    <t>Cost of sales</t>
  </si>
  <si>
    <t>Gross profit</t>
  </si>
  <si>
    <t>Other income</t>
  </si>
  <si>
    <t>Administrative expenses</t>
  </si>
  <si>
    <t>Finance costs</t>
  </si>
  <si>
    <t>Distribution expenses</t>
  </si>
  <si>
    <t>Loss before taxation</t>
  </si>
  <si>
    <t xml:space="preserve">Taxation </t>
  </si>
  <si>
    <t>Loss for the period</t>
  </si>
  <si>
    <t>Earnings per share</t>
  </si>
  <si>
    <t>Basic earnings per share (sen)</t>
  </si>
  <si>
    <t>Diluted earnings per share (sen)</t>
  </si>
  <si>
    <t>NET DECREASE IN CASH AND CASH EQUIVALENTS</t>
  </si>
  <si>
    <t>Attributable to Equity Holders of the Parent</t>
  </si>
  <si>
    <t>Non-distributable</t>
  </si>
  <si>
    <t>Minority</t>
  </si>
  <si>
    <t>Interest</t>
  </si>
  <si>
    <t>Equity</t>
  </si>
  <si>
    <t xml:space="preserve">  companies</t>
  </si>
  <si>
    <t>Acquisition of interest in subsidiary</t>
  </si>
  <si>
    <t>Disposal of interest in a subsidiary</t>
  </si>
  <si>
    <t>Net (loss)/profit for the period</t>
  </si>
  <si>
    <t xml:space="preserve">The Group registered a net loss after tax of RM2.657 million for the current quarter as compared to </t>
  </si>
  <si>
    <r>
      <t>quarter as compared to</t>
    </r>
    <r>
      <rPr>
        <sz val="10"/>
        <rFont val="Arial"/>
        <family val="2"/>
      </rPr>
      <t xml:space="preserve"> RM1.379 million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net loss after tax </t>
    </r>
    <r>
      <rPr>
        <sz val="10"/>
        <rFont val="Arial"/>
        <family val="2"/>
      </rPr>
      <t>for the same quarter last year.</t>
    </r>
  </si>
  <si>
    <t>The Group registered a loss of RM2.657 million for the current quarter as compared to a loss of</t>
  </si>
  <si>
    <t>Loss attributable to ordinary equity holders of the parent for the period (RM'000)</t>
  </si>
  <si>
    <t>Loss before taxation</t>
  </si>
  <si>
    <t>Net cash from/(used in) investing activities</t>
  </si>
  <si>
    <r>
      <t>a</t>
    </r>
    <r>
      <rPr>
        <sz val="10"/>
        <rFont val="Arial"/>
        <family val="2"/>
      </rPr>
      <t xml:space="preserve">nd conversion </t>
    </r>
    <r>
      <rPr>
        <sz val="10"/>
        <rFont val="Arial"/>
        <family val="2"/>
      </rPr>
      <t>division during the current quarter.</t>
    </r>
  </si>
  <si>
    <t>operational performance via strategic planning towards further consolidation of its operations, cost</t>
  </si>
  <si>
    <t xml:space="preserve">cutting, and improve operation efficiency. </t>
  </si>
  <si>
    <r>
      <t xml:space="preserve">demanding and challenging. The </t>
    </r>
    <r>
      <rPr>
        <sz val="10"/>
        <rFont val="Arial"/>
        <family val="2"/>
      </rPr>
      <t>Board</t>
    </r>
    <r>
      <rPr>
        <sz val="10"/>
        <rFont val="Arial"/>
        <family val="2"/>
      </rPr>
      <t xml:space="preserve"> will continue to take affirmative actions to improve financial and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</si>
</sst>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_(* #,##0_);_(* \(#,##0\);_(* &quot;-&quot;??_);_(@_)"/>
    <numFmt numFmtId="175" formatCode="0.000"/>
    <numFmt numFmtId="176" formatCode="0.00000"/>
    <numFmt numFmtId="177" formatCode="0.0000"/>
    <numFmt numFmtId="178" formatCode="_(* #,##0.0_);_(* \(#,##0.0\);_(* &quot;-&quot;_);_(@_)"/>
    <numFmt numFmtId="179" formatCode="_(* #,##0.00_);_(* \(#,##0.00\);_(* &quot;-&quot;_);_(@_)"/>
    <numFmt numFmtId="180" formatCode="_(* #,##0.0_);_(* \(#,##0.0\);_(* &quot;-&quot;??_);_(@_)"/>
    <numFmt numFmtId="181" formatCode="0.0"/>
    <numFmt numFmtId="182" formatCode="_(* #,##0.0_);_(* \(#,##0.0\);_(* &quot;-&quot;?_);_(@_)"/>
  </numFmts>
  <fonts count="1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41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5" xfId="0" applyNumberFormat="1" applyBorder="1" applyAlignment="1">
      <alignment/>
    </xf>
    <xf numFmtId="49" fontId="0" fillId="0" borderId="0" xfId="0" applyNumberFormat="1" applyAlignment="1">
      <alignment horizontal="center"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1" fontId="0" fillId="0" borderId="0" xfId="0" applyNumberFormat="1" applyAlignment="1">
      <alignment horizontal="center"/>
    </xf>
    <xf numFmtId="41" fontId="0" fillId="0" borderId="2" xfId="0" applyNumberFormat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 quotePrefix="1">
      <alignment horizontal="center"/>
    </xf>
    <xf numFmtId="41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1" fontId="0" fillId="0" borderId="0" xfId="0" applyNumberFormat="1" applyFont="1" applyAlignment="1">
      <alignment/>
    </xf>
    <xf numFmtId="41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1" fontId="1" fillId="0" borderId="0" xfId="0" applyNumberFormat="1" applyFont="1" applyBorder="1" applyAlignment="1">
      <alignment horizontal="center"/>
    </xf>
    <xf numFmtId="41" fontId="1" fillId="0" borderId="0" xfId="0" applyNumberFormat="1" applyFont="1" applyAlignment="1">
      <alignment horizontal="center"/>
    </xf>
    <xf numFmtId="41" fontId="0" fillId="0" borderId="0" xfId="0" applyNumberFormat="1" applyAlignment="1" quotePrefix="1">
      <alignment horizontal="right"/>
    </xf>
    <xf numFmtId="41" fontId="0" fillId="0" borderId="0" xfId="0" applyNumberFormat="1" applyAlignment="1">
      <alignment horizontal="left"/>
    </xf>
    <xf numFmtId="41" fontId="1" fillId="0" borderId="0" xfId="0" applyNumberFormat="1" applyFont="1" applyAlignment="1">
      <alignment horizontal="left"/>
    </xf>
    <xf numFmtId="41" fontId="0" fillId="0" borderId="0" xfId="0" applyNumberFormat="1" applyBorder="1" applyAlignment="1">
      <alignment horizontal="left"/>
    </xf>
    <xf numFmtId="41" fontId="0" fillId="0" borderId="0" xfId="0" applyNumberFormat="1" applyFill="1" applyAlignment="1">
      <alignment horizontal="center"/>
    </xf>
    <xf numFmtId="0" fontId="0" fillId="0" borderId="1" xfId="0" applyBorder="1" applyAlignment="1">
      <alignment/>
    </xf>
    <xf numFmtId="41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41" fontId="0" fillId="0" borderId="6" xfId="0" applyNumberFormat="1" applyFill="1" applyBorder="1" applyAlignment="1">
      <alignment/>
    </xf>
    <xf numFmtId="41" fontId="0" fillId="0" borderId="0" xfId="0" applyNumberFormat="1" applyFill="1" applyBorder="1" applyAlignment="1">
      <alignment/>
    </xf>
    <xf numFmtId="41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6" xfId="0" applyFill="1" applyBorder="1" applyAlignment="1">
      <alignment/>
    </xf>
    <xf numFmtId="179" fontId="0" fillId="0" borderId="0" xfId="0" applyNumberForma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3" fontId="0" fillId="0" borderId="0" xfId="15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  <xf numFmtId="179" fontId="0" fillId="0" borderId="0" xfId="0" applyNumberFormat="1" applyFill="1" applyAlignment="1">
      <alignment horizontal="center"/>
    </xf>
    <xf numFmtId="179" fontId="0" fillId="0" borderId="6" xfId="0" applyNumberFormat="1" applyFill="1" applyBorder="1" applyAlignment="1">
      <alignment/>
    </xf>
    <xf numFmtId="41" fontId="0" fillId="0" borderId="0" xfId="0" applyNumberFormat="1" applyAlignment="1">
      <alignment horizontal="right"/>
    </xf>
    <xf numFmtId="0" fontId="0" fillId="0" borderId="0" xfId="0" applyAlignment="1" quotePrefix="1">
      <alignment/>
    </xf>
    <xf numFmtId="0" fontId="0" fillId="0" borderId="0" xfId="0" applyFill="1" applyAlignment="1" quotePrefix="1">
      <alignment/>
    </xf>
    <xf numFmtId="0" fontId="11" fillId="0" borderId="0" xfId="0" applyFont="1" applyAlignment="1">
      <alignment/>
    </xf>
    <xf numFmtId="49" fontId="0" fillId="0" borderId="0" xfId="0" applyNumberFormat="1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37" fontId="0" fillId="0" borderId="0" xfId="0" applyNumberFormat="1" applyFont="1" applyFill="1" applyAlignment="1">
      <alignment horizontal="centerContinuous"/>
    </xf>
    <xf numFmtId="41" fontId="0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Alignment="1" quotePrefix="1">
      <alignment/>
    </xf>
    <xf numFmtId="0" fontId="10" fillId="0" borderId="0" xfId="0" applyFont="1" applyFill="1" applyAlignment="1">
      <alignment horizontal="right"/>
    </xf>
    <xf numFmtId="0" fontId="10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4" fontId="9" fillId="0" borderId="0" xfId="15" applyNumberFormat="1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quotePrefix="1">
      <alignment/>
    </xf>
    <xf numFmtId="174" fontId="10" fillId="0" borderId="7" xfId="15" applyNumberFormat="1" applyFont="1" applyFill="1" applyBorder="1" applyAlignment="1">
      <alignment/>
    </xf>
    <xf numFmtId="174" fontId="10" fillId="0" borderId="8" xfId="15" applyNumberFormat="1" applyFont="1" applyFill="1" applyBorder="1" applyAlignment="1">
      <alignment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 quotePrefix="1">
      <alignment horizontal="centerContinuous"/>
    </xf>
    <xf numFmtId="0" fontId="1" fillId="0" borderId="0" xfId="0" applyFont="1" applyAlignment="1" quotePrefix="1">
      <alignment horizontal="center"/>
    </xf>
    <xf numFmtId="14" fontId="1" fillId="0" borderId="0" xfId="0" applyNumberFormat="1" applyFont="1" applyAlignment="1" quotePrefix="1">
      <alignment horizontal="center"/>
    </xf>
    <xf numFmtId="41" fontId="1" fillId="0" borderId="0" xfId="0" applyNumberFormat="1" applyFont="1" applyAlignment="1" quotePrefix="1">
      <alignment horizontal="center"/>
    </xf>
    <xf numFmtId="0" fontId="1" fillId="0" borderId="0" xfId="0" applyFont="1" applyFill="1" applyAlignment="1" quotePrefix="1">
      <alignment horizontal="center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 quotePrefix="1">
      <alignment horizontal="center"/>
    </xf>
    <xf numFmtId="37" fontId="1" fillId="0" borderId="0" xfId="0" applyNumberFormat="1" applyFont="1" applyFill="1" applyAlignment="1">
      <alignment horizontal="centerContinuous"/>
    </xf>
    <xf numFmtId="41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4" fontId="1" fillId="0" borderId="0" xfId="0" applyNumberFormat="1" applyFont="1" applyFill="1" applyBorder="1" applyAlignment="1" quotePrefix="1">
      <alignment horizontal="center"/>
    </xf>
    <xf numFmtId="41" fontId="1" fillId="0" borderId="0" xfId="0" applyNumberFormat="1" applyFont="1" applyFill="1" applyAlignment="1">
      <alignment horizontal="center"/>
    </xf>
    <xf numFmtId="49" fontId="0" fillId="0" borderId="0" xfId="0" applyNumberFormat="1" applyFill="1" applyAlignment="1" quotePrefix="1">
      <alignment/>
    </xf>
    <xf numFmtId="174" fontId="0" fillId="0" borderId="0" xfId="15" applyNumberFormat="1" applyAlignment="1">
      <alignment/>
    </xf>
    <xf numFmtId="0" fontId="0" fillId="0" borderId="0" xfId="15" applyNumberFormat="1" applyAlignment="1">
      <alignment horizontal="center"/>
    </xf>
    <xf numFmtId="174" fontId="0" fillId="0" borderId="0" xfId="15" applyNumberFormat="1" applyAlignment="1">
      <alignment horizontal="center"/>
    </xf>
    <xf numFmtId="174" fontId="1" fillId="0" borderId="0" xfId="15" applyNumberFormat="1" applyFont="1" applyFill="1" applyAlignment="1">
      <alignment horizontal="center"/>
    </xf>
    <xf numFmtId="174" fontId="1" fillId="0" borderId="0" xfId="15" applyNumberFormat="1" applyFont="1" applyFill="1" applyAlignment="1" quotePrefix="1">
      <alignment horizontal="center"/>
    </xf>
    <xf numFmtId="0" fontId="1" fillId="0" borderId="0" xfId="15" applyNumberFormat="1" applyFont="1" applyFill="1" applyAlignment="1">
      <alignment horizontal="center"/>
    </xf>
    <xf numFmtId="174" fontId="0" fillId="0" borderId="8" xfId="15" applyNumberFormat="1" applyBorder="1" applyAlignment="1">
      <alignment/>
    </xf>
    <xf numFmtId="174" fontId="0" fillId="0" borderId="0" xfId="15" applyNumberFormat="1" applyFill="1" applyAlignment="1">
      <alignment/>
    </xf>
    <xf numFmtId="0" fontId="0" fillId="0" borderId="0" xfId="15" applyNumberFormat="1" applyFill="1" applyAlignment="1">
      <alignment horizontal="center"/>
    </xf>
    <xf numFmtId="0" fontId="1" fillId="0" borderId="0" xfId="0" applyFont="1" applyFill="1" applyAlignment="1">
      <alignment/>
    </xf>
    <xf numFmtId="174" fontId="1" fillId="0" borderId="7" xfId="15" applyNumberFormat="1" applyFont="1" applyFill="1" applyBorder="1" applyAlignment="1">
      <alignment/>
    </xf>
    <xf numFmtId="174" fontId="1" fillId="0" borderId="0" xfId="15" applyNumberFormat="1" applyFont="1" applyAlignment="1">
      <alignment/>
    </xf>
    <xf numFmtId="174" fontId="1" fillId="0" borderId="7" xfId="15" applyNumberFormat="1" applyFont="1" applyBorder="1" applyAlignment="1">
      <alignment/>
    </xf>
    <xf numFmtId="0" fontId="1" fillId="0" borderId="0" xfId="15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43" fontId="1" fillId="0" borderId="8" xfId="15" applyNumberFormat="1" applyFont="1" applyFill="1" applyBorder="1" applyAlignment="1">
      <alignment/>
    </xf>
    <xf numFmtId="0" fontId="1" fillId="0" borderId="0" xfId="0" applyNumberFormat="1" applyFont="1" applyFill="1" applyAlignment="1">
      <alignment horizontal="center"/>
    </xf>
    <xf numFmtId="174" fontId="1" fillId="0" borderId="0" xfId="15" applyNumberFormat="1" applyFont="1" applyFill="1" applyAlignment="1">
      <alignment/>
    </xf>
    <xf numFmtId="174" fontId="9" fillId="0" borderId="1" xfId="15" applyNumberFormat="1" applyFont="1" applyFill="1" applyBorder="1" applyAlignment="1">
      <alignment/>
    </xf>
    <xf numFmtId="174" fontId="9" fillId="0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41" fontId="0" fillId="0" borderId="0" xfId="0" applyNumberFormat="1" applyAlignment="1">
      <alignment horizontal="centerContinuous"/>
    </xf>
    <xf numFmtId="41" fontId="0" fillId="0" borderId="6" xfId="0" applyNumberFormat="1" applyBorder="1" applyAlignment="1">
      <alignment horizontal="centerContinuous"/>
    </xf>
    <xf numFmtId="41" fontId="0" fillId="0" borderId="6" xfId="0" applyNumberFormat="1" applyBorder="1" applyAlignment="1">
      <alignment/>
    </xf>
    <xf numFmtId="1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center"/>
    </xf>
    <xf numFmtId="0" fontId="12" fillId="0" borderId="0" xfId="0" applyFont="1" applyAlignment="1">
      <alignment/>
    </xf>
    <xf numFmtId="41" fontId="0" fillId="0" borderId="9" xfId="0" applyNumberFormat="1" applyBorder="1" applyAlignment="1">
      <alignment/>
    </xf>
    <xf numFmtId="41" fontId="0" fillId="0" borderId="7" xfId="0" applyNumberFormat="1" applyBorder="1" applyAlignment="1">
      <alignment/>
    </xf>
    <xf numFmtId="41" fontId="0" fillId="0" borderId="9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41" fontId="0" fillId="0" borderId="1" xfId="0" applyNumberFormat="1" applyBorder="1" applyAlignment="1">
      <alignment horizontal="center"/>
    </xf>
    <xf numFmtId="41" fontId="0" fillId="0" borderId="0" xfId="0" applyNumberFormat="1" applyFont="1" applyBorder="1" applyAlignment="1">
      <alignment/>
    </xf>
    <xf numFmtId="37" fontId="1" fillId="0" borderId="0" xfId="0" applyNumberFormat="1" applyFont="1" applyAlignment="1">
      <alignment horizontal="center"/>
    </xf>
    <xf numFmtId="41" fontId="0" fillId="0" borderId="10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6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7</xdr:row>
      <xdr:rowOff>85725</xdr:rowOff>
    </xdr:from>
    <xdr:to>
      <xdr:col>9</xdr:col>
      <xdr:colOff>609600</xdr:colOff>
      <xdr:row>7</xdr:row>
      <xdr:rowOff>85725</xdr:rowOff>
    </xdr:to>
    <xdr:sp>
      <xdr:nvSpPr>
        <xdr:cNvPr id="1" name="Line 7"/>
        <xdr:cNvSpPr>
          <a:spLocks/>
        </xdr:cNvSpPr>
      </xdr:nvSpPr>
      <xdr:spPr>
        <a:xfrm>
          <a:off x="5657850" y="1219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7</xdr:row>
      <xdr:rowOff>85725</xdr:rowOff>
    </xdr:from>
    <xdr:to>
      <xdr:col>5</xdr:col>
      <xdr:colOff>504825</xdr:colOff>
      <xdr:row>7</xdr:row>
      <xdr:rowOff>85725</xdr:rowOff>
    </xdr:to>
    <xdr:sp>
      <xdr:nvSpPr>
        <xdr:cNvPr id="2" name="Line 8"/>
        <xdr:cNvSpPr>
          <a:spLocks/>
        </xdr:cNvSpPr>
      </xdr:nvSpPr>
      <xdr:spPr>
        <a:xfrm flipH="1">
          <a:off x="2047875" y="121920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333375</xdr:colOff>
      <xdr:row>8</xdr:row>
      <xdr:rowOff>76200</xdr:rowOff>
    </xdr:from>
    <xdr:to>
      <xdr:col>7</xdr:col>
      <xdr:colOff>1143000</xdr:colOff>
      <xdr:row>8</xdr:row>
      <xdr:rowOff>76200</xdr:rowOff>
    </xdr:to>
    <xdr:sp>
      <xdr:nvSpPr>
        <xdr:cNvPr id="3" name="Line 9"/>
        <xdr:cNvSpPr>
          <a:spLocks/>
        </xdr:cNvSpPr>
      </xdr:nvSpPr>
      <xdr:spPr>
        <a:xfrm>
          <a:off x="4448175" y="137160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8</xdr:row>
      <xdr:rowOff>76200</xdr:rowOff>
    </xdr:from>
    <xdr:to>
      <xdr:col>6</xdr:col>
      <xdr:colOff>85725</xdr:colOff>
      <xdr:row>8</xdr:row>
      <xdr:rowOff>76200</xdr:rowOff>
    </xdr:to>
    <xdr:sp>
      <xdr:nvSpPr>
        <xdr:cNvPr id="4" name="Line 10"/>
        <xdr:cNvSpPr>
          <a:spLocks/>
        </xdr:cNvSpPr>
      </xdr:nvSpPr>
      <xdr:spPr>
        <a:xfrm flipH="1">
          <a:off x="2057400" y="1371600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K110"/>
  <sheetViews>
    <sheetView tabSelected="1" workbookViewId="0" topLeftCell="A50">
      <selection activeCell="H58" sqref="H58"/>
    </sheetView>
  </sheetViews>
  <sheetFormatPr defaultColWidth="9.140625" defaultRowHeight="12.75" customHeight="1"/>
  <cols>
    <col min="1" max="2" width="4.7109375" style="0" customWidth="1"/>
    <col min="7" max="7" width="9.8515625" style="3" customWidth="1"/>
    <col min="8" max="8" width="12.7109375" style="3" customWidth="1"/>
    <col min="9" max="9" width="1.7109375" style="0" customWidth="1"/>
    <col min="10" max="10" width="12.7109375" style="0" customWidth="1"/>
  </cols>
  <sheetData>
    <row r="1" spans="1:10" ht="12.75" customHeight="1">
      <c r="A1" s="151" t="s">
        <v>15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1" ht="12.75" customHeight="1">
      <c r="A2" s="152" t="s">
        <v>5</v>
      </c>
      <c r="B2" s="152"/>
      <c r="C2" s="152"/>
      <c r="D2" s="152"/>
      <c r="E2" s="152"/>
      <c r="F2" s="152"/>
      <c r="G2" s="152"/>
      <c r="H2" s="152"/>
      <c r="I2" s="152"/>
      <c r="J2" s="152"/>
      <c r="K2" s="142"/>
    </row>
    <row r="3" spans="1:10" ht="12.75" customHeight="1">
      <c r="A3" s="17"/>
      <c r="B3" s="2"/>
      <c r="C3" s="2"/>
      <c r="D3" s="2"/>
      <c r="E3" s="2"/>
      <c r="F3" s="2"/>
      <c r="G3" s="2"/>
      <c r="H3" s="15"/>
      <c r="I3" s="2"/>
      <c r="J3" s="2"/>
    </row>
    <row r="4" spans="1:10" ht="12.75" customHeight="1">
      <c r="A4" s="151" t="s">
        <v>252</v>
      </c>
      <c r="B4" s="151"/>
      <c r="C4" s="151"/>
      <c r="D4" s="151"/>
      <c r="E4" s="151"/>
      <c r="F4" s="151"/>
      <c r="G4" s="151"/>
      <c r="H4" s="151"/>
      <c r="I4" s="151"/>
      <c r="J4" s="151"/>
    </row>
    <row r="5" spans="1:10" ht="12.75" customHeight="1">
      <c r="A5" s="2"/>
      <c r="B5" s="2"/>
      <c r="C5" s="2"/>
      <c r="D5" s="2"/>
      <c r="E5" s="2"/>
      <c r="F5" s="2"/>
      <c r="G5" s="2"/>
      <c r="H5" s="15"/>
      <c r="I5" s="2"/>
      <c r="J5" s="2"/>
    </row>
    <row r="6" spans="1:10" ht="12.75" customHeight="1">
      <c r="A6" s="2"/>
      <c r="B6" s="2"/>
      <c r="C6" s="2"/>
      <c r="D6" s="2"/>
      <c r="E6" s="2"/>
      <c r="F6" s="2"/>
      <c r="G6" s="2"/>
      <c r="H6" s="15" t="s">
        <v>114</v>
      </c>
      <c r="I6" s="2"/>
      <c r="J6" s="2" t="s">
        <v>116</v>
      </c>
    </row>
    <row r="7" spans="1:10" ht="12.75" customHeight="1">
      <c r="A7" s="2"/>
      <c r="B7" s="2"/>
      <c r="C7" s="2"/>
      <c r="D7" s="2"/>
      <c r="E7" s="2"/>
      <c r="F7" s="2"/>
      <c r="G7" s="2"/>
      <c r="H7" s="15" t="s">
        <v>115</v>
      </c>
      <c r="I7" s="2"/>
      <c r="J7" s="2" t="s">
        <v>115</v>
      </c>
    </row>
    <row r="8" spans="8:10" ht="12.75" customHeight="1">
      <c r="H8" s="38" t="s">
        <v>253</v>
      </c>
      <c r="I8" s="15"/>
      <c r="J8" s="38" t="s">
        <v>226</v>
      </c>
    </row>
    <row r="9" spans="8:10" ht="12.75" customHeight="1">
      <c r="H9" s="15" t="s">
        <v>33</v>
      </c>
      <c r="I9" s="15"/>
      <c r="J9" s="15" t="s">
        <v>33</v>
      </c>
    </row>
    <row r="10" spans="8:10" ht="12.75" customHeight="1">
      <c r="H10" s="38"/>
      <c r="I10" s="15"/>
      <c r="J10" s="139" t="s">
        <v>340</v>
      </c>
    </row>
    <row r="11" spans="1:7" ht="12.75" customHeight="1">
      <c r="A11" s="29" t="s">
        <v>358</v>
      </c>
      <c r="G11" s="15"/>
    </row>
    <row r="12" spans="1:10" ht="12.75" customHeight="1">
      <c r="A12" s="5" t="s">
        <v>359</v>
      </c>
      <c r="G12" s="15"/>
      <c r="H12" s="15"/>
      <c r="I12" s="15"/>
      <c r="J12" s="15"/>
    </row>
    <row r="13" spans="1:10" ht="12.75" customHeight="1">
      <c r="A13" s="30"/>
      <c r="B13" t="s">
        <v>338</v>
      </c>
      <c r="G13" s="15"/>
      <c r="H13" s="43">
        <f>34083-H14</f>
        <v>27228</v>
      </c>
      <c r="I13" s="15"/>
      <c r="J13" s="43">
        <v>27393</v>
      </c>
    </row>
    <row r="14" spans="1:10" ht="12.75" customHeight="1">
      <c r="A14" s="30"/>
      <c r="B14" t="s">
        <v>360</v>
      </c>
      <c r="G14" s="15"/>
      <c r="H14" s="43">
        <v>6855</v>
      </c>
      <c r="I14" s="15"/>
      <c r="J14" s="43">
        <v>6891</v>
      </c>
    </row>
    <row r="15" spans="1:10" ht="12.75" customHeight="1">
      <c r="A15" s="30"/>
      <c r="B15" t="s">
        <v>361</v>
      </c>
      <c r="G15" s="15"/>
      <c r="H15" s="43">
        <v>690</v>
      </c>
      <c r="I15" s="15"/>
      <c r="J15" s="43">
        <v>690</v>
      </c>
    </row>
    <row r="16" spans="1:10" ht="12.75" customHeight="1">
      <c r="A16" s="30"/>
      <c r="B16" t="s">
        <v>362</v>
      </c>
      <c r="H16" s="42">
        <v>431</v>
      </c>
      <c r="I16" s="16"/>
      <c r="J16" s="42">
        <v>431</v>
      </c>
    </row>
    <row r="17" spans="1:10" ht="12.75" customHeight="1">
      <c r="A17" s="30"/>
      <c r="H17" s="145">
        <f>SUM(H13:H16)</f>
        <v>35204</v>
      </c>
      <c r="I17" s="16"/>
      <c r="J17" s="145">
        <f>SUM(J13:J16)</f>
        <v>35405</v>
      </c>
    </row>
    <row r="18" spans="1:10" ht="12.75" customHeight="1">
      <c r="A18" s="5" t="s">
        <v>363</v>
      </c>
      <c r="H18" s="16"/>
      <c r="I18" s="16"/>
      <c r="J18" s="16"/>
    </row>
    <row r="19" spans="2:10" ht="12.75" customHeight="1">
      <c r="B19" t="s">
        <v>34</v>
      </c>
      <c r="H19" s="19">
        <v>7196</v>
      </c>
      <c r="I19" s="19"/>
      <c r="J19" s="19">
        <v>7447</v>
      </c>
    </row>
    <row r="20" spans="2:10" ht="12.75" customHeight="1">
      <c r="B20" t="s">
        <v>35</v>
      </c>
      <c r="H20" s="19">
        <v>22122</v>
      </c>
      <c r="I20" s="19"/>
      <c r="J20" s="19">
        <v>23033</v>
      </c>
    </row>
    <row r="21" spans="2:10" ht="12.75" customHeight="1">
      <c r="B21" t="s">
        <v>37</v>
      </c>
      <c r="H21" s="19">
        <v>7198</v>
      </c>
      <c r="I21" s="19"/>
      <c r="J21" s="19">
        <v>3588</v>
      </c>
    </row>
    <row r="22" spans="2:10" ht="12.75" customHeight="1">
      <c r="B22" t="s">
        <v>36</v>
      </c>
      <c r="H22" s="19">
        <v>1454</v>
      </c>
      <c r="I22" s="19"/>
      <c r="J22" s="19">
        <v>1434</v>
      </c>
    </row>
    <row r="23" spans="2:10" ht="12.75" customHeight="1">
      <c r="B23" t="s">
        <v>74</v>
      </c>
      <c r="H23" s="19">
        <v>1159</v>
      </c>
      <c r="I23" s="19"/>
      <c r="J23" s="19">
        <v>2766</v>
      </c>
    </row>
    <row r="24" spans="2:10" ht="12.75" customHeight="1">
      <c r="B24" t="s">
        <v>16</v>
      </c>
      <c r="H24" s="19">
        <v>1930</v>
      </c>
      <c r="I24" s="19"/>
      <c r="J24" s="19">
        <v>3076</v>
      </c>
    </row>
    <row r="25" spans="8:10" ht="12.75" customHeight="1">
      <c r="H25" s="143">
        <f>SUM(H19:H24)</f>
        <v>41059</v>
      </c>
      <c r="I25" s="19"/>
      <c r="J25" s="143">
        <f>SUM(J19:J24)</f>
        <v>41344</v>
      </c>
    </row>
    <row r="26" spans="8:10" ht="12.75" customHeight="1">
      <c r="H26" s="150"/>
      <c r="I26" s="19"/>
      <c r="J26" s="150"/>
    </row>
    <row r="27" spans="1:10" ht="12.75" customHeight="1" thickBot="1">
      <c r="A27" s="5" t="s">
        <v>364</v>
      </c>
      <c r="H27" s="144">
        <f>H17+H25</f>
        <v>76263</v>
      </c>
      <c r="I27" s="19"/>
      <c r="J27" s="144">
        <f>J17+J25</f>
        <v>76749</v>
      </c>
    </row>
    <row r="28" spans="1:10" ht="12.75" customHeight="1">
      <c r="A28" s="5"/>
      <c r="H28" s="19"/>
      <c r="I28" s="19"/>
      <c r="J28" s="19"/>
    </row>
    <row r="29" spans="8:10" ht="12.75" customHeight="1">
      <c r="H29" s="19"/>
      <c r="I29" s="19"/>
      <c r="J29" s="19"/>
    </row>
    <row r="30" spans="1:10" ht="12.75" customHeight="1">
      <c r="A30" s="5" t="s">
        <v>365</v>
      </c>
      <c r="H30" s="19"/>
      <c r="I30" s="19"/>
      <c r="J30" s="19"/>
    </row>
    <row r="31" spans="1:10" ht="12.75" customHeight="1">
      <c r="A31" s="5" t="s">
        <v>366</v>
      </c>
      <c r="H31" s="19"/>
      <c r="I31" s="19"/>
      <c r="J31" s="19"/>
    </row>
    <row r="32" spans="2:10" ht="12.75" customHeight="1">
      <c r="B32" t="s">
        <v>367</v>
      </c>
      <c r="H32" s="19">
        <v>40203</v>
      </c>
      <c r="I32" s="19"/>
      <c r="J32" s="19">
        <v>40203</v>
      </c>
    </row>
    <row r="33" spans="2:10" ht="12.75" customHeight="1">
      <c r="B33" t="s">
        <v>368</v>
      </c>
      <c r="H33" s="19">
        <v>4127</v>
      </c>
      <c r="I33" s="19"/>
      <c r="J33" s="19">
        <v>4127</v>
      </c>
    </row>
    <row r="34" spans="2:10" ht="12.75" customHeight="1">
      <c r="B34" t="s">
        <v>370</v>
      </c>
      <c r="H34" s="19">
        <v>9296</v>
      </c>
      <c r="I34" s="19"/>
      <c r="J34" s="19">
        <v>9296</v>
      </c>
    </row>
    <row r="35" spans="2:10" ht="12.75" customHeight="1">
      <c r="B35" t="s">
        <v>371</v>
      </c>
      <c r="H35" s="19">
        <v>147</v>
      </c>
      <c r="I35" s="19"/>
      <c r="J35" s="19">
        <v>134</v>
      </c>
    </row>
    <row r="36" spans="2:10" ht="12.75" customHeight="1">
      <c r="B36" t="s">
        <v>369</v>
      </c>
      <c r="H36" s="20">
        <v>-5728</v>
      </c>
      <c r="I36" s="19"/>
      <c r="J36" s="20">
        <v>-3069</v>
      </c>
    </row>
    <row r="37" spans="8:10" ht="12.75" customHeight="1">
      <c r="H37" s="19">
        <f>SUM(H32:H36)</f>
        <v>48045</v>
      </c>
      <c r="I37" s="19"/>
      <c r="J37" s="19">
        <f>SUM(J32:J36)</f>
        <v>50691</v>
      </c>
    </row>
    <row r="38" spans="1:10" ht="12.75" customHeight="1">
      <c r="A38" s="5" t="s">
        <v>372</v>
      </c>
      <c r="H38" s="19">
        <v>826</v>
      </c>
      <c r="I38" s="19"/>
      <c r="J38" s="19">
        <v>374</v>
      </c>
    </row>
    <row r="39" spans="1:10" ht="12.75" customHeight="1">
      <c r="A39" s="5"/>
      <c r="H39" s="19"/>
      <c r="I39" s="19"/>
      <c r="J39" s="19"/>
    </row>
    <row r="40" spans="1:10" ht="12.75" customHeight="1">
      <c r="A40" s="5" t="s">
        <v>373</v>
      </c>
      <c r="H40" s="143">
        <f>H37+H38</f>
        <v>48871</v>
      </c>
      <c r="I40" s="19"/>
      <c r="J40" s="143">
        <f>J37+J38</f>
        <v>51065</v>
      </c>
    </row>
    <row r="41" spans="1:10" ht="12.75" customHeight="1">
      <c r="A41" s="5"/>
      <c r="H41" s="19"/>
      <c r="I41" s="19"/>
      <c r="J41" s="19"/>
    </row>
    <row r="42" spans="1:10" ht="12.75" customHeight="1">
      <c r="A42" s="5" t="s">
        <v>374</v>
      </c>
      <c r="H42" s="19"/>
      <c r="I42" s="19"/>
      <c r="J42" s="19"/>
    </row>
    <row r="43" spans="2:11" ht="12.75" customHeight="1">
      <c r="B43" t="s">
        <v>75</v>
      </c>
      <c r="H43" s="19">
        <f>2963+1361</f>
        <v>4324</v>
      </c>
      <c r="I43" s="19"/>
      <c r="J43" s="19">
        <v>4337</v>
      </c>
      <c r="K43" s="18"/>
    </row>
    <row r="44" spans="2:11" ht="12.75" customHeight="1">
      <c r="B44" t="s">
        <v>375</v>
      </c>
      <c r="H44" s="19">
        <v>578</v>
      </c>
      <c r="I44" s="19"/>
      <c r="J44" s="19">
        <v>578</v>
      </c>
      <c r="K44" s="18"/>
    </row>
    <row r="45" spans="8:11" ht="12.75" customHeight="1">
      <c r="H45" s="143">
        <f>SUM(H43:H44)</f>
        <v>4902</v>
      </c>
      <c r="I45" s="19"/>
      <c r="J45" s="143">
        <f>SUM(J43:J44)</f>
        <v>4915</v>
      </c>
      <c r="K45" s="18"/>
    </row>
    <row r="46" spans="8:11" ht="12.75" customHeight="1">
      <c r="H46" s="19"/>
      <c r="I46" s="19"/>
      <c r="J46" s="19"/>
      <c r="K46" s="18"/>
    </row>
    <row r="47" spans="1:10" ht="12.75" customHeight="1">
      <c r="A47" s="5" t="s">
        <v>376</v>
      </c>
      <c r="H47" s="19"/>
      <c r="I47" s="19"/>
      <c r="J47" s="19"/>
    </row>
    <row r="48" spans="2:10" ht="12.75" customHeight="1">
      <c r="B48" t="s">
        <v>38</v>
      </c>
      <c r="H48" s="19">
        <v>5524</v>
      </c>
      <c r="I48" s="19"/>
      <c r="J48" s="19">
        <v>6894</v>
      </c>
    </row>
    <row r="49" spans="2:10" ht="12.75" customHeight="1">
      <c r="B49" t="s">
        <v>1</v>
      </c>
      <c r="H49" s="19">
        <v>7240</v>
      </c>
      <c r="I49" s="19"/>
      <c r="J49" s="19">
        <v>5682</v>
      </c>
    </row>
    <row r="50" spans="2:10" ht="12.75" customHeight="1">
      <c r="B50" t="s">
        <v>75</v>
      </c>
      <c r="H50" s="19">
        <v>9712</v>
      </c>
      <c r="I50" s="19"/>
      <c r="J50" s="19">
        <v>8192</v>
      </c>
    </row>
    <row r="51" spans="2:10" ht="12.75" customHeight="1">
      <c r="B51" t="s">
        <v>39</v>
      </c>
      <c r="H51" s="19">
        <v>14</v>
      </c>
      <c r="I51" s="19"/>
      <c r="J51" s="19">
        <v>1</v>
      </c>
    </row>
    <row r="52" spans="8:10" ht="12.75" customHeight="1">
      <c r="H52" s="143">
        <f>SUM(H48:H51)</f>
        <v>22490</v>
      </c>
      <c r="I52" s="19"/>
      <c r="J52" s="143">
        <f>SUM(J48:J51)</f>
        <v>20769</v>
      </c>
    </row>
    <row r="53" spans="8:10" ht="12.75" customHeight="1">
      <c r="H53" s="143"/>
      <c r="I53" s="19"/>
      <c r="J53" s="143"/>
    </row>
    <row r="54" spans="1:10" ht="12.75" customHeight="1">
      <c r="A54" s="5" t="s">
        <v>377</v>
      </c>
      <c r="H54" s="143">
        <f>H45+H52</f>
        <v>27392</v>
      </c>
      <c r="I54" s="19"/>
      <c r="J54" s="143">
        <f>J45+J52</f>
        <v>25684</v>
      </c>
    </row>
    <row r="55" spans="1:10" ht="12.75" customHeight="1">
      <c r="A55" s="5"/>
      <c r="H55" s="150"/>
      <c r="I55" s="19"/>
      <c r="J55" s="150"/>
    </row>
    <row r="56" spans="1:10" ht="12.75" customHeight="1" thickBot="1">
      <c r="A56" s="5" t="s">
        <v>378</v>
      </c>
      <c r="H56" s="144">
        <f>H54+H40</f>
        <v>76263</v>
      </c>
      <c r="I56" s="19"/>
      <c r="J56" s="144">
        <f>J54+J40</f>
        <v>76749</v>
      </c>
    </row>
    <row r="57" spans="8:10" ht="12.75" customHeight="1">
      <c r="H57" s="19"/>
      <c r="I57" s="19"/>
      <c r="J57" s="19"/>
    </row>
    <row r="58" spans="1:10" ht="12.75" customHeight="1">
      <c r="A58" t="s">
        <v>379</v>
      </c>
      <c r="H58" s="146">
        <f>H37/H32</f>
        <v>1.195060070144019</v>
      </c>
      <c r="I58" s="19"/>
      <c r="J58" s="146">
        <f>J37/J32</f>
        <v>1.260876054025819</v>
      </c>
    </row>
    <row r="59" spans="8:10" ht="12.75" customHeight="1">
      <c r="H59" s="16"/>
      <c r="I59" s="16"/>
      <c r="J59" s="16"/>
    </row>
    <row r="60" spans="1:10" ht="12.75" customHeight="1">
      <c r="A60" s="18" t="s">
        <v>126</v>
      </c>
      <c r="H60" s="32"/>
      <c r="I60" s="16"/>
      <c r="J60" s="16"/>
    </row>
    <row r="61" spans="1:10" ht="12.75" customHeight="1">
      <c r="A61" t="s">
        <v>254</v>
      </c>
      <c r="H61" s="32"/>
      <c r="I61" s="16"/>
      <c r="J61" s="16"/>
    </row>
    <row r="62" spans="8:10" ht="12.75" customHeight="1">
      <c r="H62" s="32"/>
      <c r="I62" s="16"/>
      <c r="J62" s="16"/>
    </row>
    <row r="63" spans="8:10" ht="12.75" customHeight="1">
      <c r="H63" s="32">
        <f>H27-H56</f>
        <v>0</v>
      </c>
      <c r="I63" s="16"/>
      <c r="J63" s="32">
        <f>J27-J56</f>
        <v>0</v>
      </c>
    </row>
    <row r="64" spans="8:10" ht="12.75" customHeight="1">
      <c r="H64" s="32"/>
      <c r="I64" s="16"/>
      <c r="J64" s="16"/>
    </row>
    <row r="65" spans="8:10" ht="12.75" customHeight="1">
      <c r="H65" s="32"/>
      <c r="I65" s="16"/>
      <c r="J65" s="16"/>
    </row>
    <row r="66" spans="8:10" ht="12.75" customHeight="1">
      <c r="H66" s="32"/>
      <c r="I66" s="16"/>
      <c r="J66" s="16"/>
    </row>
    <row r="67" spans="8:10" ht="12.75" customHeight="1">
      <c r="H67" s="32"/>
      <c r="I67" s="16"/>
      <c r="J67" s="16"/>
    </row>
    <row r="68" spans="8:10" ht="12.75" customHeight="1">
      <c r="H68" s="32"/>
      <c r="I68" s="16"/>
      <c r="J68" s="16"/>
    </row>
    <row r="69" spans="8:10" ht="12.75" customHeight="1">
      <c r="H69" s="32"/>
      <c r="I69" s="16"/>
      <c r="J69" s="16"/>
    </row>
    <row r="70" spans="8:10" ht="12.75" customHeight="1">
      <c r="H70" s="32"/>
      <c r="I70" s="16"/>
      <c r="J70" s="16"/>
    </row>
    <row r="71" spans="8:10" ht="12.75" customHeight="1">
      <c r="H71" s="32"/>
      <c r="I71" s="16"/>
      <c r="J71" s="16"/>
    </row>
    <row r="72" spans="8:10" ht="12.75" customHeight="1">
      <c r="H72" s="32"/>
      <c r="I72" s="16"/>
      <c r="J72" s="16"/>
    </row>
    <row r="73" spans="8:10" ht="12.75" customHeight="1">
      <c r="H73" s="32"/>
      <c r="I73" s="16"/>
      <c r="J73" s="16"/>
    </row>
    <row r="74" spans="8:10" ht="12.75" customHeight="1">
      <c r="H74" s="32"/>
      <c r="I74" s="16"/>
      <c r="J74" s="16"/>
    </row>
    <row r="75" spans="8:10" ht="12.75" customHeight="1">
      <c r="H75" s="32"/>
      <c r="I75" s="16"/>
      <c r="J75" s="16"/>
    </row>
    <row r="76" spans="8:10" ht="12.75" customHeight="1">
      <c r="H76" s="32"/>
      <c r="I76" s="16"/>
      <c r="J76" s="16"/>
    </row>
    <row r="77" spans="8:10" ht="12.75" customHeight="1">
      <c r="H77" s="32"/>
      <c r="I77" s="16"/>
      <c r="J77" s="16"/>
    </row>
    <row r="78" spans="8:10" ht="12.75" customHeight="1">
      <c r="H78" s="32"/>
      <c r="I78" s="16"/>
      <c r="J78" s="16"/>
    </row>
    <row r="79" spans="8:10" ht="12.75" customHeight="1">
      <c r="H79" s="32"/>
      <c r="I79" s="16"/>
      <c r="J79" s="16"/>
    </row>
    <row r="80" spans="8:10" ht="12.75" customHeight="1">
      <c r="H80" s="32"/>
      <c r="I80" s="16"/>
      <c r="J80" s="16"/>
    </row>
    <row r="81" spans="8:10" ht="12.75" customHeight="1">
      <c r="H81" s="32"/>
      <c r="I81" s="16"/>
      <c r="J81" s="16"/>
    </row>
    <row r="82" spans="8:10" ht="12.75" customHeight="1">
      <c r="H82" s="32"/>
      <c r="I82" s="16"/>
      <c r="J82" s="16"/>
    </row>
    <row r="83" spans="8:10" ht="12.75" customHeight="1">
      <c r="H83" s="32"/>
      <c r="I83" s="16"/>
      <c r="J83" s="16"/>
    </row>
    <row r="84" spans="8:10" ht="12.75" customHeight="1">
      <c r="H84" s="32"/>
      <c r="I84" s="16"/>
      <c r="J84" s="16"/>
    </row>
    <row r="85" spans="8:10" ht="12.75" customHeight="1">
      <c r="H85" s="32"/>
      <c r="I85" s="16"/>
      <c r="J85" s="16"/>
    </row>
    <row r="86" spans="8:10" ht="12.75" customHeight="1">
      <c r="H86" s="32"/>
      <c r="I86" s="16"/>
      <c r="J86" s="16"/>
    </row>
    <row r="87" spans="8:10" ht="12.75" customHeight="1">
      <c r="H87" s="32"/>
      <c r="I87" s="16"/>
      <c r="J87" s="16"/>
    </row>
    <row r="88" spans="8:10" ht="12.75" customHeight="1">
      <c r="H88" s="32"/>
      <c r="I88" s="16"/>
      <c r="J88" s="16"/>
    </row>
    <row r="89" spans="8:10" ht="12.75" customHeight="1">
      <c r="H89" s="32"/>
      <c r="I89" s="16"/>
      <c r="J89" s="16"/>
    </row>
    <row r="90" spans="8:10" ht="12.75" customHeight="1">
      <c r="H90" s="32"/>
      <c r="I90" s="16"/>
      <c r="J90" s="16"/>
    </row>
    <row r="91" spans="8:10" ht="12.75" customHeight="1">
      <c r="H91" s="32"/>
      <c r="I91" s="16"/>
      <c r="J91" s="16"/>
    </row>
    <row r="92" spans="8:10" ht="12.75" customHeight="1">
      <c r="H92" s="32"/>
      <c r="I92" s="16"/>
      <c r="J92" s="16"/>
    </row>
    <row r="93" spans="8:10" ht="12.75" customHeight="1">
      <c r="H93" s="32"/>
      <c r="I93" s="16"/>
      <c r="J93" s="16"/>
    </row>
    <row r="94" spans="8:10" ht="12.75" customHeight="1">
      <c r="H94" s="32"/>
      <c r="I94" s="16"/>
      <c r="J94" s="16"/>
    </row>
    <row r="95" spans="8:10" ht="12.75" customHeight="1">
      <c r="H95" s="32"/>
      <c r="I95" s="16"/>
      <c r="J95" s="16"/>
    </row>
    <row r="96" spans="8:10" ht="12.75" customHeight="1">
      <c r="H96" s="32"/>
      <c r="I96" s="16"/>
      <c r="J96" s="16"/>
    </row>
    <row r="97" spans="8:10" ht="12.75" customHeight="1">
      <c r="H97" s="32"/>
      <c r="I97" s="16"/>
      <c r="J97" s="16"/>
    </row>
    <row r="98" spans="8:10" ht="12.75" customHeight="1">
      <c r="H98" s="32"/>
      <c r="I98" s="16"/>
      <c r="J98" s="16"/>
    </row>
    <row r="99" spans="8:10" ht="12.75" customHeight="1">
      <c r="H99" s="32"/>
      <c r="I99" s="16"/>
      <c r="J99" s="16"/>
    </row>
    <row r="100" spans="8:10" ht="12.75" customHeight="1">
      <c r="H100" s="32"/>
      <c r="I100" s="16"/>
      <c r="J100" s="16"/>
    </row>
    <row r="101" spans="8:10" ht="12.75" customHeight="1">
      <c r="H101" s="32"/>
      <c r="I101" s="16"/>
      <c r="J101" s="16"/>
    </row>
    <row r="102" spans="8:10" ht="12.75" customHeight="1">
      <c r="H102" s="32"/>
      <c r="I102" s="16"/>
      <c r="J102" s="16"/>
    </row>
    <row r="103" spans="8:10" ht="12.75" customHeight="1">
      <c r="H103" s="32"/>
      <c r="I103" s="16"/>
      <c r="J103" s="16"/>
    </row>
    <row r="104" spans="8:10" ht="12.75" customHeight="1">
      <c r="H104" s="32"/>
      <c r="I104" s="16"/>
      <c r="J104" s="16"/>
    </row>
    <row r="105" spans="8:10" ht="12.75" customHeight="1">
      <c r="H105" s="32"/>
      <c r="I105" s="16"/>
      <c r="J105" s="16"/>
    </row>
    <row r="106" spans="8:10" ht="12.75" customHeight="1">
      <c r="H106" s="32"/>
      <c r="I106" s="16"/>
      <c r="J106" s="16"/>
    </row>
    <row r="107" spans="8:10" ht="12.75" customHeight="1">
      <c r="H107" s="32"/>
      <c r="I107" s="16"/>
      <c r="J107" s="16"/>
    </row>
    <row r="108" spans="8:10" ht="12.75" customHeight="1">
      <c r="H108" s="32"/>
      <c r="I108" s="16"/>
      <c r="J108" s="16"/>
    </row>
    <row r="109" spans="8:10" ht="12.75" customHeight="1">
      <c r="H109" s="32"/>
      <c r="I109" s="16"/>
      <c r="J109" s="16"/>
    </row>
    <row r="110" spans="8:10" ht="12.75" customHeight="1">
      <c r="H110" s="32"/>
      <c r="I110" s="16"/>
      <c r="J110" s="16"/>
    </row>
  </sheetData>
  <sheetProtection password="CF7A" sheet="1" objects="1" scenarios="1" selectLockedCells="1" selectUnlockedCells="1"/>
  <mergeCells count="3">
    <mergeCell ref="A4:J4"/>
    <mergeCell ref="A1:J1"/>
    <mergeCell ref="A2:J2"/>
  </mergeCells>
  <printOptions/>
  <pageMargins left="1" right="0.75" top="1" bottom="0" header="0.5" footer="0.5"/>
  <pageSetup horizontalDpi="300" verticalDpi="300" orientation="portrait" paperSize="9" r:id="rId1"/>
  <headerFooter alignWithMargins="0">
    <oddHeader>&amp;LCompany No.
576121-A&amp;C&amp;A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64"/>
  <sheetViews>
    <sheetView workbookViewId="0" topLeftCell="A1">
      <selection activeCell="L2" sqref="L2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421875" style="0" bestFit="1" customWidth="1"/>
    <col min="11" max="11" width="1.7109375" style="0" customWidth="1"/>
    <col min="12" max="12" width="16.421875" style="0" bestFit="1" customWidth="1"/>
    <col min="13" max="13" width="4.28125" style="0" customWidth="1"/>
    <col min="14" max="14" width="14.00390625" style="62" hidden="1" customWidth="1"/>
    <col min="15" max="15" width="12.7109375" style="62" hidden="1" customWidth="1"/>
    <col min="16" max="17" width="10.28125" style="62" hidden="1" customWidth="1"/>
    <col min="18" max="18" width="11.28125" style="62" hidden="1" customWidth="1"/>
    <col min="19" max="21" width="12.8515625" style="62" hidden="1" customWidth="1"/>
    <col min="22" max="22" width="14.140625" style="62" hidden="1" customWidth="1"/>
    <col min="23" max="23" width="12.8515625" style="16" hidden="1" customWidth="1"/>
    <col min="24" max="30" width="0" style="0" hidden="1" customWidth="1"/>
  </cols>
  <sheetData>
    <row r="2" spans="1:23" ht="12.75">
      <c r="A2" s="9" t="s">
        <v>11</v>
      </c>
      <c r="B2" s="31" t="s">
        <v>19</v>
      </c>
      <c r="N2"/>
      <c r="O2"/>
      <c r="P2"/>
      <c r="Q2"/>
      <c r="R2"/>
      <c r="S2"/>
      <c r="T2"/>
      <c r="U2"/>
      <c r="V2"/>
      <c r="W2"/>
    </row>
    <row r="3" spans="10:30" ht="12.75">
      <c r="J3" s="41" t="s">
        <v>123</v>
      </c>
      <c r="L3" s="41" t="s">
        <v>123</v>
      </c>
      <c r="N3" s="41" t="s">
        <v>145</v>
      </c>
      <c r="O3"/>
      <c r="P3" s="63" t="s">
        <v>135</v>
      </c>
      <c r="Q3" s="63" t="s">
        <v>137</v>
      </c>
      <c r="R3" s="64" t="s">
        <v>166</v>
      </c>
      <c r="S3" s="64" t="s">
        <v>167</v>
      </c>
      <c r="T3" s="64" t="s">
        <v>168</v>
      </c>
      <c r="U3" s="64" t="s">
        <v>169</v>
      </c>
      <c r="V3" s="64" t="s">
        <v>136</v>
      </c>
      <c r="W3" s="64" t="s">
        <v>170</v>
      </c>
      <c r="X3" s="63" t="s">
        <v>138</v>
      </c>
      <c r="Y3" s="63" t="s">
        <v>139</v>
      </c>
      <c r="Z3" s="64" t="s">
        <v>156</v>
      </c>
      <c r="AA3" s="64" t="s">
        <v>141</v>
      </c>
      <c r="AB3" s="63" t="s">
        <v>140</v>
      </c>
      <c r="AC3" s="64" t="s">
        <v>4</v>
      </c>
      <c r="AD3" s="41" t="s">
        <v>145</v>
      </c>
    </row>
    <row r="4" spans="10:30" ht="12.75">
      <c r="J4" s="41" t="str">
        <f>L4</f>
        <v>31/03/06</v>
      </c>
      <c r="L4" s="102" t="s">
        <v>253</v>
      </c>
      <c r="N4" s="41" t="s">
        <v>143</v>
      </c>
      <c r="O4"/>
      <c r="P4"/>
      <c r="Q4"/>
      <c r="R4"/>
      <c r="S4"/>
      <c r="T4"/>
      <c r="U4"/>
      <c r="V4"/>
      <c r="W4"/>
      <c r="AD4" s="41" t="s">
        <v>222</v>
      </c>
    </row>
    <row r="5" spans="10:30" ht="12.75">
      <c r="J5" s="41" t="s">
        <v>33</v>
      </c>
      <c r="L5" s="41" t="s">
        <v>33</v>
      </c>
      <c r="N5" s="41" t="s">
        <v>33</v>
      </c>
      <c r="O5"/>
      <c r="P5"/>
      <c r="Q5"/>
      <c r="R5"/>
      <c r="S5"/>
      <c r="T5"/>
      <c r="U5"/>
      <c r="V5"/>
      <c r="W5"/>
      <c r="AD5" s="41" t="s">
        <v>33</v>
      </c>
    </row>
    <row r="6" spans="10:30" ht="12.75">
      <c r="J6" s="53"/>
      <c r="K6" s="53"/>
      <c r="L6" s="53"/>
      <c r="N6" s="53">
        <v>897</v>
      </c>
      <c r="O6"/>
      <c r="P6"/>
      <c r="Q6"/>
      <c r="R6"/>
      <c r="S6"/>
      <c r="T6"/>
      <c r="U6"/>
      <c r="V6"/>
      <c r="W6"/>
      <c r="AD6" s="53"/>
    </row>
    <row r="7" spans="2:30" ht="12.75">
      <c r="B7" s="9" t="s">
        <v>215</v>
      </c>
      <c r="J7" s="53"/>
      <c r="K7" s="53"/>
      <c r="L7" s="53"/>
      <c r="N7" s="53"/>
      <c r="O7"/>
      <c r="P7"/>
      <c r="Q7"/>
      <c r="R7"/>
      <c r="S7"/>
      <c r="T7"/>
      <c r="U7"/>
      <c r="V7"/>
      <c r="W7"/>
      <c r="AD7" s="53"/>
    </row>
    <row r="8" spans="3:30" ht="12.75">
      <c r="C8" s="91" t="s">
        <v>216</v>
      </c>
      <c r="J8" s="53">
        <f>L8</f>
        <v>43</v>
      </c>
      <c r="K8" s="53"/>
      <c r="L8" s="53">
        <v>43</v>
      </c>
      <c r="N8" s="53"/>
      <c r="O8"/>
      <c r="P8"/>
      <c r="Q8"/>
      <c r="R8"/>
      <c r="S8"/>
      <c r="T8"/>
      <c r="U8"/>
      <c r="V8"/>
      <c r="W8"/>
      <c r="AD8" s="53">
        <v>77</v>
      </c>
    </row>
    <row r="9" spans="3:30" ht="12.75">
      <c r="C9" s="91" t="s">
        <v>217</v>
      </c>
      <c r="J9" s="53">
        <f>L9</f>
        <v>0</v>
      </c>
      <c r="K9" s="53"/>
      <c r="L9" s="53">
        <v>0</v>
      </c>
      <c r="N9" s="53"/>
      <c r="O9"/>
      <c r="P9"/>
      <c r="Q9"/>
      <c r="R9"/>
      <c r="S9"/>
      <c r="T9"/>
      <c r="U9"/>
      <c r="V9"/>
      <c r="W9"/>
      <c r="AD9" s="53">
        <v>1</v>
      </c>
    </row>
    <row r="10" spans="2:30" ht="12.75">
      <c r="B10" s="9" t="s">
        <v>218</v>
      </c>
      <c r="J10" s="53"/>
      <c r="K10" s="53"/>
      <c r="L10" s="53"/>
      <c r="N10" s="53"/>
      <c r="O10"/>
      <c r="P10"/>
      <c r="Q10"/>
      <c r="R10"/>
      <c r="S10"/>
      <c r="T10"/>
      <c r="U10"/>
      <c r="V10"/>
      <c r="W10"/>
      <c r="AD10" s="53"/>
    </row>
    <row r="11" spans="3:30" ht="12.75">
      <c r="C11" s="91" t="s">
        <v>216</v>
      </c>
      <c r="J11" s="53">
        <f>L11</f>
        <v>0</v>
      </c>
      <c r="K11" s="53"/>
      <c r="L11" s="53">
        <v>0</v>
      </c>
      <c r="N11" s="53"/>
      <c r="O11"/>
      <c r="P11"/>
      <c r="Q11"/>
      <c r="R11"/>
      <c r="S11"/>
      <c r="T11"/>
      <c r="U11"/>
      <c r="V11"/>
      <c r="W11"/>
      <c r="AD11" s="53">
        <v>-34</v>
      </c>
    </row>
    <row r="12" spans="3:30" ht="12.75">
      <c r="C12" s="91" t="s">
        <v>217</v>
      </c>
      <c r="J12" s="53">
        <f>L12</f>
        <v>0</v>
      </c>
      <c r="K12" s="53"/>
      <c r="L12" s="53">
        <v>0</v>
      </c>
      <c r="N12" s="53"/>
      <c r="O12"/>
      <c r="P12"/>
      <c r="Q12"/>
      <c r="R12"/>
      <c r="S12"/>
      <c r="T12"/>
      <c r="U12"/>
      <c r="V12"/>
      <c r="W12"/>
      <c r="AD12" s="53">
        <v>-24</v>
      </c>
    </row>
    <row r="13" spans="2:30" ht="12.75">
      <c r="B13" s="9" t="s">
        <v>237</v>
      </c>
      <c r="C13" s="91"/>
      <c r="J13" s="53">
        <f>L13</f>
        <v>0</v>
      </c>
      <c r="K13" s="53"/>
      <c r="L13" s="53">
        <v>0</v>
      </c>
      <c r="N13" s="53"/>
      <c r="O13"/>
      <c r="P13"/>
      <c r="Q13"/>
      <c r="R13"/>
      <c r="S13"/>
      <c r="T13"/>
      <c r="U13"/>
      <c r="V13"/>
      <c r="W13"/>
      <c r="AD13" s="53"/>
    </row>
    <row r="14" spans="1:30" s="58" customFormat="1" ht="12.75">
      <c r="A14" s="71"/>
      <c r="B14" s="71" t="s">
        <v>238</v>
      </c>
      <c r="C14" s="113"/>
      <c r="J14" s="53">
        <f>L14</f>
        <v>0</v>
      </c>
      <c r="K14" s="53"/>
      <c r="L14" s="53">
        <v>0</v>
      </c>
      <c r="N14" s="53"/>
      <c r="AD14" s="53"/>
    </row>
    <row r="15" spans="1:30" s="58" customFormat="1" ht="12.75">
      <c r="A15" s="71"/>
      <c r="B15" s="71"/>
      <c r="C15" s="113"/>
      <c r="J15" s="53"/>
      <c r="K15" s="53"/>
      <c r="L15" s="53"/>
      <c r="N15" s="53"/>
      <c r="AD15" s="53"/>
    </row>
    <row r="16" spans="3:30" ht="13.5" customHeight="1" thickBot="1">
      <c r="C16" s="83"/>
      <c r="J16" s="57">
        <f>SUM(J8:J14)</f>
        <v>43</v>
      </c>
      <c r="K16" s="53"/>
      <c r="L16" s="57">
        <f>SUM(L8:L14)</f>
        <v>43</v>
      </c>
      <c r="N16" s="53"/>
      <c r="O16"/>
      <c r="P16" s="16">
        <v>52</v>
      </c>
      <c r="Q16" s="16">
        <v>37</v>
      </c>
      <c r="R16" s="16">
        <v>0</v>
      </c>
      <c r="S16" s="16">
        <v>370</v>
      </c>
      <c r="T16" s="16">
        <v>0</v>
      </c>
      <c r="U16" s="16">
        <v>20</v>
      </c>
      <c r="V16" s="16"/>
      <c r="X16" s="16">
        <v>7</v>
      </c>
      <c r="Y16" s="16"/>
      <c r="Z16" s="16"/>
      <c r="AA16" s="16"/>
      <c r="AB16" s="16"/>
      <c r="AC16" s="16">
        <f>SUM(P16:AB16)</f>
        <v>486</v>
      </c>
      <c r="AD16" s="57">
        <v>20</v>
      </c>
    </row>
    <row r="17" spans="10:23" ht="13.5" thickTop="1">
      <c r="J17" s="53"/>
      <c r="K17" s="53"/>
      <c r="L17" s="53"/>
      <c r="N17"/>
      <c r="O17"/>
      <c r="P17"/>
      <c r="Q17"/>
      <c r="R17"/>
      <c r="S17"/>
      <c r="T17"/>
      <c r="U17"/>
      <c r="V17"/>
      <c r="W17"/>
    </row>
    <row r="18" spans="1:29" s="58" customFormat="1" ht="12.75">
      <c r="A18" s="76"/>
      <c r="B18" s="76" t="s">
        <v>179</v>
      </c>
      <c r="C18" s="65"/>
      <c r="D18" s="65"/>
      <c r="E18" s="65"/>
      <c r="F18" s="65"/>
      <c r="G18" s="65"/>
      <c r="H18" s="65"/>
      <c r="I18" s="65"/>
      <c r="J18" s="77"/>
      <c r="K18" s="77"/>
      <c r="L18" s="77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</row>
    <row r="19" spans="1:29" s="58" customFormat="1" ht="12.75">
      <c r="A19" s="76"/>
      <c r="B19" s="76" t="s">
        <v>180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</row>
    <row r="20" spans="1:29" ht="12.75">
      <c r="A20" s="44"/>
      <c r="B20" s="76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</row>
    <row r="21" spans="1:29" ht="12.75">
      <c r="A21" s="44"/>
      <c r="B21" s="76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</row>
    <row r="22" spans="1:3" ht="12.75">
      <c r="A22" s="9" t="s">
        <v>12</v>
      </c>
      <c r="B22" s="31" t="s">
        <v>66</v>
      </c>
      <c r="C22" s="9"/>
    </row>
    <row r="23" spans="2:3" ht="12.75">
      <c r="B23" s="31"/>
      <c r="C23" s="9"/>
    </row>
    <row r="24" spans="2:3" ht="12.75">
      <c r="B24" s="44" t="s">
        <v>67</v>
      </c>
      <c r="C24" s="9"/>
    </row>
    <row r="25" spans="2:3" ht="12.75">
      <c r="B25" s="44"/>
      <c r="C25" s="9"/>
    </row>
    <row r="26" spans="2:12" ht="12.75">
      <c r="B26" s="44"/>
      <c r="C26" s="9"/>
      <c r="J26" s="3"/>
      <c r="K26" s="3"/>
      <c r="L26" s="41" t="s">
        <v>99</v>
      </c>
    </row>
    <row r="27" spans="2:12" ht="12.75">
      <c r="B27" s="44"/>
      <c r="C27" s="9"/>
      <c r="K27" s="3"/>
      <c r="L27" s="102" t="s">
        <v>253</v>
      </c>
    </row>
    <row r="28" spans="3:12" ht="12.75">
      <c r="C28" s="9"/>
      <c r="L28" s="41" t="s">
        <v>33</v>
      </c>
    </row>
    <row r="29" spans="3:12" ht="12.75">
      <c r="C29" s="9"/>
      <c r="L29" s="16"/>
    </row>
    <row r="30" spans="2:12" ht="12.75">
      <c r="B30" s="9" t="s">
        <v>68</v>
      </c>
      <c r="C30" s="9"/>
      <c r="L30" s="16"/>
    </row>
    <row r="31" spans="2:12" ht="12.75">
      <c r="B31" s="9" t="s">
        <v>69</v>
      </c>
      <c r="C31" s="9"/>
      <c r="L31" s="16">
        <v>971</v>
      </c>
    </row>
    <row r="32" spans="2:12" ht="12.75">
      <c r="B32" s="9" t="s">
        <v>70</v>
      </c>
      <c r="C32" s="9"/>
      <c r="L32" s="16">
        <v>1767</v>
      </c>
    </row>
    <row r="33" spans="2:12" ht="12.75">
      <c r="B33" s="9" t="s">
        <v>71</v>
      </c>
      <c r="C33" s="9"/>
      <c r="L33" s="16">
        <v>6009</v>
      </c>
    </row>
    <row r="34" spans="2:12" ht="12.75">
      <c r="B34" s="9" t="s">
        <v>72</v>
      </c>
      <c r="C34" s="9"/>
      <c r="L34" s="16">
        <v>965</v>
      </c>
    </row>
    <row r="35" spans="3:12" ht="7.5" customHeight="1">
      <c r="C35" s="9"/>
      <c r="L35" s="20"/>
    </row>
    <row r="36" spans="3:12" ht="18" customHeight="1">
      <c r="C36" s="9"/>
      <c r="L36" s="16">
        <f>SUM(L31:L35)</f>
        <v>9712</v>
      </c>
    </row>
    <row r="37" spans="3:12" ht="12.75" customHeight="1">
      <c r="C37" s="9"/>
      <c r="L37" s="16"/>
    </row>
    <row r="38" spans="2:12" ht="12.75" customHeight="1">
      <c r="B38" s="9" t="s">
        <v>73</v>
      </c>
      <c r="C38" s="9"/>
      <c r="L38" s="16"/>
    </row>
    <row r="39" spans="2:12" ht="12.75" customHeight="1">
      <c r="B39" s="9" t="s">
        <v>69</v>
      </c>
      <c r="C39" s="9"/>
      <c r="L39" s="22">
        <v>2963</v>
      </c>
    </row>
    <row r="40" spans="2:12" ht="12.75" customHeight="1">
      <c r="B40" s="9" t="s">
        <v>72</v>
      </c>
      <c r="C40" s="9"/>
      <c r="L40" s="23">
        <v>1361</v>
      </c>
    </row>
    <row r="41" spans="3:12" ht="6.75" customHeight="1">
      <c r="C41" s="9"/>
      <c r="L41" s="24"/>
    </row>
    <row r="42" spans="3:12" ht="18.75" customHeight="1">
      <c r="C42" s="9"/>
      <c r="L42" s="16">
        <f>SUM(L39:L41)</f>
        <v>4324</v>
      </c>
    </row>
    <row r="43" spans="3:12" ht="6.75" customHeight="1">
      <c r="C43" s="9"/>
      <c r="L43" s="16"/>
    </row>
    <row r="44" spans="3:12" ht="18" customHeight="1" thickBot="1">
      <c r="C44" s="9"/>
      <c r="L44" s="21">
        <f>+L36+L42</f>
        <v>14036</v>
      </c>
    </row>
    <row r="45" spans="3:12" ht="13.5" thickTop="1">
      <c r="C45" s="9"/>
      <c r="L45" s="19"/>
    </row>
    <row r="48" spans="1:2" ht="12.75">
      <c r="A48" s="31" t="s">
        <v>111</v>
      </c>
      <c r="B48" s="31" t="s">
        <v>112</v>
      </c>
    </row>
    <row r="50" ht="12.75">
      <c r="B50" s="9" t="s">
        <v>181</v>
      </c>
    </row>
    <row r="51" ht="12.75">
      <c r="B51" s="9" t="s">
        <v>113</v>
      </c>
    </row>
    <row r="53" spans="1:2" ht="12.75">
      <c r="A53" s="9" t="s">
        <v>14</v>
      </c>
      <c r="B53" s="31" t="s">
        <v>101</v>
      </c>
    </row>
    <row r="55" ht="12.75">
      <c r="B55" s="9" t="s">
        <v>102</v>
      </c>
    </row>
    <row r="57" spans="1:2" ht="12.75">
      <c r="A57" s="9" t="s">
        <v>20</v>
      </c>
      <c r="B57" s="31" t="s">
        <v>103</v>
      </c>
    </row>
    <row r="59" spans="2:12" ht="12.75">
      <c r="B59" s="71" t="s">
        <v>219</v>
      </c>
      <c r="C59" s="58"/>
      <c r="D59" s="58"/>
      <c r="E59" s="58"/>
      <c r="F59" s="58"/>
      <c r="G59" s="58"/>
      <c r="H59" s="58"/>
      <c r="I59" s="58"/>
      <c r="J59" s="58"/>
      <c r="K59" s="58"/>
      <c r="L59" s="58"/>
    </row>
    <row r="60" spans="2:12" ht="12.75">
      <c r="B60" s="71"/>
      <c r="C60" s="58"/>
      <c r="D60" s="58"/>
      <c r="E60" s="58"/>
      <c r="F60" s="58"/>
      <c r="G60" s="58"/>
      <c r="H60" s="58"/>
      <c r="I60" s="58"/>
      <c r="J60" s="58"/>
      <c r="K60" s="58"/>
      <c r="L60" s="58"/>
    </row>
    <row r="61" spans="2:12" ht="7.5" customHeight="1">
      <c r="B61" s="71"/>
      <c r="C61" s="58"/>
      <c r="D61" s="58"/>
      <c r="E61" s="58"/>
      <c r="F61" s="58"/>
      <c r="G61" s="58"/>
      <c r="H61" s="58"/>
      <c r="I61" s="58"/>
      <c r="J61" s="58"/>
      <c r="K61" s="58"/>
      <c r="L61" s="58"/>
    </row>
    <row r="62" spans="2:12" ht="12.75">
      <c r="B62" s="76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2:12" ht="12.75">
      <c r="B63" s="71"/>
      <c r="C63" s="58"/>
      <c r="D63" s="58"/>
      <c r="E63" s="58"/>
      <c r="F63" s="58"/>
      <c r="G63" s="58"/>
      <c r="H63" s="58"/>
      <c r="I63" s="58"/>
      <c r="J63" s="58"/>
      <c r="K63" s="58"/>
      <c r="L63" s="58"/>
    </row>
    <row r="64" spans="8:12" ht="12.75">
      <c r="H64" s="58"/>
      <c r="I64" s="58"/>
      <c r="J64" s="58"/>
      <c r="K64" s="58"/>
      <c r="L64" s="58"/>
    </row>
  </sheetData>
  <sheetProtection password="CF7A" sheet="1" objects="1" scenarios="1" selectLockedCells="1" selectUnlockedCells="1"/>
  <printOptions/>
  <pageMargins left="0.79" right="0.18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Y21"/>
  <sheetViews>
    <sheetView workbookViewId="0" topLeftCell="A1">
      <selection activeCell="J10" sqref="J10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29.421875" style="0" customWidth="1"/>
    <col min="9" max="9" width="1.7109375" style="0" customWidth="1"/>
    <col min="10" max="10" width="12.57421875" style="58" customWidth="1"/>
    <col min="11" max="11" width="1.7109375" style="58" customWidth="1"/>
    <col min="12" max="12" width="12.140625" style="58" customWidth="1"/>
    <col min="13" max="13" width="0" style="0" hidden="1" customWidth="1"/>
    <col min="14" max="14" width="14.00390625" style="0" hidden="1" customWidth="1"/>
    <col min="15" max="23" width="12.7109375" style="0" hidden="1" customWidth="1"/>
    <col min="25" max="25" width="0" style="0" hidden="1" customWidth="1"/>
  </cols>
  <sheetData>
    <row r="3" spans="1:12" ht="12.75">
      <c r="A3" s="9" t="s">
        <v>313</v>
      </c>
      <c r="B3" s="31" t="s">
        <v>107</v>
      </c>
      <c r="L3" s="59"/>
    </row>
    <row r="4" spans="10:25" ht="12.75">
      <c r="J4" s="54" t="s">
        <v>83</v>
      </c>
      <c r="L4" s="54" t="s">
        <v>83</v>
      </c>
      <c r="N4" s="54" t="s">
        <v>144</v>
      </c>
      <c r="Y4" t="s">
        <v>144</v>
      </c>
    </row>
    <row r="5" spans="10:25" ht="12.75">
      <c r="J5" s="54" t="s">
        <v>84</v>
      </c>
      <c r="L5" s="54" t="s">
        <v>84</v>
      </c>
      <c r="N5" s="54" t="s">
        <v>84</v>
      </c>
      <c r="Y5" t="s">
        <v>84</v>
      </c>
    </row>
    <row r="6" spans="10:25" ht="12.75">
      <c r="J6" s="54" t="str">
        <f>L6</f>
        <v>31/03/06</v>
      </c>
      <c r="L6" s="105" t="s">
        <v>253</v>
      </c>
      <c r="N6" s="54" t="s">
        <v>143</v>
      </c>
      <c r="Y6" t="s">
        <v>222</v>
      </c>
    </row>
    <row r="7" spans="10:25" ht="12.75">
      <c r="J7" s="54" t="s">
        <v>6</v>
      </c>
      <c r="L7" s="54" t="s">
        <v>6</v>
      </c>
      <c r="N7" s="54" t="s">
        <v>6</v>
      </c>
      <c r="Y7" t="s">
        <v>6</v>
      </c>
    </row>
    <row r="8" spans="2:14" ht="12.75">
      <c r="B8" s="9" t="s">
        <v>198</v>
      </c>
      <c r="J8" s="53"/>
      <c r="K8" s="53"/>
      <c r="L8" s="53"/>
      <c r="N8" s="53"/>
    </row>
    <row r="9" spans="10:14" ht="12.75">
      <c r="J9" s="53"/>
      <c r="K9" s="53"/>
      <c r="L9" s="53"/>
      <c r="N9" s="53"/>
    </row>
    <row r="10" spans="2:25" ht="12.75">
      <c r="B10" s="9" t="s">
        <v>408</v>
      </c>
      <c r="J10" s="53">
        <f>2!G38</f>
        <v>-2659</v>
      </c>
      <c r="K10" s="53"/>
      <c r="L10" s="53">
        <f>2!K38</f>
        <v>-2659</v>
      </c>
      <c r="M10" s="58"/>
      <c r="N10" s="53">
        <v>1499</v>
      </c>
      <c r="O10" s="58"/>
      <c r="P10" s="58"/>
      <c r="Q10" s="58"/>
      <c r="R10" s="58"/>
      <c r="S10" s="58"/>
      <c r="T10" s="58"/>
      <c r="U10" s="58"/>
      <c r="V10" s="58"/>
      <c r="W10" s="58"/>
      <c r="X10" s="58"/>
      <c r="Y10">
        <v>-3564</v>
      </c>
    </row>
    <row r="11" spans="10:24" ht="13.5" thickBot="1">
      <c r="J11" s="55"/>
      <c r="K11" s="53"/>
      <c r="L11" s="55"/>
      <c r="M11" s="58"/>
      <c r="N11" s="55"/>
      <c r="O11" s="58"/>
      <c r="P11" s="58"/>
      <c r="Q11" s="58"/>
      <c r="R11" s="58"/>
      <c r="S11" s="58"/>
      <c r="T11" s="58"/>
      <c r="U11" s="58"/>
      <c r="V11" s="58"/>
      <c r="W11" s="58"/>
      <c r="X11" s="58"/>
    </row>
    <row r="12" spans="13:24" ht="13.5" thickTop="1"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</row>
    <row r="13" spans="2:25" ht="12.75">
      <c r="B13" s="9" t="s">
        <v>104</v>
      </c>
      <c r="J13" s="53">
        <f>WA!H19</f>
        <v>40203</v>
      </c>
      <c r="K13" s="53"/>
      <c r="L13" s="53">
        <f>WA!K19</f>
        <v>40203</v>
      </c>
      <c r="M13" s="58"/>
      <c r="N13" s="53">
        <v>38546</v>
      </c>
      <c r="O13" s="58"/>
      <c r="P13" s="58"/>
      <c r="Q13" s="58"/>
      <c r="R13" s="58"/>
      <c r="S13" s="58"/>
      <c r="T13" s="58"/>
      <c r="U13" s="58"/>
      <c r="V13" s="58"/>
      <c r="W13" s="58"/>
      <c r="X13" s="58"/>
      <c r="Y13">
        <v>40203</v>
      </c>
    </row>
    <row r="14" spans="10:24" ht="12.75">
      <c r="J14" s="70"/>
      <c r="K14" s="70"/>
      <c r="L14" s="70"/>
      <c r="M14" s="58"/>
      <c r="N14" s="70"/>
      <c r="O14" s="58"/>
      <c r="P14" s="58"/>
      <c r="Q14" s="58"/>
      <c r="R14" s="58"/>
      <c r="S14" s="58"/>
      <c r="T14" s="58"/>
      <c r="U14" s="58"/>
      <c r="V14" s="58"/>
      <c r="W14" s="58"/>
      <c r="X14" s="58"/>
    </row>
    <row r="15" spans="2:25" ht="12.75">
      <c r="B15" s="9" t="s">
        <v>105</v>
      </c>
      <c r="J15" s="70">
        <f>(J10/J13)*100</f>
        <v>-6.61393428351118</v>
      </c>
      <c r="K15" s="70"/>
      <c r="L15" s="70">
        <f>(L10/L13)*100</f>
        <v>-6.61393428351118</v>
      </c>
      <c r="M15" s="58"/>
      <c r="N15" s="70">
        <f>(N10/N13)*100</f>
        <v>3.888860063300991</v>
      </c>
      <c r="O15" s="58"/>
      <c r="P15" s="58"/>
      <c r="Q15" s="58"/>
      <c r="R15" s="58"/>
      <c r="S15" s="58"/>
      <c r="T15" s="58"/>
      <c r="U15" s="58"/>
      <c r="V15" s="58"/>
      <c r="W15" s="58"/>
      <c r="X15" s="58"/>
      <c r="Y15">
        <v>-8.87</v>
      </c>
    </row>
    <row r="16" spans="13:24" ht="12.75"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</row>
    <row r="17" spans="2:24" ht="12.75">
      <c r="B17" s="9" t="s">
        <v>199</v>
      </c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</row>
    <row r="18" spans="13:24" ht="12.75"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</row>
    <row r="19" spans="2:24" ht="12.75">
      <c r="B19" s="9" t="s">
        <v>200</v>
      </c>
      <c r="J19" s="53"/>
      <c r="K19" s="53"/>
      <c r="L19" s="53"/>
      <c r="M19" s="58"/>
      <c r="N19" s="53">
        <v>40203</v>
      </c>
      <c r="O19" s="58"/>
      <c r="P19" s="58"/>
      <c r="Q19" s="58"/>
      <c r="R19" s="58"/>
      <c r="S19" s="58"/>
      <c r="T19" s="58"/>
      <c r="U19" s="58"/>
      <c r="V19" s="58"/>
      <c r="W19" s="58"/>
      <c r="X19" s="58"/>
    </row>
    <row r="20" spans="2:24" ht="12.75">
      <c r="B20" s="9" t="s">
        <v>201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10:14" ht="12.75">
      <c r="J21" s="79"/>
      <c r="L21" s="78"/>
      <c r="N21" s="78">
        <f>(N10/N19)*100</f>
        <v>3.728577469343084</v>
      </c>
    </row>
  </sheetData>
  <sheetProtection password="CF7A" sheet="1" objects="1" scenarios="1" selectLockedCells="1" selectUnlockedCells="1"/>
  <printOptions/>
  <pageMargins left="0.75" right="0.75" top="1" bottom="1" header="0.5" footer="0.5"/>
  <pageSetup horizontalDpi="1200" verticalDpi="1200" orientation="portrait" paperSize="9" r:id="rId1"/>
  <headerFooter alignWithMargins="0">
    <oddHeader>&amp;LCompany No.
576121-A&amp;C&amp;A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workbookViewId="0" topLeftCell="A65536">
      <selection activeCell="A1" sqref="A1:IV16384"/>
    </sheetView>
  </sheetViews>
  <sheetFormatPr defaultColWidth="9.140625" defaultRowHeight="12.75" zeroHeight="1"/>
  <cols>
    <col min="2" max="2" width="10.28125" style="0" bestFit="1" customWidth="1"/>
    <col min="4" max="4" width="34.7109375" style="0" customWidth="1"/>
    <col min="5" max="5" width="11.57421875" style="114" customWidth="1"/>
    <col min="6" max="6" width="7.8515625" style="3" bestFit="1" customWidth="1"/>
    <col min="7" max="7" width="6.28125" style="3" bestFit="1" customWidth="1"/>
    <col min="8" max="8" width="12.8515625" style="114" bestFit="1" customWidth="1"/>
    <col min="9" max="9" width="7.8515625" style="115" bestFit="1" customWidth="1"/>
    <col min="10" max="10" width="6.28125" style="68" bestFit="1" customWidth="1"/>
    <col min="11" max="11" width="11.28125" style="114" bestFit="1" customWidth="1"/>
  </cols>
  <sheetData>
    <row r="1" ht="15.75" hidden="1">
      <c r="A1" s="66" t="s">
        <v>148</v>
      </c>
    </row>
    <row r="2" ht="15.75" hidden="1">
      <c r="A2" s="85" t="s">
        <v>146</v>
      </c>
    </row>
    <row r="3" ht="12.75" hidden="1"/>
    <row r="4" spans="5:11" ht="12.75" hidden="1">
      <c r="E4" s="116" t="s">
        <v>147</v>
      </c>
      <c r="F4" s="3" t="s">
        <v>152</v>
      </c>
      <c r="G4" s="3" t="s">
        <v>154</v>
      </c>
      <c r="H4" s="117" t="s">
        <v>83</v>
      </c>
      <c r="I4" s="68" t="s">
        <v>152</v>
      </c>
      <c r="J4" s="68" t="s">
        <v>154</v>
      </c>
      <c r="K4" s="117" t="s">
        <v>83</v>
      </c>
    </row>
    <row r="5" spans="6:11" ht="12.75" hidden="1">
      <c r="F5" s="3" t="s">
        <v>153</v>
      </c>
      <c r="G5" s="3" t="s">
        <v>153</v>
      </c>
      <c r="H5" s="117" t="s">
        <v>84</v>
      </c>
      <c r="I5" s="68" t="s">
        <v>153</v>
      </c>
      <c r="J5" s="68" t="s">
        <v>153</v>
      </c>
      <c r="K5" s="117" t="s">
        <v>84</v>
      </c>
    </row>
    <row r="6" spans="8:11" ht="12.75" hidden="1">
      <c r="H6" s="118" t="s">
        <v>253</v>
      </c>
      <c r="I6" s="119"/>
      <c r="J6" s="69"/>
      <c r="K6" s="117" t="str">
        <f>H6</f>
        <v>31/03/06</v>
      </c>
    </row>
    <row r="7" spans="8:11" ht="12.75" hidden="1">
      <c r="H7" s="117" t="s">
        <v>155</v>
      </c>
      <c r="I7" s="119"/>
      <c r="J7" s="69"/>
      <c r="K7" s="117" t="s">
        <v>155</v>
      </c>
    </row>
    <row r="8" ht="12.75" hidden="1"/>
    <row r="9" spans="1:11" ht="13.5" hidden="1" thickBot="1">
      <c r="A9" t="s">
        <v>183</v>
      </c>
      <c r="H9" s="120">
        <f>2!G38</f>
        <v>-2659</v>
      </c>
      <c r="K9" s="120">
        <f>2!K38</f>
        <v>-2659</v>
      </c>
    </row>
    <row r="10" ht="12.75" hidden="1"/>
    <row r="11" ht="12.75" hidden="1"/>
    <row r="12" ht="12.75" hidden="1">
      <c r="A12" s="67" t="s">
        <v>149</v>
      </c>
    </row>
    <row r="13" ht="12.75" hidden="1"/>
    <row r="14" spans="1:11" s="58" customFormat="1" ht="12.75" hidden="1">
      <c r="A14" s="58" t="s">
        <v>314</v>
      </c>
      <c r="E14" s="121">
        <v>40203200</v>
      </c>
      <c r="F14" s="59"/>
      <c r="G14" s="59"/>
      <c r="H14" s="121">
        <v>40203</v>
      </c>
      <c r="I14" s="122"/>
      <c r="J14" s="69"/>
      <c r="K14" s="121">
        <v>40203</v>
      </c>
    </row>
    <row r="15" spans="5:11" s="58" customFormat="1" ht="12.75" hidden="1">
      <c r="E15" s="121"/>
      <c r="F15" s="59"/>
      <c r="G15" s="59"/>
      <c r="H15" s="121"/>
      <c r="I15" s="122"/>
      <c r="J15" s="69"/>
      <c r="K15" s="121"/>
    </row>
    <row r="16" spans="1:11" s="58" customFormat="1" ht="12.75" hidden="1">
      <c r="A16" s="58" t="s">
        <v>150</v>
      </c>
      <c r="C16" s="84" t="s">
        <v>151</v>
      </c>
      <c r="E16" s="121">
        <v>0</v>
      </c>
      <c r="F16" s="59"/>
      <c r="G16" s="59"/>
      <c r="H16" s="121"/>
      <c r="I16" s="122"/>
      <c r="J16" s="69"/>
      <c r="K16" s="121">
        <v>0</v>
      </c>
    </row>
    <row r="17" spans="5:11" s="58" customFormat="1" ht="12.75" hidden="1">
      <c r="E17" s="121"/>
      <c r="F17" s="59"/>
      <c r="G17" s="59"/>
      <c r="H17" s="121"/>
      <c r="I17" s="122"/>
      <c r="J17" s="69"/>
      <c r="K17" s="121"/>
    </row>
    <row r="18" spans="5:11" s="58" customFormat="1" ht="12.75" hidden="1">
      <c r="E18" s="121"/>
      <c r="F18" s="59"/>
      <c r="G18" s="59"/>
      <c r="H18" s="121"/>
      <c r="I18" s="122"/>
      <c r="J18" s="69"/>
      <c r="K18" s="121"/>
    </row>
    <row r="19" spans="1:11" s="58" customFormat="1" ht="13.5" hidden="1" thickBot="1">
      <c r="A19" s="123" t="s">
        <v>321</v>
      </c>
      <c r="E19" s="124">
        <f>SUM(E14:E18)</f>
        <v>40203200</v>
      </c>
      <c r="F19" s="59"/>
      <c r="G19" s="59"/>
      <c r="H19" s="124">
        <f>SUM(H14:H18)</f>
        <v>40203</v>
      </c>
      <c r="I19" s="122"/>
      <c r="J19" s="69"/>
      <c r="K19" s="124">
        <f>SUM(K14:K18)</f>
        <v>40203</v>
      </c>
    </row>
    <row r="20" ht="12.75" hidden="1"/>
    <row r="21" ht="12.75" hidden="1"/>
    <row r="22" ht="12.75" hidden="1"/>
    <row r="23" ht="12.75" hidden="1">
      <c r="A23" s="67" t="s">
        <v>182</v>
      </c>
    </row>
    <row r="24" ht="12.75" hidden="1"/>
    <row r="25" spans="1:11" ht="12.75" hidden="1">
      <c r="A25" t="s">
        <v>149</v>
      </c>
      <c r="H25" s="114">
        <f>H19</f>
        <v>40203</v>
      </c>
      <c r="K25" s="114">
        <f>K19</f>
        <v>40203</v>
      </c>
    </row>
    <row r="26" ht="12.75" hidden="1"/>
    <row r="27" spans="1:11" ht="12.75" hidden="1">
      <c r="A27" t="s">
        <v>186</v>
      </c>
      <c r="H27" s="121">
        <f>H55/1000</f>
        <v>-407.7519230769228</v>
      </c>
      <c r="I27" s="122"/>
      <c r="J27" s="69"/>
      <c r="K27" s="121">
        <f>H55/1000</f>
        <v>-407.7519230769228</v>
      </c>
    </row>
    <row r="28" ht="12.75" hidden="1"/>
    <row r="29" spans="1:11" s="5" customFormat="1" ht="13.5" hidden="1" thickBot="1">
      <c r="A29" s="5" t="s">
        <v>182</v>
      </c>
      <c r="E29" s="125"/>
      <c r="F29" s="15"/>
      <c r="G29" s="15"/>
      <c r="H29" s="126">
        <f>SUM(H25:H28)</f>
        <v>39795.248076923075</v>
      </c>
      <c r="I29" s="127"/>
      <c r="J29" s="128"/>
      <c r="K29" s="126">
        <f>SUM(K25:K28)</f>
        <v>39795.248076923075</v>
      </c>
    </row>
    <row r="30" ht="12.75" hidden="1"/>
    <row r="31" spans="1:11" ht="12.75" hidden="1">
      <c r="A31" s="58"/>
      <c r="B31" s="58"/>
      <c r="C31" s="58"/>
      <c r="D31" s="58"/>
      <c r="E31" s="121"/>
      <c r="F31" s="59"/>
      <c r="G31" s="59"/>
      <c r="H31" s="121"/>
      <c r="I31" s="122"/>
      <c r="J31" s="69"/>
      <c r="K31" s="121"/>
    </row>
    <row r="32" spans="1:13" ht="13.5" hidden="1" thickBot="1">
      <c r="A32" s="58" t="s">
        <v>184</v>
      </c>
      <c r="B32" s="58"/>
      <c r="C32" s="58"/>
      <c r="D32" s="58"/>
      <c r="E32" s="121"/>
      <c r="F32" s="59"/>
      <c r="G32" s="59"/>
      <c r="H32" s="129">
        <f>H9/H19*100</f>
        <v>-6.61393428351118</v>
      </c>
      <c r="I32" s="119"/>
      <c r="J32" s="130"/>
      <c r="K32" s="129">
        <f>K9/K19*100</f>
        <v>-6.61393428351118</v>
      </c>
      <c r="L32" s="58"/>
      <c r="M32" s="58"/>
    </row>
    <row r="33" spans="1:13" ht="12.75" hidden="1">
      <c r="A33" s="58"/>
      <c r="B33" s="58"/>
      <c r="C33" s="58"/>
      <c r="D33" s="58"/>
      <c r="E33" s="121"/>
      <c r="F33" s="59"/>
      <c r="G33" s="59"/>
      <c r="H33" s="131"/>
      <c r="I33" s="119"/>
      <c r="J33" s="130"/>
      <c r="K33" s="131"/>
      <c r="L33" s="58"/>
      <c r="M33" s="58"/>
    </row>
    <row r="34" spans="1:13" ht="12.75" hidden="1">
      <c r="A34" s="58"/>
      <c r="B34" s="58"/>
      <c r="C34" s="58"/>
      <c r="D34" s="58"/>
      <c r="E34" s="121"/>
      <c r="F34" s="59"/>
      <c r="G34" s="59"/>
      <c r="H34" s="131"/>
      <c r="I34" s="119"/>
      <c r="J34" s="130"/>
      <c r="K34" s="131"/>
      <c r="L34" s="58"/>
      <c r="M34" s="58"/>
    </row>
    <row r="35" spans="1:13" ht="13.5" hidden="1" thickBot="1">
      <c r="A35" s="58" t="s">
        <v>185</v>
      </c>
      <c r="B35" s="58"/>
      <c r="C35" s="58"/>
      <c r="D35" s="58"/>
      <c r="E35" s="121"/>
      <c r="F35" s="59"/>
      <c r="G35" s="92" t="s">
        <v>196</v>
      </c>
      <c r="H35" s="129">
        <f>(H9/H29)*100</f>
        <v>-6.681702284806038</v>
      </c>
      <c r="I35" s="119"/>
      <c r="J35" s="93" t="s">
        <v>196</v>
      </c>
      <c r="K35" s="129">
        <f>(K9/K29)*100</f>
        <v>-6.681702284806038</v>
      </c>
      <c r="L35" s="58"/>
      <c r="M35" s="58"/>
    </row>
    <row r="36" spans="1:13" ht="12.75" hidden="1">
      <c r="A36" s="58"/>
      <c r="B36" s="58"/>
      <c r="C36" s="58"/>
      <c r="D36" s="58"/>
      <c r="E36" s="121"/>
      <c r="F36" s="59"/>
      <c r="G36" s="59"/>
      <c r="H36" s="131"/>
      <c r="I36" s="119"/>
      <c r="J36" s="130"/>
      <c r="K36" s="131"/>
      <c r="L36" s="58"/>
      <c r="M36" s="58"/>
    </row>
    <row r="37" spans="1:13" ht="12.75" hidden="1">
      <c r="A37" s="58"/>
      <c r="B37" s="58"/>
      <c r="C37" s="58"/>
      <c r="D37" s="58"/>
      <c r="E37" s="121"/>
      <c r="F37" s="59"/>
      <c r="G37" s="59"/>
      <c r="H37" s="121"/>
      <c r="I37" s="122"/>
      <c r="J37" s="69"/>
      <c r="K37" s="121"/>
      <c r="L37" s="58"/>
      <c r="M37" s="58"/>
    </row>
    <row r="38" spans="1:13" ht="12.75" hidden="1">
      <c r="A38" s="58"/>
      <c r="B38" s="58"/>
      <c r="C38" s="58"/>
      <c r="D38" s="58"/>
      <c r="E38" s="121"/>
      <c r="F38" s="59"/>
      <c r="G38" s="59"/>
      <c r="H38" s="121"/>
      <c r="I38" s="122"/>
      <c r="J38" s="69"/>
      <c r="K38" s="121"/>
      <c r="L38" s="58"/>
      <c r="M38" s="58"/>
    </row>
    <row r="39" spans="1:13" ht="12.75" hidden="1">
      <c r="A39" s="94" t="s">
        <v>187</v>
      </c>
      <c r="B39" s="94"/>
      <c r="C39" s="94"/>
      <c r="D39" s="94"/>
      <c r="E39" s="95"/>
      <c r="F39" s="96"/>
      <c r="G39" s="96"/>
      <c r="H39" s="95"/>
      <c r="I39" s="122"/>
      <c r="J39" s="69"/>
      <c r="K39" s="121"/>
      <c r="L39" s="58"/>
      <c r="M39" s="58"/>
    </row>
    <row r="40" spans="1:13" ht="12.75" hidden="1">
      <c r="A40" s="94"/>
      <c r="B40" s="94"/>
      <c r="C40" s="94"/>
      <c r="D40" s="94"/>
      <c r="E40" s="95"/>
      <c r="F40" s="96"/>
      <c r="G40" s="96"/>
      <c r="H40" s="95"/>
      <c r="I40" s="122"/>
      <c r="J40" s="69"/>
      <c r="K40" s="121"/>
      <c r="L40" s="58"/>
      <c r="M40" s="58"/>
    </row>
    <row r="41" spans="1:13" ht="12.75" hidden="1">
      <c r="A41" s="94" t="s">
        <v>188</v>
      </c>
      <c r="B41" s="94"/>
      <c r="C41" s="94"/>
      <c r="D41" s="94"/>
      <c r="E41" s="95"/>
      <c r="F41" s="96"/>
      <c r="G41" s="96"/>
      <c r="H41" s="95">
        <v>2026000</v>
      </c>
      <c r="I41" s="122"/>
      <c r="J41" s="69"/>
      <c r="K41" s="121"/>
      <c r="L41" s="58"/>
      <c r="M41" s="58"/>
    </row>
    <row r="42" spans="1:13" ht="12.75" hidden="1">
      <c r="A42" s="94"/>
      <c r="B42" s="94"/>
      <c r="C42" s="94"/>
      <c r="D42" s="94"/>
      <c r="E42" s="95"/>
      <c r="F42" s="96"/>
      <c r="G42" s="96"/>
      <c r="H42" s="95"/>
      <c r="I42" s="122"/>
      <c r="J42" s="69"/>
      <c r="K42" s="121"/>
      <c r="L42" s="58"/>
      <c r="M42" s="58"/>
    </row>
    <row r="43" spans="1:13" ht="12.75" hidden="1">
      <c r="A43" s="94" t="s">
        <v>189</v>
      </c>
      <c r="B43" s="94"/>
      <c r="C43" s="94"/>
      <c r="D43" s="94"/>
      <c r="E43" s="95"/>
      <c r="F43" s="96"/>
      <c r="G43" s="96"/>
      <c r="H43" s="132">
        <v>-252200</v>
      </c>
      <c r="I43" s="122"/>
      <c r="J43" s="69"/>
      <c r="K43" s="121"/>
      <c r="L43" s="58"/>
      <c r="M43" s="58"/>
    </row>
    <row r="44" spans="1:13" ht="12.75" hidden="1">
      <c r="A44" s="94"/>
      <c r="B44" s="94"/>
      <c r="C44" s="94"/>
      <c r="D44" s="94"/>
      <c r="E44" s="95"/>
      <c r="F44" s="96"/>
      <c r="G44" s="96"/>
      <c r="H44" s="95">
        <f>H41+H43</f>
        <v>1773800</v>
      </c>
      <c r="I44" s="122"/>
      <c r="J44" s="69"/>
      <c r="K44" s="121"/>
      <c r="L44" s="58"/>
      <c r="M44" s="58"/>
    </row>
    <row r="45" spans="1:13" ht="12.75" hidden="1">
      <c r="A45" s="94"/>
      <c r="B45" s="94"/>
      <c r="C45" s="94"/>
      <c r="D45" s="94"/>
      <c r="E45" s="95"/>
      <c r="F45" s="96"/>
      <c r="G45" s="96"/>
      <c r="H45" s="95"/>
      <c r="I45" s="122"/>
      <c r="J45" s="69"/>
      <c r="K45" s="121"/>
      <c r="L45" s="58"/>
      <c r="M45" s="58"/>
    </row>
    <row r="46" spans="1:13" ht="12.75" hidden="1">
      <c r="A46" s="94" t="s">
        <v>190</v>
      </c>
      <c r="B46" s="94"/>
      <c r="C46" s="94"/>
      <c r="D46" s="94"/>
      <c r="E46" s="95"/>
      <c r="F46" s="96"/>
      <c r="G46" s="96"/>
      <c r="H46" s="132">
        <v>-203200</v>
      </c>
      <c r="I46" s="122"/>
      <c r="J46" s="69"/>
      <c r="K46" s="121"/>
      <c r="L46" s="58"/>
      <c r="M46" s="58"/>
    </row>
    <row r="47" spans="1:13" ht="12.75" hidden="1">
      <c r="A47" s="94" t="s">
        <v>191</v>
      </c>
      <c r="B47" s="94"/>
      <c r="C47" s="94"/>
      <c r="D47" s="94"/>
      <c r="E47" s="95"/>
      <c r="F47" s="96"/>
      <c r="G47" s="96"/>
      <c r="H47" s="95">
        <f>SUM(H44:H46)</f>
        <v>1570600</v>
      </c>
      <c r="I47" s="122"/>
      <c r="J47" s="69"/>
      <c r="K47" s="121"/>
      <c r="L47" s="58"/>
      <c r="M47" s="58"/>
    </row>
    <row r="48" spans="1:13" ht="12.75" hidden="1">
      <c r="A48" s="94"/>
      <c r="B48" s="94"/>
      <c r="C48" s="94"/>
      <c r="D48" s="94"/>
      <c r="E48" s="95"/>
      <c r="F48" s="96"/>
      <c r="G48" s="96"/>
      <c r="H48" s="95"/>
      <c r="I48" s="122"/>
      <c r="J48" s="69"/>
      <c r="K48" s="121"/>
      <c r="L48" s="58"/>
      <c r="M48" s="58"/>
    </row>
    <row r="49" spans="1:13" ht="12.75" hidden="1">
      <c r="A49" s="94" t="s">
        <v>192</v>
      </c>
      <c r="B49" s="94"/>
      <c r="C49" s="94"/>
      <c r="D49" s="94"/>
      <c r="E49" s="95"/>
      <c r="F49" s="96"/>
      <c r="G49" s="96"/>
      <c r="H49" s="95"/>
      <c r="I49" s="122"/>
      <c r="J49" s="69"/>
      <c r="K49" s="121"/>
      <c r="L49" s="58"/>
      <c r="M49" s="58"/>
    </row>
    <row r="50" spans="1:13" ht="12.75" hidden="1">
      <c r="A50" s="94"/>
      <c r="B50" s="97" t="s">
        <v>193</v>
      </c>
      <c r="C50" s="94"/>
      <c r="D50" s="94"/>
      <c r="E50" s="95"/>
      <c r="F50" s="96"/>
      <c r="G50" s="96"/>
      <c r="H50" s="95"/>
      <c r="I50" s="122"/>
      <c r="J50" s="69"/>
      <c r="K50" s="121"/>
      <c r="L50" s="58"/>
      <c r="M50" s="58"/>
    </row>
    <row r="51" spans="1:13" ht="12.75" hidden="1">
      <c r="A51" s="94"/>
      <c r="B51" s="133">
        <f>H47</f>
        <v>1570600</v>
      </c>
      <c r="C51" s="94" t="s">
        <v>319</v>
      </c>
      <c r="D51" s="94"/>
      <c r="E51" s="95"/>
      <c r="F51" s="96"/>
      <c r="G51" s="96"/>
      <c r="H51" s="95">
        <f>H47*1.4/1.04</f>
        <v>2114269.2307692305</v>
      </c>
      <c r="I51" s="122"/>
      <c r="J51" s="69"/>
      <c r="K51" s="121"/>
      <c r="L51" s="58"/>
      <c r="M51" s="58"/>
    </row>
    <row r="52" spans="1:13" ht="12.75" hidden="1">
      <c r="A52" s="94"/>
      <c r="B52" s="94"/>
      <c r="C52" s="94"/>
      <c r="D52" s="94"/>
      <c r="E52" s="95"/>
      <c r="F52" s="96"/>
      <c r="G52" s="96"/>
      <c r="H52" s="95"/>
      <c r="I52" s="122"/>
      <c r="J52" s="69"/>
      <c r="K52" s="121"/>
      <c r="L52" s="58"/>
      <c r="M52" s="58"/>
    </row>
    <row r="53" spans="1:13" ht="13.5" hidden="1" thickBot="1">
      <c r="A53" s="94" t="s">
        <v>194</v>
      </c>
      <c r="B53" s="94"/>
      <c r="C53" s="94"/>
      <c r="D53" s="94"/>
      <c r="E53" s="95"/>
      <c r="F53" s="96"/>
      <c r="G53" s="96"/>
      <c r="H53" s="98">
        <f>H47-H51</f>
        <v>-543669.2307692305</v>
      </c>
      <c r="I53" s="122"/>
      <c r="J53" s="69"/>
      <c r="K53" s="121"/>
      <c r="L53" s="58"/>
      <c r="M53" s="58"/>
    </row>
    <row r="54" spans="1:13" ht="12.75" hidden="1">
      <c r="A54" s="94"/>
      <c r="B54" s="94"/>
      <c r="C54" s="94"/>
      <c r="D54" s="94"/>
      <c r="E54" s="95"/>
      <c r="F54" s="96"/>
      <c r="G54" s="96"/>
      <c r="H54" s="95"/>
      <c r="I54" s="122"/>
      <c r="J54" s="69"/>
      <c r="K54" s="121"/>
      <c r="L54" s="58"/>
      <c r="M54" s="58"/>
    </row>
    <row r="55" spans="1:13" ht="13.5" hidden="1" thickBot="1">
      <c r="A55" s="94" t="s">
        <v>195</v>
      </c>
      <c r="B55" s="94"/>
      <c r="C55" s="94"/>
      <c r="D55" s="94"/>
      <c r="E55" s="95">
        <f>H53</f>
        <v>-543669.2307692305</v>
      </c>
      <c r="F55" s="96" t="s">
        <v>320</v>
      </c>
      <c r="G55" s="96"/>
      <c r="H55" s="99">
        <f>E55*9/12</f>
        <v>-407751.92307692283</v>
      </c>
      <c r="I55" s="122"/>
      <c r="J55" s="69"/>
      <c r="K55" s="121"/>
      <c r="L55" s="58"/>
      <c r="M55" s="58"/>
    </row>
    <row r="56" spans="1:13" ht="12.75" hidden="1">
      <c r="A56" s="94"/>
      <c r="B56" s="94"/>
      <c r="C56" s="94"/>
      <c r="D56" s="94"/>
      <c r="E56" s="95"/>
      <c r="F56" s="96"/>
      <c r="G56" s="96"/>
      <c r="H56" s="95"/>
      <c r="I56" s="122"/>
      <c r="J56" s="69"/>
      <c r="K56" s="121"/>
      <c r="L56" s="58"/>
      <c r="M56" s="58"/>
    </row>
    <row r="57" spans="1:13" ht="12.75" hidden="1">
      <c r="A57" s="94"/>
      <c r="B57" s="94"/>
      <c r="C57" s="94"/>
      <c r="D57" s="94"/>
      <c r="E57" s="95"/>
      <c r="F57" s="96"/>
      <c r="G57" s="96"/>
      <c r="H57" s="95"/>
      <c r="I57" s="122"/>
      <c r="J57" s="69"/>
      <c r="K57" s="121"/>
      <c r="L57" s="58"/>
      <c r="M57" s="58"/>
    </row>
    <row r="58" spans="1:13" ht="12.75" hidden="1">
      <c r="A58" s="94"/>
      <c r="B58" s="94"/>
      <c r="C58" s="94"/>
      <c r="D58" s="94"/>
      <c r="E58" s="95"/>
      <c r="F58" s="96"/>
      <c r="G58" s="96"/>
      <c r="H58" s="95"/>
      <c r="I58" s="122"/>
      <c r="J58" s="69"/>
      <c r="K58" s="121"/>
      <c r="L58" s="58"/>
      <c r="M58" s="58"/>
    </row>
    <row r="59" spans="1:13" ht="12.75" hidden="1">
      <c r="A59" s="94" t="s">
        <v>197</v>
      </c>
      <c r="B59" s="94"/>
      <c r="C59" s="94"/>
      <c r="D59" s="94"/>
      <c r="E59" s="95"/>
      <c r="F59" s="96"/>
      <c r="G59" s="96"/>
      <c r="H59" s="95"/>
      <c r="I59" s="122"/>
      <c r="J59" s="69"/>
      <c r="K59" s="121"/>
      <c r="L59" s="58"/>
      <c r="M59" s="58"/>
    </row>
    <row r="60" spans="1:13" ht="12.75" hidden="1">
      <c r="A60" s="94" t="s">
        <v>315</v>
      </c>
      <c r="B60" s="94"/>
      <c r="C60" s="94"/>
      <c r="D60" s="94"/>
      <c r="E60" s="95"/>
      <c r="F60" s="96"/>
      <c r="G60" s="96"/>
      <c r="H60" s="95"/>
      <c r="I60" s="122"/>
      <c r="J60" s="69"/>
      <c r="K60" s="121"/>
      <c r="L60" s="58"/>
      <c r="M60" s="58"/>
    </row>
    <row r="61" spans="1:13" ht="12.75" hidden="1">
      <c r="A61" s="94" t="s">
        <v>316</v>
      </c>
      <c r="B61" s="94"/>
      <c r="C61" s="94"/>
      <c r="D61" s="94"/>
      <c r="E61" s="95"/>
      <c r="F61" s="96"/>
      <c r="G61" s="96"/>
      <c r="H61" s="95"/>
      <c r="I61" s="122"/>
      <c r="J61" s="69"/>
      <c r="K61" s="121"/>
      <c r="L61" s="58"/>
      <c r="M61" s="58"/>
    </row>
    <row r="62" spans="1:13" ht="12.75" hidden="1">
      <c r="A62" s="94" t="s">
        <v>317</v>
      </c>
      <c r="B62" s="94"/>
      <c r="C62" s="94"/>
      <c r="D62" s="94"/>
      <c r="E62" s="95"/>
      <c r="F62" s="96"/>
      <c r="G62" s="96"/>
      <c r="H62" s="95"/>
      <c r="I62" s="122"/>
      <c r="J62" s="69"/>
      <c r="K62" s="121"/>
      <c r="L62" s="58"/>
      <c r="M62" s="58"/>
    </row>
    <row r="63" spans="1:13" ht="12.75" hidden="1">
      <c r="A63" s="135" t="s">
        <v>318</v>
      </c>
      <c r="B63" s="134"/>
      <c r="C63" s="134"/>
      <c r="D63" s="58"/>
      <c r="E63" s="121"/>
      <c r="F63" s="59"/>
      <c r="G63" s="59"/>
      <c r="H63" s="121"/>
      <c r="I63" s="122"/>
      <c r="J63" s="69"/>
      <c r="K63" s="121"/>
      <c r="L63" s="58"/>
      <c r="M63" s="58"/>
    </row>
    <row r="64" spans="1:13" ht="12.75" hidden="1">
      <c r="A64" s="135" t="s">
        <v>220</v>
      </c>
      <c r="B64" s="134"/>
      <c r="C64" s="134"/>
      <c r="D64" s="58"/>
      <c r="E64" s="121"/>
      <c r="F64" s="59"/>
      <c r="G64" s="59"/>
      <c r="H64" s="121"/>
      <c r="I64" s="122"/>
      <c r="J64" s="69"/>
      <c r="K64" s="121"/>
      <c r="L64" s="58"/>
      <c r="M64" s="58"/>
    </row>
    <row r="65" spans="1:13" ht="12.75" hidden="1">
      <c r="A65" s="135" t="s">
        <v>221</v>
      </c>
      <c r="B65" s="134"/>
      <c r="C65" s="134"/>
      <c r="D65" s="58"/>
      <c r="E65" s="121"/>
      <c r="F65" s="59"/>
      <c r="G65" s="59"/>
      <c r="H65" s="121"/>
      <c r="I65" s="122"/>
      <c r="J65" s="69"/>
      <c r="K65" s="121"/>
      <c r="L65" s="58"/>
      <c r="M65" s="58"/>
    </row>
    <row r="66" spans="1:13" ht="12.75" hidden="1">
      <c r="A66" s="135" t="s">
        <v>249</v>
      </c>
      <c r="B66" s="134"/>
      <c r="C66" s="134"/>
      <c r="D66" s="58"/>
      <c r="E66" s="121"/>
      <c r="F66" s="59"/>
      <c r="G66" s="59"/>
      <c r="H66" s="121"/>
      <c r="I66" s="122"/>
      <c r="J66" s="69"/>
      <c r="K66" s="121"/>
      <c r="L66" s="58"/>
      <c r="M66" s="58"/>
    </row>
    <row r="67" spans="1:13" ht="12.75" hidden="1">
      <c r="A67" s="135" t="s">
        <v>250</v>
      </c>
      <c r="B67" s="134"/>
      <c r="C67" s="134"/>
      <c r="D67" s="58"/>
      <c r="E67" s="121"/>
      <c r="F67" s="59"/>
      <c r="G67" s="59"/>
      <c r="H67" s="121"/>
      <c r="I67" s="122"/>
      <c r="J67" s="69"/>
      <c r="K67" s="121"/>
      <c r="L67" s="58"/>
      <c r="M67" s="58"/>
    </row>
    <row r="68" spans="1:13" ht="12.75" hidden="1">
      <c r="A68" s="135" t="s">
        <v>251</v>
      </c>
      <c r="B68" s="134"/>
      <c r="C68" s="134"/>
      <c r="D68" s="58"/>
      <c r="E68" s="121"/>
      <c r="F68" s="59"/>
      <c r="G68" s="59"/>
      <c r="H68" s="121"/>
      <c r="I68" s="122"/>
      <c r="J68" s="69"/>
      <c r="K68" s="121"/>
      <c r="L68" s="58"/>
      <c r="M68" s="58"/>
    </row>
    <row r="69" spans="1:13" ht="12.75" hidden="1">
      <c r="A69" s="135" t="s">
        <v>241</v>
      </c>
      <c r="B69" s="134"/>
      <c r="C69" s="134"/>
      <c r="D69" s="58"/>
      <c r="E69" s="121"/>
      <c r="F69" s="59"/>
      <c r="G69" s="59"/>
      <c r="H69" s="121"/>
      <c r="I69" s="122"/>
      <c r="J69" s="69"/>
      <c r="K69" s="121"/>
      <c r="L69" s="58"/>
      <c r="M69" s="58"/>
    </row>
    <row r="70" spans="1:13" ht="12.75" hidden="1">
      <c r="A70" s="135" t="s">
        <v>242</v>
      </c>
      <c r="B70" s="134"/>
      <c r="C70" s="134"/>
      <c r="D70" s="58"/>
      <c r="E70" s="121"/>
      <c r="F70" s="59"/>
      <c r="G70" s="59"/>
      <c r="H70" s="121"/>
      <c r="I70" s="122"/>
      <c r="J70" s="69"/>
      <c r="K70" s="121"/>
      <c r="L70" s="58"/>
      <c r="M70" s="58"/>
    </row>
    <row r="71" spans="1:5" ht="12.75" hidden="1">
      <c r="A71" s="135" t="s">
        <v>243</v>
      </c>
      <c r="B71" s="134"/>
      <c r="C71" s="134"/>
      <c r="D71" s="58"/>
      <c r="E71" s="121"/>
    </row>
  </sheetData>
  <sheetProtection password="CF7A" sheet="1" objects="1" scenarios="1"/>
  <printOptions/>
  <pageMargins left="0.75" right="0.75" top="0.46" bottom="0.2" header="0.5" footer="0.5"/>
  <pageSetup fitToHeight="1" fitToWidth="1" horizontalDpi="1200" verticalDpi="12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P207"/>
  <sheetViews>
    <sheetView workbookViewId="0" topLeftCell="A7">
      <selection activeCell="A31" sqref="A31"/>
    </sheetView>
  </sheetViews>
  <sheetFormatPr defaultColWidth="9.140625" defaultRowHeight="12.75"/>
  <cols>
    <col min="1" max="1" width="4.140625" style="10" customWidth="1"/>
    <col min="2" max="2" width="6.140625" style="13" customWidth="1"/>
    <col min="7" max="7" width="12.421875" style="0" customWidth="1"/>
    <col min="8" max="8" width="0.85546875" style="0" customWidth="1"/>
    <col min="9" max="9" width="15.140625" style="0" bestFit="1" customWidth="1"/>
    <col min="10" max="10" width="1.7109375" style="8" customWidth="1"/>
    <col min="11" max="11" width="12.7109375" style="0" customWidth="1"/>
    <col min="12" max="12" width="0.85546875" style="0" customWidth="1"/>
    <col min="13" max="13" width="15.140625" style="0" bestFit="1" customWidth="1"/>
    <col min="15" max="16" width="0" style="0" hidden="1" customWidth="1"/>
  </cols>
  <sheetData>
    <row r="1" spans="1:13" ht="12.75">
      <c r="A1" s="151" t="s">
        <v>15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ht="12.75">
      <c r="A2" s="152" t="s">
        <v>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2" ht="12.75">
      <c r="A3" s="2"/>
      <c r="B3" s="2"/>
      <c r="C3" s="2"/>
      <c r="D3" s="2"/>
      <c r="E3" s="2"/>
      <c r="F3" s="2"/>
      <c r="G3" s="2"/>
      <c r="H3" s="2"/>
      <c r="I3" s="2"/>
      <c r="J3" s="6"/>
      <c r="K3" s="2"/>
      <c r="L3" s="2"/>
    </row>
    <row r="4" spans="1:13" ht="12.75">
      <c r="A4" s="151" t="s">
        <v>26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</row>
    <row r="5" spans="1:12" ht="12.75">
      <c r="A5" s="2"/>
      <c r="B5" s="2"/>
      <c r="C5" s="2"/>
      <c r="D5" s="2"/>
      <c r="E5" s="2"/>
      <c r="F5" s="2"/>
      <c r="G5" s="2"/>
      <c r="H5" s="2"/>
      <c r="I5" s="2"/>
      <c r="J5" s="6"/>
      <c r="K5" s="2"/>
      <c r="L5" s="2"/>
    </row>
    <row r="6" spans="1:13" ht="12.75">
      <c r="A6" s="151" t="s">
        <v>255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</row>
    <row r="7" spans="1:12" ht="12.75">
      <c r="A7" s="2"/>
      <c r="B7" s="2"/>
      <c r="C7" s="2"/>
      <c r="D7" s="2"/>
      <c r="E7" s="2"/>
      <c r="F7" s="2"/>
      <c r="G7" s="2"/>
      <c r="H7" s="2"/>
      <c r="I7" s="2"/>
      <c r="J7" s="6"/>
      <c r="K7" s="2"/>
      <c r="L7" s="2"/>
    </row>
    <row r="8" spans="1:13" ht="12.75">
      <c r="A8" s="2"/>
      <c r="B8" s="2"/>
      <c r="C8" s="2"/>
      <c r="D8" s="2"/>
      <c r="E8" s="2"/>
      <c r="F8" s="2"/>
      <c r="G8" s="151" t="s">
        <v>129</v>
      </c>
      <c r="H8" s="151"/>
      <c r="I8" s="151"/>
      <c r="J8" s="6"/>
      <c r="K8" s="151" t="s">
        <v>130</v>
      </c>
      <c r="L8" s="151"/>
      <c r="M8" s="151"/>
    </row>
    <row r="9" spans="1:13" ht="12.75">
      <c r="A9" s="2"/>
      <c r="B9" s="2"/>
      <c r="C9" s="2"/>
      <c r="D9" s="2"/>
      <c r="E9" s="2"/>
      <c r="F9" s="2"/>
      <c r="G9" s="15" t="s">
        <v>160</v>
      </c>
      <c r="H9" s="15"/>
      <c r="I9" s="106" t="s">
        <v>162</v>
      </c>
      <c r="J9" s="6"/>
      <c r="K9" s="15" t="s">
        <v>160</v>
      </c>
      <c r="L9" s="15"/>
      <c r="M9" s="106" t="s">
        <v>162</v>
      </c>
    </row>
    <row r="10" spans="1:13" ht="12.75">
      <c r="A10" s="2"/>
      <c r="B10" s="2"/>
      <c r="C10" s="2"/>
      <c r="D10" s="2"/>
      <c r="E10" s="2"/>
      <c r="F10" s="2"/>
      <c r="G10" s="15" t="s">
        <v>161</v>
      </c>
      <c r="H10" s="15"/>
      <c r="I10" s="106" t="s">
        <v>163</v>
      </c>
      <c r="J10" s="6"/>
      <c r="K10" s="15" t="s">
        <v>164</v>
      </c>
      <c r="L10" s="15"/>
      <c r="M10" s="106" t="s">
        <v>163</v>
      </c>
    </row>
    <row r="11" spans="1:13" ht="12.75">
      <c r="A11" s="2"/>
      <c r="B11" s="2"/>
      <c r="C11" s="2"/>
      <c r="D11" s="2"/>
      <c r="E11" s="2"/>
      <c r="F11" s="2"/>
      <c r="G11" s="15"/>
      <c r="H11" s="15"/>
      <c r="I11" s="106" t="s">
        <v>161</v>
      </c>
      <c r="J11" s="6"/>
      <c r="K11" s="15"/>
      <c r="L11" s="15"/>
      <c r="M11" s="106" t="s">
        <v>154</v>
      </c>
    </row>
    <row r="12" spans="1:16" ht="12.75">
      <c r="A12" s="2"/>
      <c r="B12" s="2"/>
      <c r="C12" s="2"/>
      <c r="D12" s="2"/>
      <c r="E12" s="2"/>
      <c r="F12" s="2"/>
      <c r="G12" s="100" t="str">
        <f>K12</f>
        <v>31/03/06</v>
      </c>
      <c r="H12" s="2"/>
      <c r="I12" s="107" t="str">
        <f>M12</f>
        <v>31/03/05</v>
      </c>
      <c r="J12" s="6"/>
      <c r="K12" s="100" t="s">
        <v>253</v>
      </c>
      <c r="L12" s="100"/>
      <c r="M12" s="105" t="s">
        <v>173</v>
      </c>
      <c r="O12" s="101" t="s">
        <v>222</v>
      </c>
      <c r="P12" s="102" t="s">
        <v>143</v>
      </c>
    </row>
    <row r="13" spans="1:16" ht="12.75">
      <c r="A13"/>
      <c r="B13"/>
      <c r="G13" s="6" t="s">
        <v>33</v>
      </c>
      <c r="H13" s="15"/>
      <c r="I13" s="108" t="s">
        <v>33</v>
      </c>
      <c r="J13"/>
      <c r="K13" s="149" t="s">
        <v>33</v>
      </c>
      <c r="L13" s="149"/>
      <c r="M13" s="108" t="s">
        <v>33</v>
      </c>
      <c r="O13" s="6" t="s">
        <v>33</v>
      </c>
      <c r="P13" s="6" t="s">
        <v>33</v>
      </c>
    </row>
    <row r="14" spans="1:15" ht="12.75">
      <c r="A14"/>
      <c r="B14"/>
      <c r="G14" s="16"/>
      <c r="H14" s="3"/>
      <c r="I14" s="16"/>
      <c r="J14" s="16"/>
      <c r="K14" s="16"/>
      <c r="L14" s="16"/>
      <c r="M14" s="58"/>
      <c r="O14" s="16"/>
    </row>
    <row r="15" spans="1:16" ht="12.75">
      <c r="A15" s="5" t="s">
        <v>382</v>
      </c>
      <c r="B15"/>
      <c r="G15" s="16">
        <f>K15</f>
        <v>12261</v>
      </c>
      <c r="H15" s="3"/>
      <c r="I15" s="32">
        <f>M15</f>
        <v>13353</v>
      </c>
      <c r="J15" s="16"/>
      <c r="K15" s="16">
        <v>12261</v>
      </c>
      <c r="L15" s="19"/>
      <c r="M15" s="51">
        <v>13353</v>
      </c>
      <c r="O15" s="16">
        <v>41671</v>
      </c>
      <c r="P15" s="32">
        <v>46108</v>
      </c>
    </row>
    <row r="16" spans="1:16" ht="12.75">
      <c r="A16"/>
      <c r="B16"/>
      <c r="G16" s="16"/>
      <c r="H16" s="3"/>
      <c r="I16" s="16"/>
      <c r="J16" s="16"/>
      <c r="K16" s="16"/>
      <c r="L16" s="19"/>
      <c r="M16" s="32"/>
      <c r="O16" s="16"/>
      <c r="P16" s="32"/>
    </row>
    <row r="17" spans="1:16" ht="12.75">
      <c r="A17" t="s">
        <v>383</v>
      </c>
      <c r="B17"/>
      <c r="G17" s="16">
        <f>K17</f>
        <v>-10988</v>
      </c>
      <c r="H17" s="3"/>
      <c r="I17" s="32">
        <f>M17</f>
        <v>-11623</v>
      </c>
      <c r="J17" s="16"/>
      <c r="K17" s="16">
        <v>-10988</v>
      </c>
      <c r="L17" s="19"/>
      <c r="M17" s="32">
        <v>-11623</v>
      </c>
      <c r="O17" s="16">
        <v>-36210</v>
      </c>
      <c r="P17" s="32">
        <v>-35068</v>
      </c>
    </row>
    <row r="18" spans="1:16" ht="6" customHeight="1">
      <c r="A18"/>
      <c r="B18"/>
      <c r="G18" s="20"/>
      <c r="H18" s="3"/>
      <c r="I18" s="20"/>
      <c r="J18" s="16"/>
      <c r="K18" s="20"/>
      <c r="L18" s="19"/>
      <c r="M18" s="52"/>
      <c r="O18" s="20"/>
      <c r="P18" s="52"/>
    </row>
    <row r="19" spans="1:16" ht="18" customHeight="1">
      <c r="A19" s="5" t="s">
        <v>384</v>
      </c>
      <c r="B19"/>
      <c r="G19" s="16">
        <f>SUM(G15:G18)</f>
        <v>1273</v>
      </c>
      <c r="H19" s="3"/>
      <c r="I19" s="16">
        <f>SUM(I15:I18)</f>
        <v>1730</v>
      </c>
      <c r="J19" s="16"/>
      <c r="K19" s="16">
        <f>SUM(K15:K18)</f>
        <v>1273</v>
      </c>
      <c r="L19" s="19"/>
      <c r="M19" s="16">
        <f>SUM(M15:M18)</f>
        <v>1730</v>
      </c>
      <c r="O19" s="16">
        <f>SUM(O15:O18)</f>
        <v>5461</v>
      </c>
      <c r="P19" s="16">
        <f>SUM(P15:P18)</f>
        <v>11040</v>
      </c>
    </row>
    <row r="20" spans="1:15" ht="12.75">
      <c r="A20"/>
      <c r="B20"/>
      <c r="G20" s="16"/>
      <c r="H20" s="3"/>
      <c r="I20" s="16"/>
      <c r="J20" s="16"/>
      <c r="K20" s="16"/>
      <c r="L20" s="19"/>
      <c r="O20" s="16"/>
    </row>
    <row r="21" spans="1:16" ht="12.75">
      <c r="A21" t="s">
        <v>385</v>
      </c>
      <c r="B21"/>
      <c r="G21" s="16">
        <f>K21</f>
        <v>80</v>
      </c>
      <c r="H21" s="3"/>
      <c r="I21" s="32">
        <f>M21</f>
        <v>148</v>
      </c>
      <c r="J21" s="16"/>
      <c r="K21" s="16">
        <v>80</v>
      </c>
      <c r="L21" s="19"/>
      <c r="M21" s="32">
        <v>148</v>
      </c>
      <c r="O21" s="16">
        <v>443</v>
      </c>
      <c r="P21" s="32">
        <v>551</v>
      </c>
    </row>
    <row r="22" spans="1:16" ht="12.75">
      <c r="A22"/>
      <c r="B22"/>
      <c r="G22" s="16"/>
      <c r="H22" s="3"/>
      <c r="I22" s="16"/>
      <c r="J22" s="16"/>
      <c r="K22" s="16"/>
      <c r="L22" s="19"/>
      <c r="M22" s="32"/>
      <c r="O22" s="16"/>
      <c r="P22" s="32"/>
    </row>
    <row r="23" spans="1:16" ht="12.75">
      <c r="A23" t="s">
        <v>388</v>
      </c>
      <c r="B23"/>
      <c r="G23" s="16">
        <f>K23</f>
        <v>-534</v>
      </c>
      <c r="H23" s="3"/>
      <c r="I23" s="32">
        <f>M23</f>
        <v>-400</v>
      </c>
      <c r="J23" s="16"/>
      <c r="K23" s="16">
        <v>-534</v>
      </c>
      <c r="L23" s="19"/>
      <c r="M23" s="32">
        <v>-400</v>
      </c>
      <c r="O23" s="16">
        <v>-1269</v>
      </c>
      <c r="P23" s="32">
        <v>-1159</v>
      </c>
    </row>
    <row r="24" spans="1:15" ht="12.75">
      <c r="A24"/>
      <c r="B24"/>
      <c r="G24" s="16"/>
      <c r="H24" s="3"/>
      <c r="I24" s="19"/>
      <c r="J24" s="16"/>
      <c r="K24" s="16"/>
      <c r="L24" s="19"/>
      <c r="O24" s="16"/>
    </row>
    <row r="25" spans="1:16" ht="12.75">
      <c r="A25" t="s">
        <v>386</v>
      </c>
      <c r="B25"/>
      <c r="G25" s="19">
        <f>K25</f>
        <v>-3276</v>
      </c>
      <c r="H25" s="3"/>
      <c r="I25" s="34">
        <f>M25</f>
        <v>-2765</v>
      </c>
      <c r="J25" s="16"/>
      <c r="K25" s="19">
        <v>-3276</v>
      </c>
      <c r="L25" s="19"/>
      <c r="M25" s="34">
        <v>-2765</v>
      </c>
      <c r="O25" s="16">
        <v>-8277</v>
      </c>
      <c r="P25" s="32">
        <v>-8317</v>
      </c>
    </row>
    <row r="26" spans="1:16" ht="5.25" customHeight="1">
      <c r="A26"/>
      <c r="B26"/>
      <c r="G26" s="20"/>
      <c r="H26" s="3"/>
      <c r="I26" s="147"/>
      <c r="J26" s="16"/>
      <c r="K26" s="20"/>
      <c r="L26" s="19"/>
      <c r="M26" s="147"/>
      <c r="O26" s="16"/>
      <c r="P26" s="32"/>
    </row>
    <row r="27" spans="1:16" ht="12.75">
      <c r="A27" s="5" t="s">
        <v>209</v>
      </c>
      <c r="B27"/>
      <c r="G27" s="16">
        <f>SUM(G19:G25)</f>
        <v>-2457</v>
      </c>
      <c r="H27" s="3"/>
      <c r="I27" s="16">
        <f>SUM(I19:I25)</f>
        <v>-1287</v>
      </c>
      <c r="J27" s="16"/>
      <c r="K27" s="16">
        <f>SUM(K19:K25)</f>
        <v>-2457</v>
      </c>
      <c r="L27" s="19"/>
      <c r="M27" s="16">
        <f>SUM(M19:M25)</f>
        <v>-1287</v>
      </c>
      <c r="O27" s="16"/>
      <c r="P27" s="32"/>
    </row>
    <row r="28" spans="1:16" ht="12.75" customHeight="1">
      <c r="A28"/>
      <c r="B28"/>
      <c r="G28" s="16"/>
      <c r="H28" s="3"/>
      <c r="I28" s="16"/>
      <c r="J28" s="16"/>
      <c r="K28" s="16"/>
      <c r="L28" s="19"/>
      <c r="M28" s="32"/>
      <c r="O28" s="16"/>
      <c r="P28" s="32"/>
    </row>
    <row r="29" spans="1:16" ht="12.75" customHeight="1">
      <c r="A29" t="s">
        <v>387</v>
      </c>
      <c r="B29"/>
      <c r="G29" s="16">
        <f>K29</f>
        <v>-157</v>
      </c>
      <c r="H29" s="3"/>
      <c r="I29" s="32">
        <f>M29</f>
        <v>-86</v>
      </c>
      <c r="J29" s="16"/>
      <c r="K29" s="16">
        <v>-157</v>
      </c>
      <c r="L29" s="19"/>
      <c r="M29" s="32">
        <v>-86</v>
      </c>
      <c r="O29" s="16">
        <v>-246</v>
      </c>
      <c r="P29" s="32">
        <v>-66</v>
      </c>
    </row>
    <row r="30" spans="1:16" ht="4.5" customHeight="1">
      <c r="A30"/>
      <c r="B30"/>
      <c r="G30" s="20"/>
      <c r="H30" s="3"/>
      <c r="I30" s="20"/>
      <c r="J30" s="16"/>
      <c r="K30" s="20"/>
      <c r="L30" s="19"/>
      <c r="M30" s="52"/>
      <c r="O30" s="20"/>
      <c r="P30" s="52"/>
    </row>
    <row r="31" spans="1:16" ht="18" customHeight="1">
      <c r="A31" s="5" t="s">
        <v>389</v>
      </c>
      <c r="B31"/>
      <c r="G31" s="16">
        <f>G27+G29</f>
        <v>-2614</v>
      </c>
      <c r="H31" s="3"/>
      <c r="I31" s="16">
        <f>I27+I29</f>
        <v>-1373</v>
      </c>
      <c r="J31" s="16"/>
      <c r="K31" s="16">
        <f>K27+K29</f>
        <v>-2614</v>
      </c>
      <c r="L31" s="19"/>
      <c r="M31" s="16">
        <f>M27+M29</f>
        <v>-1373</v>
      </c>
      <c r="O31" s="16">
        <f>SUM(O28:O30)</f>
        <v>-246</v>
      </c>
      <c r="P31" s="16">
        <f>SUM(P28:P30)</f>
        <v>-66</v>
      </c>
    </row>
    <row r="32" spans="1:15" ht="12.75" customHeight="1">
      <c r="A32"/>
      <c r="B32"/>
      <c r="G32" s="16"/>
      <c r="H32" s="3"/>
      <c r="I32" s="32"/>
      <c r="J32" s="16"/>
      <c r="K32" s="42"/>
      <c r="L32" s="148"/>
      <c r="O32" s="42"/>
    </row>
    <row r="33" spans="1:16" ht="12.75" customHeight="1">
      <c r="A33" t="s">
        <v>390</v>
      </c>
      <c r="B33"/>
      <c r="G33" s="16">
        <f>K33</f>
        <v>-43</v>
      </c>
      <c r="H33" s="3"/>
      <c r="I33" s="32">
        <f>M33</f>
        <v>-6</v>
      </c>
      <c r="J33" s="16"/>
      <c r="K33" s="16">
        <v>-43</v>
      </c>
      <c r="L33" s="19"/>
      <c r="M33" s="32">
        <v>-6</v>
      </c>
      <c r="O33" s="16">
        <v>-20</v>
      </c>
      <c r="P33" s="32">
        <v>-897</v>
      </c>
    </row>
    <row r="34" spans="1:16" ht="6" customHeight="1">
      <c r="A34"/>
      <c r="B34"/>
      <c r="G34" s="20"/>
      <c r="H34" s="3"/>
      <c r="I34" s="20"/>
      <c r="J34" s="16"/>
      <c r="K34" s="20"/>
      <c r="L34" s="19"/>
      <c r="M34" s="52"/>
      <c r="O34" s="20"/>
      <c r="P34" s="52"/>
    </row>
    <row r="35" spans="1:16" ht="18" customHeight="1" thickBot="1">
      <c r="A35" s="5" t="s">
        <v>391</v>
      </c>
      <c r="B35"/>
      <c r="G35" s="144">
        <f>SUM(G31:G34)</f>
        <v>-2657</v>
      </c>
      <c r="H35" s="3"/>
      <c r="I35" s="144">
        <f>SUM(I31:I34)</f>
        <v>-1379</v>
      </c>
      <c r="J35" s="16"/>
      <c r="K35" s="144">
        <f>SUM(K31:K34)</f>
        <v>-2657</v>
      </c>
      <c r="L35" s="19"/>
      <c r="M35" s="144">
        <f>SUM(M31:M34)</f>
        <v>-1379</v>
      </c>
      <c r="O35" s="16">
        <f>SUM(O31:O34)</f>
        <v>-266</v>
      </c>
      <c r="P35" s="16">
        <f>SUM(P31:P34)</f>
        <v>-963</v>
      </c>
    </row>
    <row r="36" spans="1:15" ht="12.75" customHeight="1">
      <c r="A36"/>
      <c r="B36"/>
      <c r="G36" s="16"/>
      <c r="H36" s="3"/>
      <c r="I36" s="16"/>
      <c r="J36" s="16"/>
      <c r="K36" s="16"/>
      <c r="L36" s="19"/>
      <c r="O36" s="16"/>
    </row>
    <row r="37" spans="1:15" ht="12.75" customHeight="1">
      <c r="A37" s="5" t="s">
        <v>380</v>
      </c>
      <c r="B37"/>
      <c r="G37" s="16"/>
      <c r="H37" s="3"/>
      <c r="I37" s="16"/>
      <c r="J37" s="16"/>
      <c r="K37" s="16"/>
      <c r="L37" s="19"/>
      <c r="O37" s="16"/>
    </row>
    <row r="38" spans="2:16" ht="12.75" customHeight="1">
      <c r="B38" t="s">
        <v>381</v>
      </c>
      <c r="G38" s="16">
        <v>-2659</v>
      </c>
      <c r="H38" s="3"/>
      <c r="I38" s="32">
        <v>-1240</v>
      </c>
      <c r="J38" s="16"/>
      <c r="K38" s="53">
        <f>G38</f>
        <v>-2659</v>
      </c>
      <c r="L38" s="56"/>
      <c r="M38" s="32">
        <f>I38</f>
        <v>-1240</v>
      </c>
      <c r="O38" s="53">
        <v>344</v>
      </c>
      <c r="P38" s="32">
        <v>72</v>
      </c>
    </row>
    <row r="39" spans="1:15" ht="12.75" customHeight="1">
      <c r="A39"/>
      <c r="B39"/>
      <c r="G39" s="16"/>
      <c r="H39" s="3"/>
      <c r="I39" s="16"/>
      <c r="J39" s="16"/>
      <c r="K39" s="16"/>
      <c r="L39" s="19"/>
      <c r="O39" s="16"/>
    </row>
    <row r="40" spans="2:16" ht="12.75" customHeight="1">
      <c r="B40" t="s">
        <v>372</v>
      </c>
      <c r="G40" s="16">
        <v>2</v>
      </c>
      <c r="H40" s="3"/>
      <c r="I40" s="32">
        <v>-139</v>
      </c>
      <c r="J40" s="16"/>
      <c r="K40" s="16">
        <f>G40</f>
        <v>2</v>
      </c>
      <c r="L40" s="19"/>
      <c r="M40" s="32">
        <f>I40</f>
        <v>-139</v>
      </c>
      <c r="O40" s="16">
        <v>0</v>
      </c>
      <c r="P40" s="32">
        <v>275</v>
      </c>
    </row>
    <row r="41" spans="1:16" ht="6" customHeight="1">
      <c r="A41"/>
      <c r="B41"/>
      <c r="G41" s="20"/>
      <c r="H41" s="3"/>
      <c r="I41" s="20"/>
      <c r="J41" s="16"/>
      <c r="K41" s="16"/>
      <c r="L41" s="19"/>
      <c r="M41" s="52"/>
      <c r="O41" s="16"/>
      <c r="P41" s="52"/>
    </row>
    <row r="42" spans="1:16" ht="18" customHeight="1" thickBot="1">
      <c r="A42" s="5" t="s">
        <v>391</v>
      </c>
      <c r="B42"/>
      <c r="G42" s="57">
        <f>SUM(G38:G40)</f>
        <v>-2657</v>
      </c>
      <c r="H42" s="59"/>
      <c r="I42" s="57">
        <f>SUM(I38:I40)</f>
        <v>-1379</v>
      </c>
      <c r="J42" s="53"/>
      <c r="K42" s="57">
        <f>SUM(K38:K40)</f>
        <v>-2657</v>
      </c>
      <c r="L42" s="56"/>
      <c r="M42" s="57">
        <f>SUM(M38:M40)</f>
        <v>-1379</v>
      </c>
      <c r="O42" s="57">
        <f>SUM(O35:O41)</f>
        <v>78</v>
      </c>
      <c r="P42" s="57">
        <f>SUM(P35:P41)</f>
        <v>-616</v>
      </c>
    </row>
    <row r="43" spans="1:16" ht="12.75" customHeight="1" thickTop="1">
      <c r="A43"/>
      <c r="B43"/>
      <c r="G43" s="53"/>
      <c r="H43" s="59"/>
      <c r="I43" s="53"/>
      <c r="J43" s="53"/>
      <c r="K43" s="53"/>
      <c r="L43" s="56"/>
      <c r="M43" s="58"/>
      <c r="O43" s="53"/>
      <c r="P43" s="58"/>
    </row>
    <row r="44" spans="1:16" ht="12.75" customHeight="1">
      <c r="A44" s="5" t="s">
        <v>392</v>
      </c>
      <c r="B44"/>
      <c r="G44" s="53"/>
      <c r="H44" s="59"/>
      <c r="I44" s="53"/>
      <c r="J44" s="53"/>
      <c r="K44" s="53"/>
      <c r="L44" s="56"/>
      <c r="M44" s="58"/>
      <c r="O44" s="53"/>
      <c r="P44" s="58"/>
    </row>
    <row r="45" spans="2:16" ht="12.75">
      <c r="B45" t="s">
        <v>393</v>
      </c>
      <c r="G45" s="70">
        <f>(G38/1!H32)*100</f>
        <v>-6.61393428351118</v>
      </c>
      <c r="H45" s="59"/>
      <c r="I45" s="70">
        <f>M45</f>
        <v>-3.08</v>
      </c>
      <c r="J45" s="70"/>
      <c r="K45" s="70">
        <f>(K38/1!H32)*100</f>
        <v>-6.61393428351118</v>
      </c>
      <c r="L45" s="70"/>
      <c r="M45" s="80">
        <v>-3.08</v>
      </c>
      <c r="O45" s="70">
        <f>(O42/'11'!$L$13)*100</f>
        <v>0.19401537198716515</v>
      </c>
      <c r="P45" s="80">
        <v>3.74</v>
      </c>
    </row>
    <row r="46" spans="2:16" ht="6" customHeight="1" thickBot="1">
      <c r="B46"/>
      <c r="G46" s="55"/>
      <c r="H46" s="58"/>
      <c r="I46" s="81"/>
      <c r="J46" s="53"/>
      <c r="K46" s="55"/>
      <c r="L46" s="55"/>
      <c r="M46" s="81"/>
      <c r="O46" s="55"/>
      <c r="P46" s="81"/>
    </row>
    <row r="47" spans="1:16" ht="13.5" thickTop="1">
      <c r="A47"/>
      <c r="B47"/>
      <c r="G47" s="53"/>
      <c r="H47" s="58"/>
      <c r="I47" s="79"/>
      <c r="J47" s="53"/>
      <c r="K47" s="53"/>
      <c r="L47" s="53"/>
      <c r="M47" s="79"/>
      <c r="O47" s="53"/>
      <c r="P47" s="79"/>
    </row>
    <row r="48" spans="2:16" ht="12.75">
      <c r="B48" t="s">
        <v>394</v>
      </c>
      <c r="G48" s="70">
        <v>0</v>
      </c>
      <c r="H48" s="58"/>
      <c r="I48" s="80">
        <v>0</v>
      </c>
      <c r="J48" s="70"/>
      <c r="K48" s="70">
        <v>0</v>
      </c>
      <c r="L48" s="70"/>
      <c r="M48" s="80">
        <v>0</v>
      </c>
      <c r="O48" s="70">
        <v>0</v>
      </c>
      <c r="P48" s="80">
        <v>3.73</v>
      </c>
    </row>
    <row r="49" spans="2:16" ht="6" customHeight="1" thickBot="1">
      <c r="B49"/>
      <c r="G49" s="55"/>
      <c r="H49" s="58"/>
      <c r="I49" s="55"/>
      <c r="J49" s="53"/>
      <c r="K49" s="55"/>
      <c r="L49" s="55"/>
      <c r="M49" s="60"/>
      <c r="O49" s="55"/>
      <c r="P49" s="60"/>
    </row>
    <row r="50" spans="1:15" ht="13.5" thickTop="1">
      <c r="A50"/>
      <c r="B50"/>
      <c r="G50" s="58"/>
      <c r="H50" s="58"/>
      <c r="I50" s="56"/>
      <c r="J50" s="53"/>
      <c r="K50" s="56"/>
      <c r="L50" s="56"/>
      <c r="M50" s="58"/>
      <c r="O50" s="61"/>
    </row>
    <row r="51" spans="1:12" ht="12.75">
      <c r="A51"/>
      <c r="B51"/>
      <c r="I51" s="19"/>
      <c r="J51" s="16"/>
      <c r="K51" s="19"/>
      <c r="L51" s="19"/>
    </row>
    <row r="52" spans="1:10" ht="12.75">
      <c r="A52" s="18" t="s">
        <v>142</v>
      </c>
      <c r="B52"/>
      <c r="G52" s="3"/>
      <c r="H52" s="32"/>
      <c r="I52" s="16"/>
      <c r="J52" s="16"/>
    </row>
    <row r="53" spans="1:10" ht="12.75">
      <c r="A53" t="s">
        <v>254</v>
      </c>
      <c r="B53"/>
      <c r="G53" s="3"/>
      <c r="H53" s="32"/>
      <c r="I53" s="16"/>
      <c r="J53" s="16"/>
    </row>
    <row r="54" spans="1:12" ht="12.75">
      <c r="A54"/>
      <c r="B54"/>
      <c r="I54" s="19"/>
      <c r="J54" s="16"/>
      <c r="K54" s="19"/>
      <c r="L54" s="19"/>
    </row>
    <row r="55" spans="1:12" ht="12.75">
      <c r="A55" s="18"/>
      <c r="B55"/>
      <c r="I55" s="16"/>
      <c r="J55" s="16"/>
      <c r="K55" s="16"/>
      <c r="L55" s="16"/>
    </row>
    <row r="56" spans="1:12" ht="12.75">
      <c r="A56"/>
      <c r="B56"/>
      <c r="I56" s="16"/>
      <c r="J56" s="16"/>
      <c r="K56" s="16"/>
      <c r="L56" s="16"/>
    </row>
    <row r="57" spans="1:12" ht="12.75">
      <c r="A57"/>
      <c r="B57"/>
      <c r="I57" s="16"/>
      <c r="J57" s="16"/>
      <c r="K57" s="16"/>
      <c r="L57" s="16"/>
    </row>
    <row r="58" spans="1:12" ht="12.75">
      <c r="A58"/>
      <c r="B58"/>
      <c r="I58" s="16"/>
      <c r="J58" s="16"/>
      <c r="K58" s="16"/>
      <c r="L58" s="16"/>
    </row>
    <row r="59" spans="1:12" ht="12.75">
      <c r="A59"/>
      <c r="B59"/>
      <c r="I59" s="16"/>
      <c r="J59" s="16"/>
      <c r="K59" s="16"/>
      <c r="L59" s="16"/>
    </row>
    <row r="60" spans="1:12" ht="12.75">
      <c r="A60" s="18"/>
      <c r="B60" s="18"/>
      <c r="C60" s="18"/>
      <c r="D60" s="18"/>
      <c r="E60" s="18"/>
      <c r="F60" s="18"/>
      <c r="G60" s="18"/>
      <c r="H60" s="18"/>
      <c r="I60" s="19"/>
      <c r="J60" s="19"/>
      <c r="K60" s="19"/>
      <c r="L60" s="19"/>
    </row>
    <row r="61" spans="1:12" ht="12.75">
      <c r="A61" s="18"/>
      <c r="B61" s="18"/>
      <c r="C61" s="18"/>
      <c r="D61" s="18"/>
      <c r="E61" s="18"/>
      <c r="F61" s="18"/>
      <c r="G61" s="18"/>
      <c r="H61" s="18"/>
      <c r="I61" s="19"/>
      <c r="J61" s="19"/>
      <c r="K61" s="19"/>
      <c r="L61" s="19"/>
    </row>
    <row r="62" spans="1:12" ht="12.75">
      <c r="A62" s="18"/>
      <c r="B62" s="18"/>
      <c r="C62" s="18"/>
      <c r="D62" s="18"/>
      <c r="E62" s="18"/>
      <c r="F62" s="18"/>
      <c r="G62" s="18"/>
      <c r="H62" s="18"/>
      <c r="I62" s="19"/>
      <c r="J62" s="19"/>
      <c r="K62" s="19"/>
      <c r="L62" s="19"/>
    </row>
    <row r="63" spans="1:12" ht="12.75">
      <c r="A63" s="18"/>
      <c r="B63" s="18"/>
      <c r="C63" s="18"/>
      <c r="D63" s="18"/>
      <c r="E63" s="18"/>
      <c r="F63" s="18"/>
      <c r="G63" s="18"/>
      <c r="H63" s="18"/>
      <c r="I63" s="19"/>
      <c r="J63" s="19"/>
      <c r="K63" s="19"/>
      <c r="L63" s="19"/>
    </row>
    <row r="64" spans="1:12" ht="12.75">
      <c r="A64" s="18"/>
      <c r="B64" s="18"/>
      <c r="C64" s="18"/>
      <c r="D64" s="18"/>
      <c r="E64" s="18"/>
      <c r="F64" s="18"/>
      <c r="G64" s="18"/>
      <c r="H64" s="18"/>
      <c r="I64" s="19"/>
      <c r="J64" s="19"/>
      <c r="K64" s="19"/>
      <c r="L64" s="19"/>
    </row>
    <row r="65" spans="1:12" ht="12.75">
      <c r="A65" s="18"/>
      <c r="B65" s="18"/>
      <c r="C65" s="18"/>
      <c r="D65" s="18"/>
      <c r="E65" s="18"/>
      <c r="F65" s="18"/>
      <c r="G65" s="18"/>
      <c r="H65" s="18"/>
      <c r="I65" s="19"/>
      <c r="J65" s="19"/>
      <c r="K65" s="19"/>
      <c r="L65" s="19"/>
    </row>
    <row r="66" spans="1:12" ht="12.75">
      <c r="A66" s="18"/>
      <c r="B66" s="18"/>
      <c r="C66" s="18"/>
      <c r="D66" s="18"/>
      <c r="E66" s="18"/>
      <c r="F66" s="18"/>
      <c r="G66" s="18"/>
      <c r="H66" s="18"/>
      <c r="I66" s="19"/>
      <c r="J66" s="19"/>
      <c r="K66" s="19"/>
      <c r="L66" s="19"/>
    </row>
    <row r="67" spans="1:12" ht="12.75">
      <c r="A67" s="18"/>
      <c r="B67" s="18"/>
      <c r="C67" s="18"/>
      <c r="D67" s="18"/>
      <c r="E67" s="18"/>
      <c r="F67" s="18"/>
      <c r="G67" s="18"/>
      <c r="H67" s="18"/>
      <c r="I67" s="19"/>
      <c r="J67" s="19"/>
      <c r="K67" s="19"/>
      <c r="L67" s="19"/>
    </row>
    <row r="68" spans="1:12" ht="12.75">
      <c r="A68"/>
      <c r="B68"/>
      <c r="I68" s="16"/>
      <c r="J68" s="16"/>
      <c r="K68" s="16"/>
      <c r="L68" s="16"/>
    </row>
    <row r="69" spans="1:12" ht="12.75">
      <c r="A69"/>
      <c r="B69"/>
      <c r="I69" s="16"/>
      <c r="J69" s="16"/>
      <c r="K69" s="16"/>
      <c r="L69" s="16"/>
    </row>
    <row r="70" spans="1:12" ht="12.75">
      <c r="A70"/>
      <c r="B70"/>
      <c r="I70" s="16"/>
      <c r="J70" s="16"/>
      <c r="K70" s="16"/>
      <c r="L70" s="16"/>
    </row>
    <row r="71" spans="1:12" ht="12.75">
      <c r="A71"/>
      <c r="B71"/>
      <c r="I71" s="16"/>
      <c r="J71" s="16"/>
      <c r="K71" s="16"/>
      <c r="L71" s="16"/>
    </row>
    <row r="72" spans="1:12" ht="12.75">
      <c r="A72"/>
      <c r="B72"/>
      <c r="I72" s="16"/>
      <c r="J72" s="16"/>
      <c r="K72" s="16"/>
      <c r="L72" s="16"/>
    </row>
    <row r="73" spans="9:12" ht="12.75">
      <c r="I73" s="16"/>
      <c r="J73" s="16"/>
      <c r="K73" s="16"/>
      <c r="L73" s="16"/>
    </row>
    <row r="74" spans="9:12" ht="12.75">
      <c r="I74" s="16"/>
      <c r="J74" s="16"/>
      <c r="K74" s="16"/>
      <c r="L74" s="16"/>
    </row>
    <row r="75" spans="9:12" ht="12.75">
      <c r="I75" s="16"/>
      <c r="J75" s="16"/>
      <c r="K75" s="16"/>
      <c r="L75" s="16"/>
    </row>
    <row r="76" spans="9:12" ht="12.75">
      <c r="I76" s="16"/>
      <c r="J76" s="16"/>
      <c r="K76" s="16"/>
      <c r="L76" s="16"/>
    </row>
    <row r="77" spans="9:12" ht="12.75">
      <c r="I77" s="16"/>
      <c r="J77" s="16"/>
      <c r="K77" s="16"/>
      <c r="L77" s="16"/>
    </row>
    <row r="78" spans="9:12" ht="12.75">
      <c r="I78" s="16"/>
      <c r="J78" s="16"/>
      <c r="K78" s="16"/>
      <c r="L78" s="16"/>
    </row>
    <row r="79" spans="9:12" ht="12.75">
      <c r="I79" s="16"/>
      <c r="J79" s="16"/>
      <c r="K79" s="16"/>
      <c r="L79" s="16"/>
    </row>
    <row r="80" spans="9:12" ht="12.75">
      <c r="I80" s="16"/>
      <c r="J80" s="16"/>
      <c r="K80" s="16"/>
      <c r="L80" s="16"/>
    </row>
    <row r="81" spans="9:12" ht="12.75">
      <c r="I81" s="16"/>
      <c r="J81" s="16"/>
      <c r="K81" s="16"/>
      <c r="L81" s="16"/>
    </row>
    <row r="82" spans="9:12" ht="12.75">
      <c r="I82" s="16"/>
      <c r="J82" s="16"/>
      <c r="K82" s="16"/>
      <c r="L82" s="16"/>
    </row>
    <row r="83" spans="9:12" ht="12.75">
      <c r="I83" s="16"/>
      <c r="J83" s="16"/>
      <c r="K83" s="16"/>
      <c r="L83" s="16"/>
    </row>
    <row r="84" spans="9:12" ht="12.75">
      <c r="I84" s="16"/>
      <c r="J84" s="16"/>
      <c r="K84" s="16"/>
      <c r="L84" s="16"/>
    </row>
    <row r="85" spans="9:12" ht="12.75">
      <c r="I85" s="16"/>
      <c r="J85" s="16"/>
      <c r="K85" s="16"/>
      <c r="L85" s="16"/>
    </row>
    <row r="86" spans="9:12" ht="12.75">
      <c r="I86" s="16"/>
      <c r="J86" s="16"/>
      <c r="K86" s="16"/>
      <c r="L86" s="16"/>
    </row>
    <row r="87" spans="9:12" ht="12.75">
      <c r="I87" s="16"/>
      <c r="J87" s="16"/>
      <c r="K87" s="16"/>
      <c r="L87" s="16"/>
    </row>
    <row r="88" spans="9:12" ht="12.75">
      <c r="I88" s="16"/>
      <c r="J88" s="16"/>
      <c r="K88" s="16"/>
      <c r="L88" s="16"/>
    </row>
    <row r="89" spans="9:12" ht="12.75">
      <c r="I89" s="16"/>
      <c r="J89" s="16"/>
      <c r="K89" s="16"/>
      <c r="L89" s="16"/>
    </row>
    <row r="90" spans="9:12" ht="12.75">
      <c r="I90" s="16"/>
      <c r="J90" s="16"/>
      <c r="K90" s="16"/>
      <c r="L90" s="16"/>
    </row>
    <row r="91" spans="9:12" ht="12.75">
      <c r="I91" s="16"/>
      <c r="J91" s="16"/>
      <c r="K91" s="16"/>
      <c r="L91" s="16"/>
    </row>
    <row r="92" spans="9:12" ht="12.75">
      <c r="I92" s="16"/>
      <c r="J92" s="16"/>
      <c r="K92" s="16"/>
      <c r="L92" s="16"/>
    </row>
    <row r="93" spans="9:12" ht="12.75">
      <c r="I93" s="16"/>
      <c r="J93" s="16"/>
      <c r="K93" s="16"/>
      <c r="L93" s="16"/>
    </row>
    <row r="94" spans="9:12" ht="12.75">
      <c r="I94" s="16"/>
      <c r="J94" s="16"/>
      <c r="K94" s="16"/>
      <c r="L94" s="16"/>
    </row>
    <row r="95" spans="9:12" ht="12.75">
      <c r="I95" s="16"/>
      <c r="J95" s="16"/>
      <c r="K95" s="16"/>
      <c r="L95" s="16"/>
    </row>
    <row r="96" spans="9:12" ht="12.75">
      <c r="I96" s="16"/>
      <c r="J96" s="16"/>
      <c r="K96" s="16"/>
      <c r="L96" s="16"/>
    </row>
    <row r="97" spans="9:12" ht="12.75">
      <c r="I97" s="16"/>
      <c r="J97" s="16"/>
      <c r="K97" s="16"/>
      <c r="L97" s="16"/>
    </row>
    <row r="98" spans="9:12" ht="12.75">
      <c r="I98" s="16"/>
      <c r="J98" s="16"/>
      <c r="K98" s="16"/>
      <c r="L98" s="16"/>
    </row>
    <row r="99" spans="9:12" ht="12.75">
      <c r="I99" s="16"/>
      <c r="J99" s="16"/>
      <c r="K99" s="16"/>
      <c r="L99" s="16"/>
    </row>
    <row r="100" spans="9:12" ht="12.75">
      <c r="I100" s="16"/>
      <c r="J100" s="16"/>
      <c r="K100" s="16"/>
      <c r="L100" s="16"/>
    </row>
    <row r="101" spans="9:12" ht="12.75">
      <c r="I101" s="16"/>
      <c r="J101" s="16"/>
      <c r="K101" s="16"/>
      <c r="L101" s="16"/>
    </row>
    <row r="102" spans="9:12" ht="12.75">
      <c r="I102" s="16"/>
      <c r="J102" s="16"/>
      <c r="K102" s="16"/>
      <c r="L102" s="16"/>
    </row>
    <row r="103" spans="9:12" ht="12.75">
      <c r="I103" s="16"/>
      <c r="J103" s="16"/>
      <c r="K103" s="16"/>
      <c r="L103" s="16"/>
    </row>
    <row r="104" spans="9:12" ht="12.75">
      <c r="I104" s="16"/>
      <c r="J104" s="16"/>
      <c r="K104" s="16"/>
      <c r="L104" s="16"/>
    </row>
    <row r="105" spans="9:12" ht="12.75">
      <c r="I105" s="16"/>
      <c r="J105" s="16"/>
      <c r="K105" s="16"/>
      <c r="L105" s="16"/>
    </row>
    <row r="106" spans="9:12" ht="12.75">
      <c r="I106" s="16"/>
      <c r="J106" s="16"/>
      <c r="K106" s="16"/>
      <c r="L106" s="16"/>
    </row>
    <row r="107" spans="9:12" ht="12.75">
      <c r="I107" s="16"/>
      <c r="J107" s="16"/>
      <c r="K107" s="16"/>
      <c r="L107" s="16"/>
    </row>
    <row r="108" spans="9:12" ht="12.75">
      <c r="I108" s="16"/>
      <c r="J108" s="16"/>
      <c r="K108" s="16"/>
      <c r="L108" s="16"/>
    </row>
    <row r="109" spans="9:12" ht="12.75">
      <c r="I109" s="16"/>
      <c r="J109" s="16"/>
      <c r="K109" s="16"/>
      <c r="L109" s="16"/>
    </row>
    <row r="110" spans="9:12" ht="12.75">
      <c r="I110" s="16"/>
      <c r="J110" s="16"/>
      <c r="K110" s="16"/>
      <c r="L110" s="16"/>
    </row>
    <row r="111" spans="9:12" ht="12.75">
      <c r="I111" s="16"/>
      <c r="J111" s="16"/>
      <c r="K111" s="16"/>
      <c r="L111" s="16"/>
    </row>
    <row r="112" spans="9:12" ht="12.75">
      <c r="I112" s="16"/>
      <c r="J112" s="16"/>
      <c r="K112" s="16"/>
      <c r="L112" s="16"/>
    </row>
    <row r="113" spans="9:12" ht="12.75">
      <c r="I113" s="16"/>
      <c r="J113" s="16"/>
      <c r="K113" s="16"/>
      <c r="L113" s="16"/>
    </row>
    <row r="114" spans="9:12" ht="12.75">
      <c r="I114" s="16"/>
      <c r="J114" s="16"/>
      <c r="K114" s="16"/>
      <c r="L114" s="16"/>
    </row>
    <row r="115" spans="9:12" ht="12.75">
      <c r="I115" s="16"/>
      <c r="J115" s="16"/>
      <c r="K115" s="16"/>
      <c r="L115" s="16"/>
    </row>
    <row r="116" spans="9:12" ht="12.75">
      <c r="I116" s="16"/>
      <c r="J116" s="16"/>
      <c r="K116" s="16"/>
      <c r="L116" s="16"/>
    </row>
    <row r="117" spans="9:12" ht="12.75">
      <c r="I117" s="16"/>
      <c r="J117" s="16"/>
      <c r="K117" s="16"/>
      <c r="L117" s="16"/>
    </row>
    <row r="118" spans="9:12" ht="12.75">
      <c r="I118" s="16"/>
      <c r="J118" s="16"/>
      <c r="K118" s="16"/>
      <c r="L118" s="16"/>
    </row>
    <row r="119" spans="9:12" ht="12.75">
      <c r="I119" s="16"/>
      <c r="J119" s="16"/>
      <c r="K119" s="16"/>
      <c r="L119" s="16"/>
    </row>
    <row r="120" spans="9:12" ht="12.75">
      <c r="I120" s="16"/>
      <c r="J120" s="16"/>
      <c r="K120" s="16"/>
      <c r="L120" s="16"/>
    </row>
    <row r="121" spans="9:12" ht="12.75">
      <c r="I121" s="16"/>
      <c r="J121" s="16"/>
      <c r="K121" s="16"/>
      <c r="L121" s="16"/>
    </row>
    <row r="122" spans="9:12" ht="12.75">
      <c r="I122" s="16"/>
      <c r="J122" s="16"/>
      <c r="K122" s="16"/>
      <c r="L122" s="16"/>
    </row>
    <row r="123" spans="9:12" ht="12.75">
      <c r="I123" s="16"/>
      <c r="J123" s="16"/>
      <c r="K123" s="16"/>
      <c r="L123" s="16"/>
    </row>
    <row r="124" spans="9:12" ht="12.75">
      <c r="I124" s="16"/>
      <c r="J124" s="16"/>
      <c r="K124" s="16"/>
      <c r="L124" s="16"/>
    </row>
    <row r="125" spans="9:12" ht="12.75">
      <c r="I125" s="16"/>
      <c r="J125" s="16"/>
      <c r="K125" s="16"/>
      <c r="L125" s="16"/>
    </row>
    <row r="126" spans="9:12" ht="12.75">
      <c r="I126" s="16"/>
      <c r="J126" s="16"/>
      <c r="K126" s="16"/>
      <c r="L126" s="16"/>
    </row>
    <row r="127" spans="9:12" ht="12.75">
      <c r="I127" s="16"/>
      <c r="J127" s="16"/>
      <c r="K127" s="16"/>
      <c r="L127" s="16"/>
    </row>
    <row r="128" spans="9:12" ht="12.75">
      <c r="I128" s="16"/>
      <c r="J128" s="16"/>
      <c r="K128" s="16"/>
      <c r="L128" s="16"/>
    </row>
    <row r="129" spans="9:12" ht="12.75">
      <c r="I129" s="16"/>
      <c r="J129" s="16"/>
      <c r="K129" s="16"/>
      <c r="L129" s="16"/>
    </row>
    <row r="130" spans="9:12" ht="12.75">
      <c r="I130" s="16"/>
      <c r="J130" s="16"/>
      <c r="K130" s="16"/>
      <c r="L130" s="16"/>
    </row>
    <row r="131" spans="9:12" ht="12.75">
      <c r="I131" s="16"/>
      <c r="J131" s="16"/>
      <c r="K131" s="16"/>
      <c r="L131" s="16"/>
    </row>
    <row r="132" spans="9:12" ht="12.75">
      <c r="I132" s="16"/>
      <c r="J132" s="16"/>
      <c r="K132" s="16"/>
      <c r="L132" s="16"/>
    </row>
    <row r="133" spans="9:12" ht="12.75">
      <c r="I133" s="16"/>
      <c r="J133" s="16"/>
      <c r="K133" s="16"/>
      <c r="L133" s="16"/>
    </row>
    <row r="134" spans="9:12" ht="12.75">
      <c r="I134" s="16"/>
      <c r="J134" s="16"/>
      <c r="K134" s="16"/>
      <c r="L134" s="16"/>
    </row>
    <row r="135" spans="9:12" ht="12.75">
      <c r="I135" s="16"/>
      <c r="J135" s="16"/>
      <c r="K135" s="16"/>
      <c r="L135" s="16"/>
    </row>
    <row r="136" spans="9:12" ht="12.75">
      <c r="I136" s="16"/>
      <c r="J136" s="16"/>
      <c r="K136" s="16"/>
      <c r="L136" s="16"/>
    </row>
    <row r="137" spans="9:12" ht="12.75">
      <c r="I137" s="16"/>
      <c r="J137" s="16"/>
      <c r="K137" s="16"/>
      <c r="L137" s="16"/>
    </row>
    <row r="138" spans="9:12" ht="12.75">
      <c r="I138" s="16"/>
      <c r="J138" s="16"/>
      <c r="K138" s="16"/>
      <c r="L138" s="16"/>
    </row>
    <row r="139" spans="9:12" ht="12.75">
      <c r="I139" s="16"/>
      <c r="J139" s="16"/>
      <c r="K139" s="16"/>
      <c r="L139" s="16"/>
    </row>
    <row r="140" spans="9:12" ht="12.75">
      <c r="I140" s="16"/>
      <c r="J140" s="16"/>
      <c r="K140" s="16"/>
      <c r="L140" s="16"/>
    </row>
    <row r="141" spans="9:12" ht="12.75">
      <c r="I141" s="16"/>
      <c r="J141" s="16"/>
      <c r="K141" s="16"/>
      <c r="L141" s="16"/>
    </row>
    <row r="142" spans="9:12" ht="12.75">
      <c r="I142" s="16"/>
      <c r="J142" s="16"/>
      <c r="K142" s="16"/>
      <c r="L142" s="16"/>
    </row>
    <row r="143" spans="9:12" ht="12.75">
      <c r="I143" s="16"/>
      <c r="J143" s="16"/>
      <c r="K143" s="16"/>
      <c r="L143" s="16"/>
    </row>
    <row r="144" spans="9:12" ht="12.75">
      <c r="I144" s="16"/>
      <c r="J144" s="16"/>
      <c r="K144" s="16"/>
      <c r="L144" s="16"/>
    </row>
    <row r="145" spans="9:12" ht="12.75">
      <c r="I145" s="16"/>
      <c r="J145" s="16"/>
      <c r="K145" s="16"/>
      <c r="L145" s="16"/>
    </row>
    <row r="146" spans="9:12" ht="12.75">
      <c r="I146" s="16"/>
      <c r="J146" s="16"/>
      <c r="K146" s="16"/>
      <c r="L146" s="16"/>
    </row>
    <row r="147" spans="9:12" ht="12.75">
      <c r="I147" s="16"/>
      <c r="J147" s="16"/>
      <c r="K147" s="16"/>
      <c r="L147" s="16"/>
    </row>
    <row r="148" spans="9:12" ht="12.75">
      <c r="I148" s="16"/>
      <c r="J148" s="16"/>
      <c r="K148" s="16"/>
      <c r="L148" s="16"/>
    </row>
    <row r="149" spans="9:12" ht="12.75">
      <c r="I149" s="16"/>
      <c r="J149" s="16"/>
      <c r="K149" s="16"/>
      <c r="L149" s="16"/>
    </row>
    <row r="150" spans="9:12" ht="12.75">
      <c r="I150" s="16"/>
      <c r="J150" s="16"/>
      <c r="K150" s="16"/>
      <c r="L150" s="16"/>
    </row>
    <row r="151" spans="9:12" ht="12.75">
      <c r="I151" s="16"/>
      <c r="J151" s="16"/>
      <c r="K151" s="16"/>
      <c r="L151" s="16"/>
    </row>
    <row r="152" spans="9:12" ht="12.75">
      <c r="I152" s="16"/>
      <c r="J152" s="16"/>
      <c r="K152" s="16"/>
      <c r="L152" s="16"/>
    </row>
    <row r="153" spans="9:12" ht="12.75">
      <c r="I153" s="16"/>
      <c r="J153" s="16"/>
      <c r="K153" s="16"/>
      <c r="L153" s="16"/>
    </row>
    <row r="154" spans="9:12" ht="12.75">
      <c r="I154" s="16"/>
      <c r="J154" s="16"/>
      <c r="K154" s="16"/>
      <c r="L154" s="16"/>
    </row>
    <row r="155" spans="9:12" ht="12.75">
      <c r="I155" s="16"/>
      <c r="J155" s="16"/>
      <c r="K155" s="16"/>
      <c r="L155" s="16"/>
    </row>
    <row r="156" spans="9:12" ht="12.75">
      <c r="I156" s="16"/>
      <c r="J156" s="16"/>
      <c r="K156" s="16"/>
      <c r="L156" s="16"/>
    </row>
    <row r="157" spans="9:12" ht="12.75">
      <c r="I157" s="16"/>
      <c r="J157" s="16"/>
      <c r="K157" s="16"/>
      <c r="L157" s="16"/>
    </row>
    <row r="158" spans="9:12" ht="12.75">
      <c r="I158" s="16"/>
      <c r="J158" s="16"/>
      <c r="K158" s="16"/>
      <c r="L158" s="16"/>
    </row>
    <row r="159" spans="9:12" ht="12.75">
      <c r="I159" s="16"/>
      <c r="J159" s="16"/>
      <c r="K159" s="16"/>
      <c r="L159" s="16"/>
    </row>
    <row r="160" spans="9:12" ht="12.75">
      <c r="I160" s="16"/>
      <c r="J160" s="16"/>
      <c r="K160" s="16"/>
      <c r="L160" s="16"/>
    </row>
    <row r="161" spans="9:12" ht="12.75">
      <c r="I161" s="16"/>
      <c r="J161" s="16"/>
      <c r="K161" s="16"/>
      <c r="L161" s="16"/>
    </row>
    <row r="162" spans="9:12" ht="12.75">
      <c r="I162" s="16"/>
      <c r="J162" s="16"/>
      <c r="K162" s="16"/>
      <c r="L162" s="16"/>
    </row>
    <row r="163" spans="9:12" ht="12.75">
      <c r="I163" s="16"/>
      <c r="J163" s="16"/>
      <c r="K163" s="16"/>
      <c r="L163" s="16"/>
    </row>
    <row r="164" spans="9:12" ht="12.75">
      <c r="I164" s="16"/>
      <c r="J164" s="16"/>
      <c r="K164" s="16"/>
      <c r="L164" s="16"/>
    </row>
    <row r="165" spans="9:12" ht="12.75">
      <c r="I165" s="16"/>
      <c r="J165" s="16"/>
      <c r="K165" s="16"/>
      <c r="L165" s="16"/>
    </row>
    <row r="166" spans="9:12" ht="12.75">
      <c r="I166" s="16"/>
      <c r="J166" s="16"/>
      <c r="K166" s="16"/>
      <c r="L166" s="16"/>
    </row>
    <row r="167" spans="9:12" ht="12.75">
      <c r="I167" s="16"/>
      <c r="J167" s="16"/>
      <c r="K167" s="16"/>
      <c r="L167" s="16"/>
    </row>
    <row r="168" spans="9:12" ht="12.75">
      <c r="I168" s="16"/>
      <c r="J168" s="16"/>
      <c r="K168" s="16"/>
      <c r="L168" s="16"/>
    </row>
    <row r="169" spans="9:12" ht="12.75">
      <c r="I169" s="16"/>
      <c r="J169" s="16"/>
      <c r="K169" s="16"/>
      <c r="L169" s="16"/>
    </row>
    <row r="170" spans="9:12" ht="12.75">
      <c r="I170" s="16"/>
      <c r="J170" s="16"/>
      <c r="K170" s="16"/>
      <c r="L170" s="16"/>
    </row>
    <row r="171" spans="9:12" ht="12.75">
      <c r="I171" s="16"/>
      <c r="J171" s="16"/>
      <c r="K171" s="16"/>
      <c r="L171" s="16"/>
    </row>
    <row r="172" spans="9:12" ht="12.75">
      <c r="I172" s="16"/>
      <c r="J172" s="16"/>
      <c r="K172" s="16"/>
      <c r="L172" s="16"/>
    </row>
    <row r="173" spans="9:12" ht="12.75">
      <c r="I173" s="16"/>
      <c r="J173" s="16"/>
      <c r="K173" s="16"/>
      <c r="L173" s="16"/>
    </row>
    <row r="174" spans="9:12" ht="12.75">
      <c r="I174" s="16"/>
      <c r="J174" s="16"/>
      <c r="K174" s="16"/>
      <c r="L174" s="16"/>
    </row>
    <row r="175" spans="9:12" ht="12.75">
      <c r="I175" s="16"/>
      <c r="J175" s="16"/>
      <c r="K175" s="16"/>
      <c r="L175" s="16"/>
    </row>
    <row r="176" spans="9:12" ht="12.75">
      <c r="I176" s="16"/>
      <c r="J176" s="16"/>
      <c r="K176" s="16"/>
      <c r="L176" s="16"/>
    </row>
    <row r="177" spans="9:12" ht="12.75">
      <c r="I177" s="16"/>
      <c r="J177" s="16"/>
      <c r="K177" s="16"/>
      <c r="L177" s="16"/>
    </row>
    <row r="178" spans="9:12" ht="12.75">
      <c r="I178" s="16"/>
      <c r="J178" s="16"/>
      <c r="K178" s="16"/>
      <c r="L178" s="16"/>
    </row>
    <row r="179" spans="9:12" ht="12.75">
      <c r="I179" s="16"/>
      <c r="J179" s="16"/>
      <c r="K179" s="16"/>
      <c r="L179" s="16"/>
    </row>
    <row r="180" spans="9:12" ht="12.75">
      <c r="I180" s="16"/>
      <c r="J180" s="16"/>
      <c r="K180" s="16"/>
      <c r="L180" s="16"/>
    </row>
    <row r="181" spans="9:12" ht="12.75">
      <c r="I181" s="16"/>
      <c r="J181" s="16"/>
      <c r="K181" s="16"/>
      <c r="L181" s="16"/>
    </row>
    <row r="182" spans="9:12" ht="12.75">
      <c r="I182" s="16"/>
      <c r="J182" s="16"/>
      <c r="K182" s="16"/>
      <c r="L182" s="16"/>
    </row>
    <row r="183" spans="9:12" ht="12.75">
      <c r="I183" s="16"/>
      <c r="J183" s="16"/>
      <c r="K183" s="16"/>
      <c r="L183" s="16"/>
    </row>
    <row r="184" spans="9:12" ht="12.75">
      <c r="I184" s="16"/>
      <c r="J184" s="16"/>
      <c r="K184" s="16"/>
      <c r="L184" s="16"/>
    </row>
    <row r="185" spans="9:12" ht="12.75">
      <c r="I185" s="16"/>
      <c r="J185" s="16"/>
      <c r="K185" s="16"/>
      <c r="L185" s="16"/>
    </row>
    <row r="186" spans="9:12" ht="12.75">
      <c r="I186" s="16"/>
      <c r="J186" s="16"/>
      <c r="K186" s="16"/>
      <c r="L186" s="16"/>
    </row>
    <row r="187" spans="9:12" ht="12.75">
      <c r="I187" s="16"/>
      <c r="J187" s="16"/>
      <c r="K187" s="16"/>
      <c r="L187" s="16"/>
    </row>
    <row r="188" spans="9:12" ht="12.75">
      <c r="I188" s="16"/>
      <c r="J188" s="16"/>
      <c r="K188" s="16"/>
      <c r="L188" s="16"/>
    </row>
    <row r="189" spans="9:12" ht="12.75">
      <c r="I189" s="16"/>
      <c r="J189" s="16"/>
      <c r="K189" s="16"/>
      <c r="L189" s="16"/>
    </row>
    <row r="190" spans="9:12" ht="12.75">
      <c r="I190" s="16"/>
      <c r="J190" s="16"/>
      <c r="K190" s="16"/>
      <c r="L190" s="16"/>
    </row>
    <row r="191" spans="9:12" ht="12.75">
      <c r="I191" s="16"/>
      <c r="J191" s="16"/>
      <c r="K191" s="16"/>
      <c r="L191" s="16"/>
    </row>
    <row r="192" spans="9:12" ht="12.75">
      <c r="I192" s="16"/>
      <c r="J192" s="16"/>
      <c r="K192" s="16"/>
      <c r="L192" s="16"/>
    </row>
    <row r="193" spans="9:12" ht="12.75">
      <c r="I193" s="16"/>
      <c r="J193" s="16"/>
      <c r="K193" s="16"/>
      <c r="L193" s="16"/>
    </row>
    <row r="194" spans="9:12" ht="12.75">
      <c r="I194" s="16"/>
      <c r="J194" s="16"/>
      <c r="K194" s="16"/>
      <c r="L194" s="16"/>
    </row>
    <row r="195" spans="9:12" ht="12.75">
      <c r="I195" s="16"/>
      <c r="J195" s="16"/>
      <c r="K195" s="16"/>
      <c r="L195" s="16"/>
    </row>
    <row r="196" spans="9:12" ht="12.75">
      <c r="I196" s="16"/>
      <c r="J196" s="16"/>
      <c r="K196" s="16"/>
      <c r="L196" s="16"/>
    </row>
    <row r="197" spans="9:12" ht="12.75">
      <c r="I197" s="16"/>
      <c r="J197" s="16"/>
      <c r="K197" s="16"/>
      <c r="L197" s="16"/>
    </row>
    <row r="198" spans="9:12" ht="12.75">
      <c r="I198" s="16"/>
      <c r="J198" s="16"/>
      <c r="K198" s="16"/>
      <c r="L198" s="16"/>
    </row>
    <row r="199" spans="9:12" ht="12.75">
      <c r="I199" s="16"/>
      <c r="J199" s="16"/>
      <c r="K199" s="16"/>
      <c r="L199" s="16"/>
    </row>
    <row r="200" spans="9:12" ht="12.75">
      <c r="I200" s="16"/>
      <c r="J200" s="16"/>
      <c r="K200" s="16"/>
      <c r="L200" s="16"/>
    </row>
    <row r="201" spans="9:12" ht="12.75">
      <c r="I201" s="16"/>
      <c r="J201" s="16"/>
      <c r="K201" s="16"/>
      <c r="L201" s="16"/>
    </row>
    <row r="202" spans="9:12" ht="12.75">
      <c r="I202" s="16"/>
      <c r="J202" s="16"/>
      <c r="K202" s="16"/>
      <c r="L202" s="16"/>
    </row>
    <row r="203" spans="9:12" ht="12.75">
      <c r="I203" s="16"/>
      <c r="J203" s="16"/>
      <c r="K203" s="16"/>
      <c r="L203" s="16"/>
    </row>
    <row r="204" spans="9:12" ht="12.75">
      <c r="I204" s="16"/>
      <c r="J204" s="16"/>
      <c r="K204" s="16"/>
      <c r="L204" s="16"/>
    </row>
    <row r="205" spans="9:12" ht="12.75">
      <c r="I205" s="16"/>
      <c r="J205" s="16"/>
      <c r="K205" s="16"/>
      <c r="L205" s="16"/>
    </row>
    <row r="206" spans="9:12" ht="12.75">
      <c r="I206" s="16"/>
      <c r="J206" s="16"/>
      <c r="K206" s="16"/>
      <c r="L206" s="16"/>
    </row>
    <row r="207" spans="9:12" ht="12.75">
      <c r="I207" s="16"/>
      <c r="J207" s="16"/>
      <c r="K207" s="16"/>
      <c r="L207" s="16"/>
    </row>
  </sheetData>
  <sheetProtection password="CF7A" sheet="1" objects="1" scenarios="1" selectLockedCells="1" selectUnlockedCells="1"/>
  <mergeCells count="6">
    <mergeCell ref="A1:M1"/>
    <mergeCell ref="A2:M2"/>
    <mergeCell ref="K8:M8"/>
    <mergeCell ref="G8:I8"/>
    <mergeCell ref="A4:M4"/>
    <mergeCell ref="A6:M6"/>
  </mergeCells>
  <printOptions/>
  <pageMargins left="0.67" right="0.4" top="1" bottom="0" header="0.5" footer="0.5"/>
  <pageSetup fitToHeight="1" fitToWidth="1" horizontalDpi="300" verticalDpi="300" orientation="portrait" paperSize="9" scale="88" r:id="rId1"/>
  <headerFooter alignWithMargins="0">
    <oddHeader>&amp;LCompany No.
576121-A
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K70"/>
  <sheetViews>
    <sheetView workbookViewId="0" topLeftCell="A8">
      <selection activeCell="B67" sqref="B67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9.00390625" style="0" customWidth="1"/>
    <col min="8" max="8" width="13.7109375" style="48" bestFit="1" customWidth="1"/>
    <col min="9" max="9" width="1.7109375" style="16" customWidth="1"/>
    <col min="10" max="10" width="12.7109375" style="16" hidden="1" customWidth="1"/>
    <col min="11" max="11" width="15.57421875" style="16" bestFit="1" customWidth="1"/>
  </cols>
  <sheetData>
    <row r="1" spans="1:10" ht="12.75">
      <c r="A1" s="151" t="s">
        <v>15</v>
      </c>
      <c r="B1" s="151"/>
      <c r="C1" s="151"/>
      <c r="D1" s="151"/>
      <c r="E1" s="151"/>
      <c r="F1" s="151"/>
      <c r="G1" s="151"/>
      <c r="H1" s="151"/>
      <c r="I1" s="27"/>
      <c r="J1" s="27"/>
    </row>
    <row r="2" spans="1:10" ht="12.75">
      <c r="A2" s="152" t="s">
        <v>5</v>
      </c>
      <c r="B2" s="152"/>
      <c r="C2" s="152"/>
      <c r="D2" s="152"/>
      <c r="E2" s="152"/>
      <c r="F2" s="152"/>
      <c r="G2" s="152"/>
      <c r="H2" s="152"/>
      <c r="I2" s="27"/>
      <c r="J2" s="27"/>
    </row>
    <row r="3" spans="1:10" ht="12.75">
      <c r="A3" s="17"/>
      <c r="B3" s="17"/>
      <c r="C3" s="2"/>
      <c r="D3" s="2"/>
      <c r="E3" s="2"/>
      <c r="F3" s="2"/>
      <c r="G3" s="2"/>
      <c r="H3" s="49"/>
      <c r="I3" s="27"/>
      <c r="J3" s="27"/>
    </row>
    <row r="4" spans="1:10" ht="12.75">
      <c r="A4" s="37"/>
      <c r="B4" s="17"/>
      <c r="C4" s="2"/>
      <c r="D4" s="2"/>
      <c r="E4" s="2"/>
      <c r="F4" s="2"/>
      <c r="G4" s="2"/>
      <c r="H4" s="49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49"/>
      <c r="I5" s="27"/>
      <c r="J5" s="27"/>
    </row>
    <row r="6" spans="1:10" ht="12.75">
      <c r="A6" s="151" t="s">
        <v>28</v>
      </c>
      <c r="B6" s="151"/>
      <c r="C6" s="151"/>
      <c r="D6" s="151"/>
      <c r="E6" s="151"/>
      <c r="F6" s="151"/>
      <c r="G6" s="151"/>
      <c r="H6" s="151"/>
      <c r="I6" s="151"/>
      <c r="J6" s="151"/>
    </row>
    <row r="7" spans="1:10" ht="12.75">
      <c r="A7" s="151" t="s">
        <v>255</v>
      </c>
      <c r="B7" s="151"/>
      <c r="C7" s="151"/>
      <c r="D7" s="151"/>
      <c r="E7" s="151"/>
      <c r="F7" s="151"/>
      <c r="G7" s="151"/>
      <c r="H7" s="151"/>
      <c r="I7" s="151"/>
      <c r="J7" s="151"/>
    </row>
    <row r="8" spans="1:10" ht="12.7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1" ht="12.75" customHeight="1">
      <c r="A9" s="2"/>
      <c r="B9" s="2"/>
      <c r="C9" s="2"/>
      <c r="D9" s="2"/>
      <c r="E9" s="2"/>
      <c r="F9" s="2"/>
      <c r="G9" s="2"/>
      <c r="H9" s="39" t="s">
        <v>114</v>
      </c>
      <c r="I9" s="27"/>
      <c r="J9" s="27"/>
      <c r="K9" s="109" t="s">
        <v>114</v>
      </c>
    </row>
    <row r="10" spans="1:11" ht="12.75" customHeight="1">
      <c r="A10" s="2"/>
      <c r="B10" s="2"/>
      <c r="C10" s="2"/>
      <c r="D10" s="2"/>
      <c r="E10" s="2"/>
      <c r="F10" s="2"/>
      <c r="G10" s="2"/>
      <c r="H10" s="39" t="s">
        <v>160</v>
      </c>
      <c r="I10" s="27"/>
      <c r="J10" s="27" t="s">
        <v>116</v>
      </c>
      <c r="K10" s="110" t="s">
        <v>163</v>
      </c>
    </row>
    <row r="11" spans="1:11" ht="12.75" customHeight="1">
      <c r="A11" s="2"/>
      <c r="B11" s="2"/>
      <c r="C11" s="2"/>
      <c r="D11" s="2"/>
      <c r="E11" s="2"/>
      <c r="F11" s="2"/>
      <c r="G11" s="2"/>
      <c r="H11" s="39" t="s">
        <v>164</v>
      </c>
      <c r="I11" s="27"/>
      <c r="J11" s="27"/>
      <c r="K11" s="110" t="s">
        <v>165</v>
      </c>
    </row>
    <row r="12" spans="1:11" ht="12.75">
      <c r="A12" s="2"/>
      <c r="B12" s="2"/>
      <c r="C12" s="2"/>
      <c r="D12" s="2"/>
      <c r="E12" s="2"/>
      <c r="F12" s="2"/>
      <c r="G12" s="2"/>
      <c r="H12" s="40" t="s">
        <v>253</v>
      </c>
      <c r="I12" s="9"/>
      <c r="J12" s="28" t="s">
        <v>25</v>
      </c>
      <c r="K12" s="111" t="s">
        <v>253</v>
      </c>
    </row>
    <row r="13" spans="8:11" ht="12.75">
      <c r="H13" s="26" t="s">
        <v>33</v>
      </c>
      <c r="J13" s="26" t="s">
        <v>33</v>
      </c>
      <c r="K13" s="112" t="s">
        <v>33</v>
      </c>
    </row>
    <row r="14" spans="1:8" ht="12.75">
      <c r="A14" s="5" t="s">
        <v>208</v>
      </c>
      <c r="H14" s="16"/>
    </row>
    <row r="15" ht="12.75">
      <c r="H15" s="16"/>
    </row>
    <row r="16" spans="2:11" ht="12.75">
      <c r="B16" t="s">
        <v>409</v>
      </c>
      <c r="H16" s="16">
        <f>2!K31</f>
        <v>-2614</v>
      </c>
      <c r="J16" s="16">
        <v>7869</v>
      </c>
      <c r="K16" s="16">
        <v>-1373</v>
      </c>
    </row>
    <row r="17" ht="12.75" customHeight="1">
      <c r="H17" s="16"/>
    </row>
    <row r="18" spans="2:8" ht="12.75" customHeight="1">
      <c r="B18" t="s">
        <v>40</v>
      </c>
      <c r="H18" s="16"/>
    </row>
    <row r="19" spans="3:11" ht="12.75" customHeight="1">
      <c r="C19" t="s">
        <v>41</v>
      </c>
      <c r="H19" s="16">
        <v>841</v>
      </c>
      <c r="J19" s="16">
        <v>843</v>
      </c>
      <c r="K19" s="16">
        <v>793</v>
      </c>
    </row>
    <row r="20" spans="3:11" ht="12.75" customHeight="1">
      <c r="C20" t="s">
        <v>234</v>
      </c>
      <c r="H20" s="16">
        <v>13</v>
      </c>
      <c r="K20" s="16">
        <v>0</v>
      </c>
    </row>
    <row r="21" spans="3:11" ht="12.75" customHeight="1">
      <c r="C21" t="s">
        <v>232</v>
      </c>
      <c r="H21" s="16">
        <v>0</v>
      </c>
      <c r="K21" s="16">
        <v>0</v>
      </c>
    </row>
    <row r="22" spans="3:11" ht="12.75" customHeight="1">
      <c r="C22" t="s">
        <v>120</v>
      </c>
      <c r="H22" s="16">
        <v>6</v>
      </c>
      <c r="J22" s="16">
        <v>-15</v>
      </c>
      <c r="K22" s="16">
        <v>0</v>
      </c>
    </row>
    <row r="23" spans="3:11" ht="12.75" customHeight="1">
      <c r="C23" t="s">
        <v>42</v>
      </c>
      <c r="H23" s="16">
        <v>165</v>
      </c>
      <c r="J23" s="16">
        <v>142</v>
      </c>
      <c r="K23" s="16">
        <v>99</v>
      </c>
    </row>
    <row r="24" spans="3:11" ht="12.75" customHeight="1">
      <c r="C24" t="s">
        <v>117</v>
      </c>
      <c r="H24" s="16">
        <v>-35</v>
      </c>
      <c r="J24" s="16">
        <v>-107</v>
      </c>
      <c r="K24" s="16">
        <v>-47</v>
      </c>
    </row>
    <row r="25" spans="3:11" ht="12.75" customHeight="1">
      <c r="C25" t="s">
        <v>43</v>
      </c>
      <c r="H25" s="16">
        <v>16</v>
      </c>
      <c r="J25" s="16">
        <v>9</v>
      </c>
      <c r="K25" s="16">
        <v>2</v>
      </c>
    </row>
    <row r="26" spans="3:11" ht="12.75" customHeight="1">
      <c r="C26" t="s">
        <v>233</v>
      </c>
      <c r="H26" s="16">
        <v>0</v>
      </c>
      <c r="K26" s="16">
        <v>0</v>
      </c>
    </row>
    <row r="27" spans="3:11" ht="12.75" customHeight="1">
      <c r="C27" t="s">
        <v>157</v>
      </c>
      <c r="H27" s="53">
        <v>0</v>
      </c>
      <c r="J27" s="16">
        <v>-3950</v>
      </c>
      <c r="K27" s="16">
        <v>0</v>
      </c>
    </row>
    <row r="28" spans="3:11" ht="12.75" customHeight="1">
      <c r="C28" t="s">
        <v>214</v>
      </c>
      <c r="H28" s="53">
        <v>0</v>
      </c>
      <c r="K28" s="16">
        <v>0</v>
      </c>
    </row>
    <row r="29" spans="8:11" ht="4.5" customHeight="1">
      <c r="H29" s="20"/>
      <c r="J29" s="20"/>
      <c r="K29" s="20"/>
    </row>
    <row r="30" spans="2:11" ht="18" customHeight="1">
      <c r="B30" t="s">
        <v>206</v>
      </c>
      <c r="H30" s="16">
        <f>SUM(H16:H29)</f>
        <v>-1608</v>
      </c>
      <c r="J30" s="16">
        <f>SUM(J16:J29)</f>
        <v>4791</v>
      </c>
      <c r="K30" s="16">
        <f>SUM(K16:K29)</f>
        <v>-526</v>
      </c>
    </row>
    <row r="31" ht="12.75" customHeight="1">
      <c r="H31" s="16"/>
    </row>
    <row r="32" spans="2:8" ht="12.75" customHeight="1">
      <c r="B32" t="s">
        <v>131</v>
      </c>
      <c r="H32" s="16"/>
    </row>
    <row r="33" spans="3:11" ht="12.75" customHeight="1">
      <c r="C33" t="s">
        <v>35</v>
      </c>
      <c r="H33" s="16">
        <v>912</v>
      </c>
      <c r="J33" s="16">
        <v>-2414</v>
      </c>
      <c r="K33" s="16">
        <v>1008</v>
      </c>
    </row>
    <row r="34" spans="3:11" ht="12.75" customHeight="1">
      <c r="C34" t="s">
        <v>44</v>
      </c>
      <c r="H34" s="53">
        <v>-3610</v>
      </c>
      <c r="J34" s="16">
        <v>3174</v>
      </c>
      <c r="K34" s="16">
        <v>-312</v>
      </c>
    </row>
    <row r="35" spans="3:11" ht="12.75" customHeight="1">
      <c r="C35" t="s">
        <v>34</v>
      </c>
      <c r="H35" s="16">
        <v>252</v>
      </c>
      <c r="J35" s="16">
        <v>-744</v>
      </c>
      <c r="K35" s="16">
        <v>242</v>
      </c>
    </row>
    <row r="36" spans="2:8" ht="12.75" customHeight="1">
      <c r="B36" t="s">
        <v>45</v>
      </c>
      <c r="H36" s="16"/>
    </row>
    <row r="37" spans="3:11" ht="12.75" customHeight="1">
      <c r="C37" t="s">
        <v>38</v>
      </c>
      <c r="H37" s="16">
        <v>-1370</v>
      </c>
      <c r="J37" s="16">
        <v>485</v>
      </c>
      <c r="K37" s="16">
        <v>-737</v>
      </c>
    </row>
    <row r="38" spans="3:11" ht="12.75" customHeight="1">
      <c r="C38" t="s">
        <v>1</v>
      </c>
      <c r="H38" s="16">
        <v>1559</v>
      </c>
      <c r="J38" s="16">
        <v>-8273</v>
      </c>
      <c r="K38" s="16">
        <v>-716</v>
      </c>
    </row>
    <row r="39" spans="3:11" ht="12.75" customHeight="1">
      <c r="C39" t="s">
        <v>121</v>
      </c>
      <c r="H39" s="16">
        <v>0</v>
      </c>
      <c r="J39" s="16">
        <v>-29</v>
      </c>
      <c r="K39" s="16">
        <v>0</v>
      </c>
    </row>
    <row r="40" spans="8:11" ht="6" customHeight="1">
      <c r="H40" s="20"/>
      <c r="J40" s="20"/>
      <c r="K40" s="20"/>
    </row>
    <row r="41" spans="2:11" ht="18" customHeight="1">
      <c r="B41" t="s">
        <v>244</v>
      </c>
      <c r="H41" s="16">
        <f>SUM(H30:H39)</f>
        <v>-3865</v>
      </c>
      <c r="J41" s="16">
        <f>SUM(J30:J39)</f>
        <v>-3010</v>
      </c>
      <c r="K41" s="16">
        <f>SUM(K30:K39)</f>
        <v>-1041</v>
      </c>
    </row>
    <row r="42" ht="12.75" customHeight="1">
      <c r="H42" s="16"/>
    </row>
    <row r="43" spans="2:11" ht="12.75" customHeight="1">
      <c r="B43" t="s">
        <v>46</v>
      </c>
      <c r="H43" s="16">
        <f>-H23</f>
        <v>-165</v>
      </c>
      <c r="J43" s="16">
        <v>-142</v>
      </c>
      <c r="K43" s="16">
        <v>-99</v>
      </c>
    </row>
    <row r="44" spans="2:11" ht="12.75" customHeight="1">
      <c r="B44" t="s">
        <v>47</v>
      </c>
      <c r="H44" s="16">
        <v>-51</v>
      </c>
      <c r="J44" s="16">
        <v>-996</v>
      </c>
      <c r="K44" s="16">
        <v>-122</v>
      </c>
    </row>
    <row r="45" spans="8:11" ht="5.25" customHeight="1">
      <c r="H45" s="20"/>
      <c r="J45" s="20"/>
      <c r="K45" s="20"/>
    </row>
    <row r="46" spans="2:11" ht="17.25" customHeight="1">
      <c r="B46" t="s">
        <v>245</v>
      </c>
      <c r="H46" s="16">
        <f>SUM(H41:H45)</f>
        <v>-4081</v>
      </c>
      <c r="J46" s="16">
        <f>SUM(J41:J45)</f>
        <v>-4148</v>
      </c>
      <c r="K46" s="16">
        <f>SUM(K41:K45)</f>
        <v>-1262</v>
      </c>
    </row>
    <row r="47" ht="12.75" customHeight="1">
      <c r="H47" s="16"/>
    </row>
    <row r="48" spans="1:8" ht="12.75" customHeight="1">
      <c r="A48" s="5" t="s">
        <v>207</v>
      </c>
      <c r="H48" s="16"/>
    </row>
    <row r="49" spans="7:8" ht="12.75" customHeight="1">
      <c r="G49" s="19"/>
      <c r="H49" s="16"/>
    </row>
    <row r="50" spans="2:11" ht="12.75" customHeight="1">
      <c r="B50" t="s">
        <v>48</v>
      </c>
      <c r="G50" s="19"/>
      <c r="H50" s="22">
        <v>-71</v>
      </c>
      <c r="J50" s="22">
        <v>-1090</v>
      </c>
      <c r="K50" s="22">
        <v>-728</v>
      </c>
    </row>
    <row r="51" spans="2:11" ht="12.75" customHeight="1">
      <c r="B51" t="s">
        <v>132</v>
      </c>
      <c r="G51" s="19"/>
      <c r="H51" s="23">
        <v>0</v>
      </c>
      <c r="J51" s="23"/>
      <c r="K51" s="23">
        <v>-300</v>
      </c>
    </row>
    <row r="52" spans="2:11" ht="12.75" customHeight="1">
      <c r="B52" t="s">
        <v>133</v>
      </c>
      <c r="G52" s="19"/>
      <c r="H52" s="23">
        <v>0</v>
      </c>
      <c r="J52" s="23"/>
      <c r="K52" s="23">
        <v>0</v>
      </c>
    </row>
    <row r="53" spans="2:11" ht="12.75" customHeight="1">
      <c r="B53" t="s">
        <v>49</v>
      </c>
      <c r="G53" s="19"/>
      <c r="H53" s="23">
        <v>97</v>
      </c>
      <c r="J53" s="23">
        <v>92</v>
      </c>
      <c r="K53" s="23">
        <v>20</v>
      </c>
    </row>
    <row r="54" spans="2:11" ht="12.75" customHeight="1">
      <c r="B54" t="s">
        <v>235</v>
      </c>
      <c r="G54" s="19"/>
      <c r="H54" s="23">
        <v>0</v>
      </c>
      <c r="J54" s="23">
        <v>0</v>
      </c>
      <c r="K54" s="23">
        <v>0</v>
      </c>
    </row>
    <row r="55" spans="2:11" ht="12.75" customHeight="1">
      <c r="B55" t="s">
        <v>50</v>
      </c>
      <c r="G55" s="19"/>
      <c r="H55" s="23">
        <v>688</v>
      </c>
      <c r="J55" s="23">
        <v>-744</v>
      </c>
      <c r="K55" s="23">
        <v>0</v>
      </c>
    </row>
    <row r="56" spans="2:11" ht="12.75" customHeight="1">
      <c r="B56" t="s">
        <v>51</v>
      </c>
      <c r="G56" s="19"/>
      <c r="H56" s="23">
        <v>0</v>
      </c>
      <c r="J56" s="23">
        <v>8558</v>
      </c>
      <c r="K56" s="23">
        <v>0</v>
      </c>
    </row>
    <row r="57" spans="2:11" ht="12.75" customHeight="1">
      <c r="B57" t="s">
        <v>240</v>
      </c>
      <c r="G57" s="19"/>
      <c r="H57" s="23">
        <v>0</v>
      </c>
      <c r="J57" s="23"/>
      <c r="K57" s="23">
        <v>0</v>
      </c>
    </row>
    <row r="58" spans="7:11" ht="4.5" customHeight="1">
      <c r="G58" s="19"/>
      <c r="H58" s="24"/>
      <c r="J58" s="24"/>
      <c r="K58" s="24"/>
    </row>
    <row r="59" spans="2:11" ht="18" customHeight="1">
      <c r="B59" t="s">
        <v>410</v>
      </c>
      <c r="H59" s="16">
        <f>SUM(H50:H58)</f>
        <v>714</v>
      </c>
      <c r="J59" s="16">
        <f>SUM(J50:J58)</f>
        <v>6816</v>
      </c>
      <c r="K59" s="16">
        <f>SUM(K50:K58)</f>
        <v>-1008</v>
      </c>
    </row>
    <row r="60" ht="12.75" customHeight="1">
      <c r="H60" s="50"/>
    </row>
    <row r="61" ht="12.75" customHeight="1">
      <c r="H61" s="50"/>
    </row>
    <row r="64" ht="12.75">
      <c r="A64" s="35"/>
    </row>
    <row r="70" ht="12.75">
      <c r="A70" s="18"/>
    </row>
  </sheetData>
  <sheetProtection password="CF7A" sheet="1" objects="1" scenarios="1" selectLockedCells="1" selectUnlockedCells="1"/>
  <mergeCells count="4">
    <mergeCell ref="A6:J6"/>
    <mergeCell ref="A7:J7"/>
    <mergeCell ref="A1:H1"/>
    <mergeCell ref="A2:H2"/>
  </mergeCells>
  <printOptions/>
  <pageMargins left="0.99" right="0.75" top="1" bottom="0" header="0.5" footer="0.5"/>
  <pageSetup fitToHeight="1" fitToWidth="1" horizontalDpi="600" verticalDpi="600" orientation="portrait" paperSize="9" scale="89" r:id="rId1"/>
  <headerFooter alignWithMargins="0">
    <oddHeader>&amp;LCompany No.
576121-A
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selection activeCell="A37" sqref="A37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hidden="1" customWidth="1"/>
    <col min="11" max="11" width="11.8515625" style="16" customWidth="1"/>
  </cols>
  <sheetData>
    <row r="1" spans="8:11" ht="12.75">
      <c r="H1" s="26" t="s">
        <v>33</v>
      </c>
      <c r="J1" s="26" t="s">
        <v>33</v>
      </c>
      <c r="K1" s="26" t="s">
        <v>33</v>
      </c>
    </row>
    <row r="2" ht="12.75">
      <c r="A2" s="5" t="s">
        <v>18</v>
      </c>
    </row>
    <row r="4" spans="2:11" ht="12.75">
      <c r="B4" t="s">
        <v>118</v>
      </c>
      <c r="H4" s="22">
        <f>-3!H24</f>
        <v>35</v>
      </c>
      <c r="J4" s="22">
        <v>107</v>
      </c>
      <c r="K4" s="22">
        <v>47</v>
      </c>
    </row>
    <row r="5" spans="2:11" ht="12.75">
      <c r="B5" t="s">
        <v>52</v>
      </c>
      <c r="H5" s="23">
        <v>450</v>
      </c>
      <c r="J5" s="23">
        <v>10747</v>
      </c>
      <c r="K5" s="23">
        <v>0</v>
      </c>
    </row>
    <row r="6" spans="2:11" ht="12.75">
      <c r="B6" t="s">
        <v>119</v>
      </c>
      <c r="H6" s="23">
        <v>0</v>
      </c>
      <c r="J6" s="23">
        <v>0</v>
      </c>
      <c r="K6" s="23">
        <v>0</v>
      </c>
    </row>
    <row r="7" spans="2:11" ht="12.75" customHeight="1">
      <c r="B7" t="s">
        <v>225</v>
      </c>
      <c r="H7" s="23">
        <v>0</v>
      </c>
      <c r="J7" s="23">
        <v>0</v>
      </c>
      <c r="K7" s="23">
        <v>0</v>
      </c>
    </row>
    <row r="8" spans="2:11" ht="12.75" customHeight="1">
      <c r="B8" t="s">
        <v>158</v>
      </c>
      <c r="H8" s="23">
        <v>7241</v>
      </c>
      <c r="J8" s="23">
        <v>805</v>
      </c>
      <c r="K8" s="23">
        <v>4016</v>
      </c>
    </row>
    <row r="9" spans="2:11" ht="12.75" customHeight="1">
      <c r="B9" t="s">
        <v>53</v>
      </c>
      <c r="H9" s="23">
        <v>-6367</v>
      </c>
      <c r="J9" s="23">
        <v>-763</v>
      </c>
      <c r="K9" s="23">
        <v>-2920</v>
      </c>
    </row>
    <row r="10" spans="2:11" ht="12.75" customHeight="1">
      <c r="B10" t="s">
        <v>54</v>
      </c>
      <c r="H10" s="23">
        <v>0</v>
      </c>
      <c r="J10" s="23">
        <v>1000</v>
      </c>
      <c r="K10" s="23">
        <v>0</v>
      </c>
    </row>
    <row r="11" spans="2:11" ht="12.75" customHeight="1">
      <c r="B11" t="s">
        <v>55</v>
      </c>
      <c r="H11" s="23">
        <v>-243</v>
      </c>
      <c r="J11" s="23">
        <v>-283</v>
      </c>
      <c r="K11" s="23">
        <v>-50</v>
      </c>
    </row>
    <row r="12" spans="2:11" ht="12.75" customHeight="1">
      <c r="B12" t="s">
        <v>56</v>
      </c>
      <c r="H12" s="23">
        <v>-271</v>
      </c>
      <c r="J12" s="23">
        <v>-120</v>
      </c>
      <c r="K12" s="23">
        <v>-99</v>
      </c>
    </row>
    <row r="13" spans="8:11" ht="6" customHeight="1">
      <c r="H13" s="24"/>
      <c r="J13" s="24"/>
      <c r="K13" s="24"/>
    </row>
    <row r="14" spans="2:11" ht="18" customHeight="1">
      <c r="B14" t="s">
        <v>57</v>
      </c>
      <c r="H14" s="20">
        <f>SUM(H4:H13)</f>
        <v>845</v>
      </c>
      <c r="J14" s="20">
        <f>SUM(J4:J13)</f>
        <v>11493</v>
      </c>
      <c r="K14" s="20">
        <f>SUM(K4:K13)</f>
        <v>994</v>
      </c>
    </row>
    <row r="15" spans="1:11" ht="18" customHeight="1">
      <c r="A15" s="5" t="s">
        <v>395</v>
      </c>
      <c r="H15" s="16">
        <f>+H14+3!H59+3!H46</f>
        <v>-2522</v>
      </c>
      <c r="J15" s="16">
        <f>+J14+3!J59+3!J46</f>
        <v>14161</v>
      </c>
      <c r="K15" s="16">
        <f>+K14+3!K59+3!K46</f>
        <v>-1276</v>
      </c>
    </row>
    <row r="17" spans="1:11" ht="12.75">
      <c r="A17" s="5" t="s">
        <v>211</v>
      </c>
      <c r="H17" s="16">
        <v>3703</v>
      </c>
      <c r="J17" s="16">
        <v>1</v>
      </c>
      <c r="K17" s="16">
        <v>6035</v>
      </c>
    </row>
    <row r="18" ht="6.75" customHeight="1"/>
    <row r="19" spans="1:11" ht="18" customHeight="1" thickBot="1">
      <c r="A19" s="5" t="s">
        <v>210</v>
      </c>
      <c r="H19" s="21">
        <f>SUM(H15:H18)</f>
        <v>1181</v>
      </c>
      <c r="J19" s="21">
        <f>SUM(J15:J18)</f>
        <v>14162</v>
      </c>
      <c r="K19" s="21">
        <f>SUM(K15:K18)</f>
        <v>4759</v>
      </c>
    </row>
    <row r="20" ht="13.5" thickTop="1"/>
    <row r="22" ht="12.75">
      <c r="A22" s="5" t="s">
        <v>58</v>
      </c>
    </row>
    <row r="24" spans="1:11" ht="12.75">
      <c r="A24" t="s">
        <v>50</v>
      </c>
      <c r="H24" s="16">
        <f>1!H23</f>
        <v>1159</v>
      </c>
      <c r="J24" s="16">
        <v>10975</v>
      </c>
      <c r="K24" s="16">
        <v>4984</v>
      </c>
    </row>
    <row r="25" spans="1:11" ht="12.75">
      <c r="A25" t="s">
        <v>16</v>
      </c>
      <c r="H25" s="16">
        <f>1!H24</f>
        <v>1930</v>
      </c>
      <c r="J25" s="16">
        <v>6881</v>
      </c>
      <c r="K25" s="16">
        <v>2527</v>
      </c>
    </row>
    <row r="26" spans="1:11" ht="12.75">
      <c r="A26" t="s">
        <v>59</v>
      </c>
      <c r="H26" s="16">
        <v>-1767</v>
      </c>
      <c r="J26" s="16">
        <v>-2950</v>
      </c>
      <c r="K26" s="16">
        <v>-1968</v>
      </c>
    </row>
    <row r="27" spans="8:11" ht="5.25" customHeight="1">
      <c r="H27" s="20"/>
      <c r="J27" s="20"/>
      <c r="K27" s="20"/>
    </row>
    <row r="28" spans="8:11" ht="17.25" customHeight="1">
      <c r="H28" s="16">
        <f>SUM(H24:H27)</f>
        <v>1322</v>
      </c>
      <c r="J28" s="16">
        <f>SUM(J24:J27)</f>
        <v>14906</v>
      </c>
      <c r="K28" s="16">
        <f>SUM(K24:K27)</f>
        <v>5543</v>
      </c>
    </row>
    <row r="29" ht="12.75" customHeight="1"/>
    <row r="30" spans="1:11" ht="12.75" customHeight="1">
      <c r="A30" t="s">
        <v>60</v>
      </c>
      <c r="H30" s="16">
        <v>-141</v>
      </c>
      <c r="J30" s="16">
        <v>-744</v>
      </c>
      <c r="K30" s="16">
        <v>-784</v>
      </c>
    </row>
    <row r="31" ht="6" customHeight="1"/>
    <row r="32" spans="8:11" ht="18" customHeight="1" thickBot="1">
      <c r="H32" s="21">
        <f>SUM(H28:H31)</f>
        <v>1181</v>
      </c>
      <c r="J32" s="21">
        <f>SUM(J28:J31)</f>
        <v>14162</v>
      </c>
      <c r="K32" s="21">
        <f>SUM(K28:K31)</f>
        <v>4759</v>
      </c>
    </row>
    <row r="33" ht="17.25" customHeight="1" thickTop="1">
      <c r="H33" s="19"/>
    </row>
    <row r="35" spans="1:8" ht="12.75">
      <c r="A35" s="18" t="s">
        <v>128</v>
      </c>
      <c r="G35" s="3"/>
      <c r="H35" s="32"/>
    </row>
    <row r="36" spans="1:8" ht="12.75">
      <c r="A36" t="s">
        <v>256</v>
      </c>
      <c r="G36" s="3"/>
      <c r="H36" s="32"/>
    </row>
    <row r="38" ht="12.75">
      <c r="A38" t="s">
        <v>17</v>
      </c>
    </row>
    <row r="40" ht="12.75">
      <c r="A40" s="35" t="s">
        <v>0</v>
      </c>
    </row>
    <row r="42" ht="12.75">
      <c r="A42" t="s">
        <v>125</v>
      </c>
    </row>
    <row r="43" ht="12.75">
      <c r="A43" t="s">
        <v>124</v>
      </c>
    </row>
    <row r="46" spans="1:18" ht="12.75">
      <c r="A46" s="10"/>
      <c r="B46" s="13"/>
      <c r="E46" s="16"/>
      <c r="F46" s="16"/>
      <c r="G46" s="16"/>
      <c r="L46" s="16"/>
      <c r="M46" s="16"/>
      <c r="N46" s="16"/>
      <c r="O46" s="16"/>
      <c r="P46" s="16"/>
      <c r="Q46" s="16"/>
      <c r="R46" s="16"/>
    </row>
    <row r="47" spans="1:18" ht="12.75">
      <c r="A47" s="10"/>
      <c r="B47" s="13"/>
      <c r="E47" s="16"/>
      <c r="F47" s="16"/>
      <c r="G47" s="16"/>
      <c r="L47" s="16"/>
      <c r="M47" s="16"/>
      <c r="N47" s="16"/>
      <c r="O47" s="16"/>
      <c r="P47" s="16"/>
      <c r="Q47" s="16"/>
      <c r="R47" s="16"/>
    </row>
    <row r="48" spans="1:18" ht="12.75">
      <c r="A48" s="10"/>
      <c r="B48" s="13"/>
      <c r="E48" s="16"/>
      <c r="F48" s="16"/>
      <c r="G48" s="16"/>
      <c r="L48" s="16"/>
      <c r="M48" s="16"/>
      <c r="N48" s="16"/>
      <c r="O48" s="16"/>
      <c r="P48" s="16"/>
      <c r="Q48" s="16"/>
      <c r="R48" s="16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M185"/>
  <sheetViews>
    <sheetView workbookViewId="0" topLeftCell="A2">
      <pane xSplit="4" ySplit="11" topLeftCell="E13" activePane="bottomRight" state="frozen"/>
      <selection pane="topLeft" activeCell="A2" sqref="A2"/>
      <selection pane="topRight" activeCell="E2" sqref="E2"/>
      <selection pane="bottomLeft" activeCell="A12" sqref="A12"/>
      <selection pane="bottomRight" activeCell="A30" sqref="A30"/>
    </sheetView>
  </sheetViews>
  <sheetFormatPr defaultColWidth="9.140625" defaultRowHeight="12.75"/>
  <cols>
    <col min="1" max="1" width="5.00390625" style="10" customWidth="1"/>
    <col min="2" max="2" width="6.140625" style="13" customWidth="1"/>
    <col min="3" max="3" width="5.00390625" style="0" customWidth="1"/>
    <col min="4" max="4" width="14.00390625" style="0" customWidth="1"/>
    <col min="5" max="5" width="8.57421875" style="0" customWidth="1"/>
    <col min="6" max="6" width="10.28125" style="0" bestFit="1" customWidth="1"/>
    <col min="7" max="7" width="12.7109375" style="0" customWidth="1"/>
    <col min="8" max="8" width="17.421875" style="8" customWidth="1"/>
    <col min="9" max="9" width="12.421875" style="8" bestFit="1" customWidth="1"/>
    <col min="10" max="10" width="9.7109375" style="0" customWidth="1"/>
    <col min="11" max="11" width="10.57421875" style="0" customWidth="1"/>
    <col min="12" max="12" width="10.421875" style="0" customWidth="1"/>
  </cols>
  <sheetData>
    <row r="1" spans="1:10" ht="12.75">
      <c r="A1" s="2" t="s">
        <v>15</v>
      </c>
      <c r="B1" s="2"/>
      <c r="C1" s="2"/>
      <c r="D1" s="2"/>
      <c r="E1" s="2"/>
      <c r="F1" s="2"/>
      <c r="G1" s="2"/>
      <c r="H1" s="6"/>
      <c r="I1" s="6"/>
      <c r="J1" s="2"/>
    </row>
    <row r="2" spans="1:10" ht="12.75">
      <c r="A2" s="17" t="s">
        <v>5</v>
      </c>
      <c r="B2" s="2"/>
      <c r="C2" s="2"/>
      <c r="D2" s="2"/>
      <c r="E2" s="2"/>
      <c r="F2" s="2"/>
      <c r="G2" s="2"/>
      <c r="H2" s="6"/>
      <c r="I2" s="6"/>
      <c r="J2" s="2"/>
    </row>
    <row r="3" spans="1:10" ht="12.75">
      <c r="A3" s="2"/>
      <c r="B3" s="2"/>
      <c r="C3" s="2"/>
      <c r="D3" s="2"/>
      <c r="E3" s="2"/>
      <c r="F3" s="2"/>
      <c r="G3" s="2"/>
      <c r="H3" s="6"/>
      <c r="I3" s="6"/>
      <c r="J3" s="2"/>
    </row>
    <row r="4" spans="1:10" ht="12.75">
      <c r="A4" s="2" t="s">
        <v>213</v>
      </c>
      <c r="B4" s="2"/>
      <c r="C4" s="2"/>
      <c r="D4" s="2"/>
      <c r="E4" s="2"/>
      <c r="F4" s="2"/>
      <c r="G4" s="2"/>
      <c r="H4" s="6"/>
      <c r="I4" s="6"/>
      <c r="J4" s="2"/>
    </row>
    <row r="5" spans="1:10" ht="12.75">
      <c r="A5" s="2"/>
      <c r="B5" s="2"/>
      <c r="C5" s="2"/>
      <c r="D5" s="2"/>
      <c r="E5" s="2"/>
      <c r="F5" s="2"/>
      <c r="G5" s="2"/>
      <c r="H5" s="6"/>
      <c r="I5" s="6"/>
      <c r="J5" s="2"/>
    </row>
    <row r="6" spans="1:10" ht="12.75">
      <c r="A6" s="2" t="s">
        <v>255</v>
      </c>
      <c r="B6" s="2"/>
      <c r="C6" s="2"/>
      <c r="D6" s="2"/>
      <c r="E6" s="2"/>
      <c r="F6" s="2"/>
      <c r="G6" s="2"/>
      <c r="H6" s="6"/>
      <c r="I6" s="6"/>
      <c r="J6" s="2"/>
    </row>
    <row r="7" spans="1:10" ht="12.75">
      <c r="A7" s="2"/>
      <c r="B7" s="2"/>
      <c r="C7" s="2"/>
      <c r="D7" s="2"/>
      <c r="E7" s="2"/>
      <c r="F7" s="2"/>
      <c r="G7" s="2"/>
      <c r="H7" s="6"/>
      <c r="I7" s="6"/>
      <c r="J7" s="2"/>
    </row>
    <row r="8" spans="1:12" ht="12.75">
      <c r="A8" s="2"/>
      <c r="B8" s="2"/>
      <c r="C8" s="2"/>
      <c r="D8" s="2"/>
      <c r="E8" s="151" t="s">
        <v>396</v>
      </c>
      <c r="F8" s="151"/>
      <c r="G8" s="151"/>
      <c r="H8" s="151"/>
      <c r="I8" s="151"/>
      <c r="J8" s="151"/>
      <c r="K8" s="15" t="s">
        <v>398</v>
      </c>
      <c r="L8" s="15" t="s">
        <v>4</v>
      </c>
    </row>
    <row r="9" spans="1:12" ht="12.75">
      <c r="A9" s="2"/>
      <c r="B9" s="2"/>
      <c r="C9" s="2"/>
      <c r="D9" s="2"/>
      <c r="E9" s="15"/>
      <c r="F9" s="151" t="s">
        <v>397</v>
      </c>
      <c r="G9" s="151"/>
      <c r="H9" s="151"/>
      <c r="I9" s="15" t="s">
        <v>106</v>
      </c>
      <c r="J9" s="15"/>
      <c r="K9" s="15" t="s">
        <v>399</v>
      </c>
      <c r="L9" s="15" t="s">
        <v>400</v>
      </c>
    </row>
    <row r="10" spans="1:10" ht="12.75">
      <c r="A10" s="2"/>
      <c r="B10" s="2"/>
      <c r="C10" s="2"/>
      <c r="D10" s="2"/>
      <c r="E10" s="15" t="s">
        <v>2</v>
      </c>
      <c r="F10" s="15" t="s">
        <v>2</v>
      </c>
      <c r="G10" s="15" t="s">
        <v>212</v>
      </c>
      <c r="H10" s="15" t="s">
        <v>229</v>
      </c>
      <c r="I10" s="15" t="s">
        <v>77</v>
      </c>
      <c r="J10" s="2"/>
    </row>
    <row r="11" spans="1:10" ht="12.75">
      <c r="A11" s="2"/>
      <c r="B11" s="2"/>
      <c r="C11" s="2"/>
      <c r="D11" s="2"/>
      <c r="E11" s="15" t="s">
        <v>3</v>
      </c>
      <c r="F11" s="15" t="s">
        <v>76</v>
      </c>
      <c r="G11" s="15" t="s">
        <v>79</v>
      </c>
      <c r="H11" s="15" t="s">
        <v>230</v>
      </c>
      <c r="I11" s="15" t="s">
        <v>78</v>
      </c>
      <c r="J11" s="2" t="s">
        <v>4</v>
      </c>
    </row>
    <row r="12" spans="1:12" ht="12.75">
      <c r="A12" s="29"/>
      <c r="B12"/>
      <c r="E12" s="6" t="s">
        <v>33</v>
      </c>
      <c r="F12" s="6" t="s">
        <v>33</v>
      </c>
      <c r="G12" s="6" t="s">
        <v>33</v>
      </c>
      <c r="H12" s="6" t="s">
        <v>33</v>
      </c>
      <c r="I12" s="6" t="s">
        <v>33</v>
      </c>
      <c r="J12" s="6" t="s">
        <v>33</v>
      </c>
      <c r="K12" s="6" t="s">
        <v>33</v>
      </c>
      <c r="L12" s="6" t="s">
        <v>33</v>
      </c>
    </row>
    <row r="13" spans="1:10" ht="12.75">
      <c r="A13" s="29" t="s">
        <v>114</v>
      </c>
      <c r="B13"/>
      <c r="E13" s="6"/>
      <c r="F13" s="6"/>
      <c r="G13" s="6"/>
      <c r="H13" s="6"/>
      <c r="I13" s="6"/>
      <c r="J13" s="6"/>
    </row>
    <row r="14" spans="1:10" ht="12.75">
      <c r="A14" s="29" t="s">
        <v>257</v>
      </c>
      <c r="B14"/>
      <c r="E14" s="6"/>
      <c r="F14" s="6"/>
      <c r="G14" s="6"/>
      <c r="H14" s="6"/>
      <c r="I14" s="6"/>
      <c r="J14" s="6"/>
    </row>
    <row r="15" spans="1:10" ht="12.75">
      <c r="A15" s="29" t="s">
        <v>258</v>
      </c>
      <c r="B15"/>
      <c r="E15" s="6"/>
      <c r="F15" s="6"/>
      <c r="G15" s="6"/>
      <c r="H15" s="6"/>
      <c r="I15" s="6"/>
      <c r="J15" s="6"/>
    </row>
    <row r="16" spans="1:13" ht="12.75">
      <c r="A16"/>
      <c r="B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2.75" customHeight="1">
      <c r="A17" t="s">
        <v>259</v>
      </c>
      <c r="B17"/>
      <c r="E17" s="47">
        <f>E56</f>
        <v>40203</v>
      </c>
      <c r="F17" s="47">
        <f>F56</f>
        <v>4127</v>
      </c>
      <c r="G17" s="47">
        <v>9296</v>
      </c>
      <c r="H17" s="47">
        <v>134</v>
      </c>
      <c r="I17" s="47">
        <v>-3069</v>
      </c>
      <c r="J17" s="16">
        <f>SUM(E17:I17)</f>
        <v>50691</v>
      </c>
      <c r="K17" s="16">
        <v>374</v>
      </c>
      <c r="L17" s="16">
        <f>J17+K17</f>
        <v>51065</v>
      </c>
      <c r="M17" s="16"/>
    </row>
    <row r="18" spans="1:13" ht="12.75">
      <c r="A18"/>
      <c r="B18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2.75" customHeight="1">
      <c r="A19" s="10" t="s">
        <v>27</v>
      </c>
      <c r="B19"/>
      <c r="E19" s="16">
        <v>0</v>
      </c>
      <c r="F19" s="19">
        <v>0</v>
      </c>
      <c r="G19" s="32">
        <v>0</v>
      </c>
      <c r="H19" s="32">
        <v>0</v>
      </c>
      <c r="I19" s="19">
        <v>0</v>
      </c>
      <c r="J19" s="16">
        <f>SUM(E19:I19)</f>
        <v>0</v>
      </c>
      <c r="K19" s="16">
        <v>450</v>
      </c>
      <c r="L19" s="16">
        <f>J19+K19</f>
        <v>450</v>
      </c>
      <c r="M19" s="16"/>
    </row>
    <row r="20" spans="1:13" ht="12.75" customHeight="1">
      <c r="A20"/>
      <c r="B20"/>
      <c r="E20" s="16"/>
      <c r="F20" s="16"/>
      <c r="G20" s="34"/>
      <c r="H20" s="34"/>
      <c r="I20" s="16"/>
      <c r="J20" s="19"/>
      <c r="K20" s="16"/>
      <c r="L20" s="16"/>
      <c r="M20" s="16"/>
    </row>
    <row r="21" spans="1:13" ht="12.75" customHeight="1">
      <c r="A21" t="s">
        <v>404</v>
      </c>
      <c r="B21"/>
      <c r="E21" s="19">
        <v>0</v>
      </c>
      <c r="F21" s="19">
        <v>0</v>
      </c>
      <c r="G21" s="34">
        <v>0</v>
      </c>
      <c r="H21" s="34">
        <v>0</v>
      </c>
      <c r="I21" s="19">
        <f>2!K38</f>
        <v>-2659</v>
      </c>
      <c r="J21" s="16">
        <f>SUM(E21:I21)</f>
        <v>-2659</v>
      </c>
      <c r="K21" s="16">
        <f>2!K40</f>
        <v>2</v>
      </c>
      <c r="L21" s="16">
        <f>J21+K21</f>
        <v>-2657</v>
      </c>
      <c r="M21" s="16"/>
    </row>
    <row r="22" spans="1:13" ht="12.75" customHeight="1">
      <c r="A22" t="s">
        <v>174</v>
      </c>
      <c r="B22"/>
      <c r="E22" s="19"/>
      <c r="F22" s="19"/>
      <c r="G22" s="34"/>
      <c r="H22" s="34"/>
      <c r="I22" s="19"/>
      <c r="J22" s="19"/>
      <c r="K22" s="16"/>
      <c r="L22" s="16"/>
      <c r="M22" s="16"/>
    </row>
    <row r="23" spans="1:13" ht="12.75" customHeight="1">
      <c r="A23" t="s">
        <v>175</v>
      </c>
      <c r="B23"/>
      <c r="E23" s="19"/>
      <c r="F23" s="19"/>
      <c r="G23" s="34"/>
      <c r="H23" s="34"/>
      <c r="I23" s="19"/>
      <c r="J23" s="19"/>
      <c r="K23" s="16"/>
      <c r="L23" s="16"/>
      <c r="M23" s="16"/>
    </row>
    <row r="24" spans="1:13" ht="12.75" customHeight="1">
      <c r="A24" t="s">
        <v>176</v>
      </c>
      <c r="B24"/>
      <c r="E24" s="19">
        <v>0</v>
      </c>
      <c r="F24" s="19">
        <v>0</v>
      </c>
      <c r="G24" s="34">
        <v>0</v>
      </c>
      <c r="H24" s="34">
        <v>0</v>
      </c>
      <c r="I24" s="19">
        <v>0</v>
      </c>
      <c r="J24" s="16">
        <f>SUM(E24:I24)</f>
        <v>0</v>
      </c>
      <c r="K24" s="16">
        <v>0</v>
      </c>
      <c r="L24" s="16">
        <f>J24+K24</f>
        <v>0</v>
      </c>
      <c r="M24" s="16"/>
    </row>
    <row r="25" spans="1:13" ht="12.75" customHeight="1">
      <c r="A25" t="s">
        <v>174</v>
      </c>
      <c r="B25"/>
      <c r="E25" s="19"/>
      <c r="F25" s="19"/>
      <c r="G25" s="34"/>
      <c r="H25" s="34"/>
      <c r="I25" s="19"/>
      <c r="J25" s="19"/>
      <c r="K25" s="16"/>
      <c r="L25" s="16"/>
      <c r="M25" s="16"/>
    </row>
    <row r="26" spans="1:13" ht="12.75" customHeight="1">
      <c r="A26" t="s">
        <v>231</v>
      </c>
      <c r="B26"/>
      <c r="E26" s="19"/>
      <c r="F26" s="19"/>
      <c r="G26" s="34"/>
      <c r="H26" s="34">
        <v>13</v>
      </c>
      <c r="I26" s="19">
        <v>0</v>
      </c>
      <c r="J26" s="16">
        <f>SUM(E26:I26)</f>
        <v>13</v>
      </c>
      <c r="K26" s="16">
        <v>0</v>
      </c>
      <c r="L26" s="16">
        <f>J26+K26</f>
        <v>13</v>
      </c>
      <c r="M26" s="16"/>
    </row>
    <row r="27" spans="1:13" ht="12.75" customHeight="1">
      <c r="A27" t="s">
        <v>223</v>
      </c>
      <c r="B27"/>
      <c r="E27" s="19">
        <v>0</v>
      </c>
      <c r="F27" s="19">
        <v>0</v>
      </c>
      <c r="G27" s="34">
        <v>0</v>
      </c>
      <c r="H27" s="34">
        <v>0</v>
      </c>
      <c r="I27" s="19">
        <v>0</v>
      </c>
      <c r="J27" s="16">
        <f>SUM(E27:I27)</f>
        <v>0</v>
      </c>
      <c r="K27" s="16">
        <v>0</v>
      </c>
      <c r="L27" s="16">
        <f>J27+K27</f>
        <v>0</v>
      </c>
      <c r="M27" s="16"/>
    </row>
    <row r="28" spans="1:13" ht="12.75" customHeight="1">
      <c r="A28"/>
      <c r="B28"/>
      <c r="E28" s="19"/>
      <c r="F28" s="19"/>
      <c r="G28" s="34"/>
      <c r="H28" s="34"/>
      <c r="I28" s="19"/>
      <c r="J28" s="19"/>
      <c r="K28" s="16"/>
      <c r="L28" s="16"/>
      <c r="M28" s="16"/>
    </row>
    <row r="29" spans="1:13" ht="12.75" customHeight="1">
      <c r="A29"/>
      <c r="B29"/>
      <c r="E29" s="19"/>
      <c r="F29" s="19"/>
      <c r="G29" s="34"/>
      <c r="H29" s="34"/>
      <c r="I29" s="19"/>
      <c r="J29" s="19"/>
      <c r="K29" s="16"/>
      <c r="L29" s="16"/>
      <c r="M29" s="16"/>
    </row>
    <row r="30" spans="1:13" ht="12.75" customHeight="1">
      <c r="A30"/>
      <c r="B30"/>
      <c r="E30" s="19"/>
      <c r="F30" s="19"/>
      <c r="G30" s="34"/>
      <c r="H30" s="34"/>
      <c r="I30" s="19"/>
      <c r="J30" s="19"/>
      <c r="K30" s="16"/>
      <c r="L30" s="16"/>
      <c r="M30" s="16"/>
    </row>
    <row r="31" spans="1:13" ht="12.75" customHeight="1">
      <c r="A31"/>
      <c r="B31"/>
      <c r="E31" s="19"/>
      <c r="F31" s="19"/>
      <c r="G31" s="34"/>
      <c r="H31" s="34"/>
      <c r="I31" s="19"/>
      <c r="J31" s="19"/>
      <c r="K31" s="16"/>
      <c r="L31" s="16"/>
      <c r="M31" s="16"/>
    </row>
    <row r="32" spans="1:13" ht="12.75" customHeight="1">
      <c r="A32"/>
      <c r="B32"/>
      <c r="E32" s="16"/>
      <c r="F32" s="16"/>
      <c r="G32" s="34"/>
      <c r="H32" s="34"/>
      <c r="I32" s="16"/>
      <c r="J32" s="19"/>
      <c r="K32" s="16"/>
      <c r="L32" s="16"/>
      <c r="M32" s="16"/>
    </row>
    <row r="33" spans="1:13" ht="7.5" customHeight="1">
      <c r="A33" t="s">
        <v>80</v>
      </c>
      <c r="B33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8" customHeight="1" thickBot="1">
      <c r="A34" t="s">
        <v>261</v>
      </c>
      <c r="B34"/>
      <c r="E34" s="33">
        <f>SUM(E17:E33)</f>
        <v>40203</v>
      </c>
      <c r="F34" s="33">
        <f aca="true" t="shared" si="0" ref="F34:L34">SUM(F17:F33)</f>
        <v>4127</v>
      </c>
      <c r="G34" s="33">
        <f t="shared" si="0"/>
        <v>9296</v>
      </c>
      <c r="H34" s="33">
        <f t="shared" si="0"/>
        <v>147</v>
      </c>
      <c r="I34" s="33">
        <f t="shared" si="0"/>
        <v>-5728</v>
      </c>
      <c r="J34" s="33">
        <f t="shared" si="0"/>
        <v>48045</v>
      </c>
      <c r="K34" s="33">
        <f t="shared" si="0"/>
        <v>826</v>
      </c>
      <c r="L34" s="33">
        <f t="shared" si="0"/>
        <v>48871</v>
      </c>
      <c r="M34" s="16"/>
    </row>
    <row r="35" spans="1:13" ht="13.5" thickTop="1">
      <c r="A35"/>
      <c r="B35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2.75">
      <c r="A36"/>
      <c r="B3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2.75">
      <c r="A37" s="29" t="s">
        <v>116</v>
      </c>
      <c r="B37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2.75">
      <c r="A38" s="29" t="s">
        <v>159</v>
      </c>
      <c r="B38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2.75">
      <c r="A39" s="29" t="s">
        <v>227</v>
      </c>
      <c r="B39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2.75">
      <c r="A40"/>
      <c r="B40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2.75">
      <c r="A41" t="s">
        <v>262</v>
      </c>
      <c r="B41"/>
      <c r="E41" s="82">
        <v>40203</v>
      </c>
      <c r="F41" s="16">
        <v>4127</v>
      </c>
      <c r="G41" s="16">
        <v>9777</v>
      </c>
      <c r="H41" s="16">
        <v>0</v>
      </c>
      <c r="I41" s="16">
        <v>4024</v>
      </c>
      <c r="J41" s="16">
        <f>SUM(E41:I41)</f>
        <v>58131</v>
      </c>
      <c r="K41" s="16">
        <v>1263</v>
      </c>
      <c r="L41" s="16">
        <f>J41+K41</f>
        <v>59394</v>
      </c>
      <c r="M41" s="16"/>
    </row>
    <row r="42" spans="1:13" ht="12.75">
      <c r="A42"/>
      <c r="B42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2.75" customHeight="1">
      <c r="A43" t="s">
        <v>260</v>
      </c>
      <c r="B43"/>
      <c r="E43" s="19">
        <v>0</v>
      </c>
      <c r="F43" s="19">
        <v>0</v>
      </c>
      <c r="G43" s="34">
        <v>0</v>
      </c>
      <c r="H43" s="34">
        <v>0</v>
      </c>
      <c r="I43" s="19">
        <v>-5083</v>
      </c>
      <c r="J43" s="16">
        <f>SUM(E43:I43)</f>
        <v>-5083</v>
      </c>
      <c r="K43" s="19">
        <v>0</v>
      </c>
      <c r="L43" s="16">
        <f>J43+K43</f>
        <v>-5083</v>
      </c>
      <c r="M43" s="16"/>
    </row>
    <row r="44" spans="1:13" ht="12.75" customHeight="1">
      <c r="A44" t="s">
        <v>174</v>
      </c>
      <c r="B44"/>
      <c r="E44" s="19"/>
      <c r="F44" s="19"/>
      <c r="G44" s="34"/>
      <c r="H44" s="34"/>
      <c r="I44" s="19"/>
      <c r="J44" s="19"/>
      <c r="K44" s="19"/>
      <c r="L44" s="19"/>
      <c r="M44" s="16"/>
    </row>
    <row r="45" spans="1:13" ht="12.75" customHeight="1">
      <c r="A45" t="s">
        <v>175</v>
      </c>
      <c r="B45"/>
      <c r="E45" s="19"/>
      <c r="F45" s="19"/>
      <c r="G45" s="34"/>
      <c r="H45" s="34"/>
      <c r="I45" s="19"/>
      <c r="J45" s="19"/>
      <c r="K45" s="19"/>
      <c r="L45" s="19"/>
      <c r="M45" s="16"/>
    </row>
    <row r="46" spans="1:13" ht="12.75" customHeight="1">
      <c r="A46" t="s">
        <v>176</v>
      </c>
      <c r="B46"/>
      <c r="E46" s="19">
        <v>0</v>
      </c>
      <c r="F46" s="19">
        <v>0</v>
      </c>
      <c r="G46" s="34">
        <v>-481</v>
      </c>
      <c r="H46" s="34">
        <v>0</v>
      </c>
      <c r="I46" s="19">
        <v>0</v>
      </c>
      <c r="J46" s="16">
        <f>SUM(E46:I46)</f>
        <v>-481</v>
      </c>
      <c r="K46" s="19">
        <v>0</v>
      </c>
      <c r="L46" s="16">
        <f>J46+K46</f>
        <v>-481</v>
      </c>
      <c r="M46" s="16"/>
    </row>
    <row r="47" spans="1:13" ht="12.75" customHeight="1">
      <c r="A47" t="s">
        <v>174</v>
      </c>
      <c r="B47"/>
      <c r="E47" s="19"/>
      <c r="F47" s="19"/>
      <c r="G47" s="34"/>
      <c r="H47" s="34"/>
      <c r="I47" s="19"/>
      <c r="J47" s="19"/>
      <c r="K47" s="19"/>
      <c r="L47" s="19"/>
      <c r="M47" s="16"/>
    </row>
    <row r="48" spans="1:13" ht="12.75" customHeight="1">
      <c r="A48" t="s">
        <v>231</v>
      </c>
      <c r="B48"/>
      <c r="E48" s="19"/>
      <c r="F48" s="19"/>
      <c r="G48" s="34"/>
      <c r="H48" s="34">
        <v>134</v>
      </c>
      <c r="I48" s="19"/>
      <c r="J48" s="16">
        <f>SUM(E48:I48)</f>
        <v>134</v>
      </c>
      <c r="K48" s="19">
        <v>0</v>
      </c>
      <c r="L48" s="16">
        <f>J48+K48</f>
        <v>134</v>
      </c>
      <c r="M48" s="16"/>
    </row>
    <row r="49" spans="1:13" ht="12.75" customHeight="1">
      <c r="A49" t="s">
        <v>223</v>
      </c>
      <c r="B49"/>
      <c r="E49" s="19">
        <v>0</v>
      </c>
      <c r="F49" s="19">
        <v>0</v>
      </c>
      <c r="G49" s="34">
        <v>0</v>
      </c>
      <c r="H49" s="34">
        <v>0</v>
      </c>
      <c r="I49" s="19">
        <v>-2010</v>
      </c>
      <c r="J49" s="16">
        <f>SUM(E49:I49)</f>
        <v>-2010</v>
      </c>
      <c r="K49" s="19">
        <v>0</v>
      </c>
      <c r="L49" s="16">
        <f>J49+K49</f>
        <v>-2010</v>
      </c>
      <c r="M49" s="16"/>
    </row>
    <row r="50" spans="1:13" ht="12.75" customHeight="1">
      <c r="A50" t="s">
        <v>402</v>
      </c>
      <c r="B50"/>
      <c r="E50" s="19"/>
      <c r="F50" s="19"/>
      <c r="G50" s="34"/>
      <c r="H50" s="34"/>
      <c r="I50" s="19"/>
      <c r="J50" s="16"/>
      <c r="K50" s="19"/>
      <c r="L50" s="16"/>
      <c r="M50" s="16"/>
    </row>
    <row r="51" spans="1:13" ht="12.75" customHeight="1">
      <c r="A51" t="s">
        <v>401</v>
      </c>
      <c r="B51"/>
      <c r="E51" s="19">
        <v>0</v>
      </c>
      <c r="F51" s="19">
        <v>0</v>
      </c>
      <c r="G51" s="34">
        <v>0</v>
      </c>
      <c r="H51" s="34">
        <v>0</v>
      </c>
      <c r="I51" s="19">
        <v>0</v>
      </c>
      <c r="J51" s="16">
        <f>SUM(E51:I51)</f>
        <v>0</v>
      </c>
      <c r="K51" s="19">
        <v>-1263</v>
      </c>
      <c r="L51" s="16">
        <f>J51+K51</f>
        <v>-1263</v>
      </c>
      <c r="M51" s="16"/>
    </row>
    <row r="52" spans="1:13" ht="12.75" customHeight="1">
      <c r="A52" t="s">
        <v>403</v>
      </c>
      <c r="B52"/>
      <c r="E52" s="19"/>
      <c r="F52" s="19"/>
      <c r="G52" s="34"/>
      <c r="H52" s="34"/>
      <c r="I52" s="19"/>
      <c r="J52" s="16"/>
      <c r="K52" s="19"/>
      <c r="L52" s="16"/>
      <c r="M52" s="16"/>
    </row>
    <row r="53" spans="1:13" ht="12.75" customHeight="1">
      <c r="A53" t="s">
        <v>176</v>
      </c>
      <c r="B53"/>
      <c r="E53" s="19">
        <v>0</v>
      </c>
      <c r="F53" s="19">
        <v>0</v>
      </c>
      <c r="G53" s="34">
        <v>0</v>
      </c>
      <c r="H53" s="34">
        <v>0</v>
      </c>
      <c r="I53" s="19">
        <v>0</v>
      </c>
      <c r="J53" s="16">
        <f>SUM(E53:I53)</f>
        <v>0</v>
      </c>
      <c r="K53" s="19">
        <v>374</v>
      </c>
      <c r="L53" s="16">
        <f>J53+K53</f>
        <v>374</v>
      </c>
      <c r="M53" s="16"/>
    </row>
    <row r="54" spans="1:13" ht="12.75">
      <c r="A54"/>
      <c r="B54"/>
      <c r="E54" s="16"/>
      <c r="F54" s="16"/>
      <c r="G54" s="16"/>
      <c r="H54" s="16"/>
      <c r="I54" s="16"/>
      <c r="J54" s="16"/>
      <c r="K54" s="16"/>
      <c r="L54" s="16"/>
      <c r="M54" s="16"/>
    </row>
    <row r="55" spans="1:13" ht="12.75">
      <c r="A55" t="s">
        <v>80</v>
      </c>
      <c r="B55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3.5" thickBot="1">
      <c r="A56" t="s">
        <v>228</v>
      </c>
      <c r="B56"/>
      <c r="E56" s="21">
        <f>SUM(E41:E55)</f>
        <v>40203</v>
      </c>
      <c r="F56" s="21">
        <f>SUM(F41:F55)</f>
        <v>4127</v>
      </c>
      <c r="G56" s="21">
        <f>SUM(G41:G55)</f>
        <v>9296</v>
      </c>
      <c r="H56" s="21">
        <f>SUM(H41:H55)</f>
        <v>134</v>
      </c>
      <c r="I56" s="21">
        <f>SUM(I41:I55)</f>
        <v>-3069</v>
      </c>
      <c r="J56" s="21">
        <f>SUM(E56:I56)</f>
        <v>50691</v>
      </c>
      <c r="K56" s="21">
        <f>SUM(K41:K55)</f>
        <v>374</v>
      </c>
      <c r="L56" s="21">
        <f>SUM(L41:L55)</f>
        <v>51065</v>
      </c>
      <c r="M56" s="16"/>
    </row>
    <row r="57" spans="1:13" ht="13.5" thickTop="1">
      <c r="A57"/>
      <c r="B57"/>
      <c r="E57" s="16"/>
      <c r="F57" s="16"/>
      <c r="G57" s="16"/>
      <c r="H57" s="16"/>
      <c r="I57" s="19"/>
      <c r="J57" s="16"/>
      <c r="K57" s="16"/>
      <c r="L57" s="16"/>
      <c r="M57" s="16"/>
    </row>
    <row r="58" spans="1:13" ht="12.75">
      <c r="A58"/>
      <c r="B58"/>
      <c r="E58" s="16"/>
      <c r="F58" s="16"/>
      <c r="G58" s="16"/>
      <c r="H58" s="16"/>
      <c r="I58" s="19"/>
      <c r="J58" s="16"/>
      <c r="K58" s="16"/>
      <c r="L58" s="16"/>
      <c r="M58" s="16"/>
    </row>
    <row r="59" spans="1:13" ht="12.75">
      <c r="A59"/>
      <c r="B59"/>
      <c r="E59" s="16"/>
      <c r="F59" s="16"/>
      <c r="G59" s="16"/>
      <c r="H59" s="16"/>
      <c r="I59" s="16"/>
      <c r="J59" s="16"/>
      <c r="K59" s="16"/>
      <c r="L59" s="16"/>
      <c r="M59" s="16"/>
    </row>
    <row r="60" spans="1:9" ht="12.75">
      <c r="A60" s="18" t="s">
        <v>127</v>
      </c>
      <c r="B60"/>
      <c r="F60" s="3"/>
      <c r="H60"/>
      <c r="I60"/>
    </row>
    <row r="61" spans="1:9" ht="12.75">
      <c r="A61" t="s">
        <v>256</v>
      </c>
      <c r="B61"/>
      <c r="F61" s="3"/>
      <c r="H61"/>
      <c r="I61"/>
    </row>
    <row r="62" spans="1:13" ht="12.75">
      <c r="A62"/>
      <c r="B62"/>
      <c r="E62" s="16"/>
      <c r="F62" s="16"/>
      <c r="G62" s="16"/>
      <c r="H62" s="16"/>
      <c r="I62" s="16"/>
      <c r="J62" s="16"/>
      <c r="K62" s="16"/>
      <c r="L62" s="16"/>
      <c r="M62" s="16"/>
    </row>
    <row r="63" spans="1:13" ht="12" customHeight="1">
      <c r="A63"/>
      <c r="B63"/>
      <c r="E63" s="16"/>
      <c r="F63" s="16"/>
      <c r="G63" s="16"/>
      <c r="H63" s="16"/>
      <c r="I63" s="16"/>
      <c r="J63" s="16"/>
      <c r="K63" s="16"/>
      <c r="L63" s="16"/>
      <c r="M63" s="16"/>
    </row>
    <row r="64" spans="5:13" ht="12.75">
      <c r="E64" s="16"/>
      <c r="F64" s="16"/>
      <c r="G64" s="16"/>
      <c r="H64" s="16"/>
      <c r="I64" s="16"/>
      <c r="J64" s="16"/>
      <c r="K64" s="16"/>
      <c r="L64" s="16"/>
      <c r="M64" s="16"/>
    </row>
    <row r="65" spans="5:13" ht="12.75">
      <c r="E65" s="16"/>
      <c r="F65" s="16"/>
      <c r="G65" s="16"/>
      <c r="H65" s="16"/>
      <c r="I65" s="16"/>
      <c r="J65" s="16"/>
      <c r="K65" s="16"/>
      <c r="L65" s="16"/>
      <c r="M65" s="16"/>
    </row>
    <row r="66" spans="5:13" ht="12.75">
      <c r="E66" s="16"/>
      <c r="F66" s="16"/>
      <c r="G66" s="16"/>
      <c r="H66" s="16"/>
      <c r="I66" s="16"/>
      <c r="J66" s="16"/>
      <c r="K66" s="16"/>
      <c r="L66" s="16"/>
      <c r="M66" s="16"/>
    </row>
    <row r="67" spans="5:13" ht="12.75">
      <c r="E67" s="16"/>
      <c r="F67" s="16"/>
      <c r="G67" s="16"/>
      <c r="H67" s="16"/>
      <c r="I67" s="16"/>
      <c r="J67" s="16"/>
      <c r="K67" s="16"/>
      <c r="L67" s="16"/>
      <c r="M67" s="16"/>
    </row>
    <row r="68" spans="7:10" ht="12.75">
      <c r="G68" s="16"/>
      <c r="H68" s="16"/>
      <c r="I68" s="16"/>
      <c r="J68" s="16"/>
    </row>
    <row r="69" spans="7:10" ht="12.75">
      <c r="G69" s="16"/>
      <c r="H69" s="16"/>
      <c r="I69" s="16"/>
      <c r="J69" s="16"/>
    </row>
    <row r="70" spans="7:10" ht="12.75">
      <c r="G70" s="16"/>
      <c r="H70" s="16"/>
      <c r="I70" s="16"/>
      <c r="J70" s="16"/>
    </row>
    <row r="71" spans="7:10" ht="12.75">
      <c r="G71" s="16"/>
      <c r="H71" s="16"/>
      <c r="I71" s="16"/>
      <c r="J71" s="16"/>
    </row>
    <row r="72" spans="7:10" ht="12.75">
      <c r="G72" s="16"/>
      <c r="H72" s="16"/>
      <c r="I72" s="16"/>
      <c r="J72" s="16"/>
    </row>
    <row r="73" spans="7:10" ht="12.75">
      <c r="G73" s="16"/>
      <c r="H73" s="16"/>
      <c r="I73" s="16"/>
      <c r="J73" s="16"/>
    </row>
    <row r="74" spans="7:10" ht="12.75">
      <c r="G74" s="16"/>
      <c r="H74" s="16"/>
      <c r="I74" s="16"/>
      <c r="J74" s="16"/>
    </row>
    <row r="75" spans="7:10" ht="12.75">
      <c r="G75" s="16"/>
      <c r="H75" s="16"/>
      <c r="I75" s="16"/>
      <c r="J75" s="16"/>
    </row>
    <row r="76" spans="7:10" ht="12.75">
      <c r="G76" s="16"/>
      <c r="H76" s="16"/>
      <c r="I76" s="16"/>
      <c r="J76" s="16"/>
    </row>
    <row r="77" spans="7:10" ht="12.75">
      <c r="G77" s="16"/>
      <c r="H77" s="16"/>
      <c r="I77" s="16"/>
      <c r="J77" s="16"/>
    </row>
    <row r="78" spans="7:10" ht="12.75">
      <c r="G78" s="16"/>
      <c r="H78" s="16"/>
      <c r="I78" s="16"/>
      <c r="J78" s="16"/>
    </row>
    <row r="79" spans="7:10" ht="12.75">
      <c r="G79" s="16"/>
      <c r="H79" s="16"/>
      <c r="I79" s="16"/>
      <c r="J79" s="16"/>
    </row>
    <row r="80" spans="7:10" ht="12.75">
      <c r="G80" s="16"/>
      <c r="H80" s="16"/>
      <c r="I80" s="16"/>
      <c r="J80" s="16"/>
    </row>
    <row r="81" spans="7:10" ht="12.75">
      <c r="G81" s="16"/>
      <c r="H81" s="16"/>
      <c r="I81" s="16"/>
      <c r="J81" s="16"/>
    </row>
    <row r="82" spans="7:10" ht="12.75">
      <c r="G82" s="16"/>
      <c r="H82" s="16"/>
      <c r="I82" s="16"/>
      <c r="J82" s="16"/>
    </row>
    <row r="83" spans="7:10" ht="12.75">
      <c r="G83" s="16"/>
      <c r="H83" s="16"/>
      <c r="I83" s="16"/>
      <c r="J83" s="16"/>
    </row>
    <row r="84" spans="7:10" ht="12.75">
      <c r="G84" s="16"/>
      <c r="H84" s="16"/>
      <c r="I84" s="16"/>
      <c r="J84" s="16"/>
    </row>
    <row r="85" spans="7:10" ht="12.75">
      <c r="G85" s="16"/>
      <c r="H85" s="16"/>
      <c r="I85" s="16"/>
      <c r="J85" s="16"/>
    </row>
    <row r="86" spans="7:10" ht="12.75">
      <c r="G86" s="16"/>
      <c r="H86" s="16"/>
      <c r="I86" s="16"/>
      <c r="J86" s="16"/>
    </row>
    <row r="87" spans="7:10" ht="12.75">
      <c r="G87" s="16"/>
      <c r="H87" s="16"/>
      <c r="I87" s="16"/>
      <c r="J87" s="16"/>
    </row>
    <row r="88" spans="7:10" ht="12.75">
      <c r="G88" s="16"/>
      <c r="H88" s="16"/>
      <c r="I88" s="16"/>
      <c r="J88" s="16"/>
    </row>
    <row r="89" spans="7:10" ht="12.75">
      <c r="G89" s="16"/>
      <c r="H89" s="16"/>
      <c r="I89" s="16"/>
      <c r="J89" s="16"/>
    </row>
    <row r="90" spans="7:10" ht="12.75">
      <c r="G90" s="16"/>
      <c r="H90" s="16"/>
      <c r="I90" s="16"/>
      <c r="J90" s="16"/>
    </row>
    <row r="91" spans="7:10" ht="12.75">
      <c r="G91" s="16"/>
      <c r="H91" s="16"/>
      <c r="I91" s="16"/>
      <c r="J91" s="16"/>
    </row>
    <row r="92" spans="7:10" ht="12.75">
      <c r="G92" s="16"/>
      <c r="H92" s="16"/>
      <c r="I92" s="16"/>
      <c r="J92" s="16"/>
    </row>
    <row r="93" spans="7:10" ht="12.75">
      <c r="G93" s="16"/>
      <c r="H93" s="16"/>
      <c r="I93" s="16"/>
      <c r="J93" s="16"/>
    </row>
    <row r="94" spans="7:10" ht="12.75">
      <c r="G94" s="16"/>
      <c r="H94" s="16"/>
      <c r="I94" s="16"/>
      <c r="J94" s="16"/>
    </row>
    <row r="95" spans="7:10" ht="12.75">
      <c r="G95" s="16"/>
      <c r="H95" s="16"/>
      <c r="I95" s="16"/>
      <c r="J95" s="16"/>
    </row>
    <row r="96" spans="7:10" ht="12.75">
      <c r="G96" s="16"/>
      <c r="H96" s="16"/>
      <c r="I96" s="16"/>
      <c r="J96" s="16"/>
    </row>
    <row r="97" spans="7:10" ht="12.75">
      <c r="G97" s="16"/>
      <c r="H97" s="16"/>
      <c r="I97" s="16"/>
      <c r="J97" s="16"/>
    </row>
    <row r="98" spans="7:10" ht="12.75">
      <c r="G98" s="16"/>
      <c r="H98" s="16"/>
      <c r="I98" s="16"/>
      <c r="J98" s="16"/>
    </row>
    <row r="99" spans="7:10" ht="12.75">
      <c r="G99" s="16"/>
      <c r="H99" s="16"/>
      <c r="I99" s="16"/>
      <c r="J99" s="16"/>
    </row>
    <row r="100" spans="7:10" ht="12.75">
      <c r="G100" s="16"/>
      <c r="H100" s="16"/>
      <c r="I100" s="16"/>
      <c r="J100" s="16"/>
    </row>
    <row r="101" spans="7:10" ht="12.75">
      <c r="G101" s="16"/>
      <c r="H101" s="16"/>
      <c r="I101" s="16"/>
      <c r="J101" s="16"/>
    </row>
    <row r="102" spans="7:10" ht="12.75">
      <c r="G102" s="16"/>
      <c r="H102" s="16"/>
      <c r="I102" s="16"/>
      <c r="J102" s="16"/>
    </row>
    <row r="103" spans="7:10" ht="12.75">
      <c r="G103" s="16"/>
      <c r="H103" s="16"/>
      <c r="I103" s="16"/>
      <c r="J103" s="16"/>
    </row>
    <row r="104" spans="7:10" ht="12.75">
      <c r="G104" s="16"/>
      <c r="H104" s="16"/>
      <c r="I104" s="16"/>
      <c r="J104" s="16"/>
    </row>
    <row r="105" spans="7:10" ht="12.75">
      <c r="G105" s="16"/>
      <c r="H105" s="16"/>
      <c r="I105" s="16"/>
      <c r="J105" s="16"/>
    </row>
    <row r="106" spans="7:10" ht="12.75">
      <c r="G106" s="16"/>
      <c r="H106" s="16"/>
      <c r="I106" s="16"/>
      <c r="J106" s="16"/>
    </row>
    <row r="107" spans="7:10" ht="12.75">
      <c r="G107" s="16"/>
      <c r="H107" s="16"/>
      <c r="I107" s="16"/>
      <c r="J107" s="16"/>
    </row>
    <row r="108" spans="7:10" ht="12.75">
      <c r="G108" s="16"/>
      <c r="H108" s="16"/>
      <c r="I108" s="16"/>
      <c r="J108" s="16"/>
    </row>
    <row r="109" spans="7:10" ht="12.75">
      <c r="G109" s="16"/>
      <c r="H109" s="16"/>
      <c r="I109" s="16"/>
      <c r="J109" s="16"/>
    </row>
    <row r="110" spans="7:10" ht="12.75">
      <c r="G110" s="16"/>
      <c r="H110" s="16"/>
      <c r="I110" s="16"/>
      <c r="J110" s="16"/>
    </row>
    <row r="111" spans="7:10" ht="12.75">
      <c r="G111" s="16"/>
      <c r="H111" s="16"/>
      <c r="I111" s="16"/>
      <c r="J111" s="16"/>
    </row>
    <row r="112" spans="7:10" ht="12.75">
      <c r="G112" s="16"/>
      <c r="H112" s="16"/>
      <c r="I112" s="16"/>
      <c r="J112" s="16"/>
    </row>
    <row r="113" spans="7:10" ht="12.75">
      <c r="G113" s="16"/>
      <c r="H113" s="16"/>
      <c r="I113" s="16"/>
      <c r="J113" s="16"/>
    </row>
    <row r="114" spans="7:10" ht="12.75">
      <c r="G114" s="16"/>
      <c r="H114" s="16"/>
      <c r="I114" s="16"/>
      <c r="J114" s="16"/>
    </row>
    <row r="115" spans="7:10" ht="12.75">
      <c r="G115" s="16"/>
      <c r="H115" s="16"/>
      <c r="I115" s="16"/>
      <c r="J115" s="16"/>
    </row>
    <row r="116" spans="7:10" ht="12.75">
      <c r="G116" s="16"/>
      <c r="H116" s="16"/>
      <c r="I116" s="16"/>
      <c r="J116" s="16"/>
    </row>
    <row r="117" spans="7:10" ht="12.75">
      <c r="G117" s="16"/>
      <c r="H117" s="16"/>
      <c r="I117" s="16"/>
      <c r="J117" s="16"/>
    </row>
    <row r="118" spans="7:10" ht="12.75">
      <c r="G118" s="16"/>
      <c r="H118" s="16"/>
      <c r="I118" s="16"/>
      <c r="J118" s="16"/>
    </row>
    <row r="119" spans="7:10" ht="12.75">
      <c r="G119" s="16"/>
      <c r="H119" s="16"/>
      <c r="I119" s="16"/>
      <c r="J119" s="16"/>
    </row>
    <row r="120" spans="7:10" ht="12.75">
      <c r="G120" s="16"/>
      <c r="H120" s="16"/>
      <c r="I120" s="16"/>
      <c r="J120" s="16"/>
    </row>
    <row r="121" spans="7:10" ht="12.75">
      <c r="G121" s="16"/>
      <c r="H121" s="16"/>
      <c r="I121" s="16"/>
      <c r="J121" s="16"/>
    </row>
    <row r="122" spans="7:10" ht="12.75">
      <c r="G122" s="16"/>
      <c r="H122" s="16"/>
      <c r="I122" s="16"/>
      <c r="J122" s="16"/>
    </row>
    <row r="123" spans="7:10" ht="12.75">
      <c r="G123" s="16"/>
      <c r="H123" s="16"/>
      <c r="I123" s="16"/>
      <c r="J123" s="16"/>
    </row>
    <row r="124" spans="7:10" ht="12.75">
      <c r="G124" s="16"/>
      <c r="H124" s="16"/>
      <c r="I124" s="16"/>
      <c r="J124" s="16"/>
    </row>
    <row r="125" spans="7:10" ht="12.75">
      <c r="G125" s="16"/>
      <c r="H125" s="16"/>
      <c r="I125" s="16"/>
      <c r="J125" s="16"/>
    </row>
    <row r="126" spans="7:10" ht="12.75">
      <c r="G126" s="16"/>
      <c r="H126" s="16"/>
      <c r="I126" s="16"/>
      <c r="J126" s="16"/>
    </row>
    <row r="127" spans="7:10" ht="12.75">
      <c r="G127" s="16"/>
      <c r="H127" s="16"/>
      <c r="I127" s="16"/>
      <c r="J127" s="16"/>
    </row>
    <row r="128" spans="7:10" ht="12.75">
      <c r="G128" s="16"/>
      <c r="H128" s="16"/>
      <c r="I128" s="16"/>
      <c r="J128" s="16"/>
    </row>
    <row r="129" spans="7:10" ht="12.75">
      <c r="G129" s="16"/>
      <c r="H129" s="16"/>
      <c r="I129" s="16"/>
      <c r="J129" s="16"/>
    </row>
    <row r="130" spans="7:10" ht="12.75">
      <c r="G130" s="16"/>
      <c r="H130" s="16"/>
      <c r="I130" s="16"/>
      <c r="J130" s="16"/>
    </row>
    <row r="131" spans="7:10" ht="12.75">
      <c r="G131" s="16"/>
      <c r="H131" s="16"/>
      <c r="I131" s="16"/>
      <c r="J131" s="16"/>
    </row>
    <row r="132" spans="7:10" ht="12.75">
      <c r="G132" s="16"/>
      <c r="H132" s="16"/>
      <c r="I132" s="16"/>
      <c r="J132" s="16"/>
    </row>
    <row r="133" spans="7:10" ht="12.75">
      <c r="G133" s="16"/>
      <c r="H133" s="16"/>
      <c r="I133" s="16"/>
      <c r="J133" s="16"/>
    </row>
    <row r="134" spans="7:10" ht="12.75">
      <c r="G134" s="16"/>
      <c r="H134" s="16"/>
      <c r="I134" s="16"/>
      <c r="J134" s="16"/>
    </row>
    <row r="135" spans="7:10" ht="12.75">
      <c r="G135" s="16"/>
      <c r="H135" s="16"/>
      <c r="I135" s="16"/>
      <c r="J135" s="16"/>
    </row>
    <row r="136" spans="7:10" ht="12.75">
      <c r="G136" s="16"/>
      <c r="H136" s="16"/>
      <c r="I136" s="16"/>
      <c r="J136" s="16"/>
    </row>
    <row r="137" spans="7:10" ht="12.75">
      <c r="G137" s="16"/>
      <c r="H137" s="16"/>
      <c r="I137" s="16"/>
      <c r="J137" s="16"/>
    </row>
    <row r="138" spans="7:10" ht="12.75">
      <c r="G138" s="16"/>
      <c r="H138" s="16"/>
      <c r="I138" s="16"/>
      <c r="J138" s="16"/>
    </row>
    <row r="139" spans="7:10" ht="12.75">
      <c r="G139" s="16"/>
      <c r="H139" s="16"/>
      <c r="I139" s="16"/>
      <c r="J139" s="16"/>
    </row>
    <row r="140" spans="7:10" ht="12.75">
      <c r="G140" s="16"/>
      <c r="H140" s="16"/>
      <c r="I140" s="16"/>
      <c r="J140" s="16"/>
    </row>
    <row r="141" spans="7:10" ht="12.75">
      <c r="G141" s="16"/>
      <c r="H141" s="16"/>
      <c r="I141" s="16"/>
      <c r="J141" s="16"/>
    </row>
    <row r="142" spans="7:10" ht="12.75">
      <c r="G142" s="16"/>
      <c r="H142" s="16"/>
      <c r="I142" s="16"/>
      <c r="J142" s="16"/>
    </row>
    <row r="143" spans="7:10" ht="12.75">
      <c r="G143" s="16"/>
      <c r="H143" s="16"/>
      <c r="I143" s="16"/>
      <c r="J143" s="16"/>
    </row>
    <row r="144" spans="7:10" ht="12.75">
      <c r="G144" s="16"/>
      <c r="H144" s="16"/>
      <c r="I144" s="16"/>
      <c r="J144" s="16"/>
    </row>
    <row r="145" spans="7:10" ht="12.75">
      <c r="G145" s="16"/>
      <c r="H145" s="16"/>
      <c r="I145" s="16"/>
      <c r="J145" s="16"/>
    </row>
    <row r="146" spans="7:10" ht="12.75">
      <c r="G146" s="16"/>
      <c r="H146" s="16"/>
      <c r="I146" s="16"/>
      <c r="J146" s="16"/>
    </row>
    <row r="147" spans="7:10" ht="12.75">
      <c r="G147" s="16"/>
      <c r="H147" s="16"/>
      <c r="I147" s="16"/>
      <c r="J147" s="16"/>
    </row>
    <row r="148" spans="7:10" ht="12.75">
      <c r="G148" s="16"/>
      <c r="H148" s="16"/>
      <c r="I148" s="16"/>
      <c r="J148" s="16"/>
    </row>
    <row r="149" spans="7:10" ht="12.75">
      <c r="G149" s="16"/>
      <c r="H149" s="16"/>
      <c r="I149" s="16"/>
      <c r="J149" s="16"/>
    </row>
    <row r="150" spans="7:10" ht="12.75">
      <c r="G150" s="16"/>
      <c r="H150" s="16"/>
      <c r="I150" s="16"/>
      <c r="J150" s="16"/>
    </row>
    <row r="151" spans="7:10" ht="12.75">
      <c r="G151" s="16"/>
      <c r="H151" s="16"/>
      <c r="I151" s="16"/>
      <c r="J151" s="16"/>
    </row>
    <row r="152" spans="7:10" ht="12.75">
      <c r="G152" s="16"/>
      <c r="H152" s="16"/>
      <c r="I152" s="16"/>
      <c r="J152" s="16"/>
    </row>
    <row r="153" spans="7:10" ht="12.75">
      <c r="G153" s="16"/>
      <c r="H153" s="16"/>
      <c r="I153" s="16"/>
      <c r="J153" s="16"/>
    </row>
    <row r="154" spans="7:10" ht="12.75">
      <c r="G154" s="16"/>
      <c r="H154" s="16"/>
      <c r="I154" s="16"/>
      <c r="J154" s="16"/>
    </row>
    <row r="155" spans="7:10" ht="12.75">
      <c r="G155" s="16"/>
      <c r="H155" s="16"/>
      <c r="I155" s="16"/>
      <c r="J155" s="16"/>
    </row>
    <row r="156" spans="7:10" ht="12.75">
      <c r="G156" s="16"/>
      <c r="H156" s="16"/>
      <c r="I156" s="16"/>
      <c r="J156" s="16"/>
    </row>
    <row r="157" spans="7:10" ht="12.75">
      <c r="G157" s="16"/>
      <c r="H157" s="16"/>
      <c r="I157" s="16"/>
      <c r="J157" s="16"/>
    </row>
    <row r="158" spans="7:10" ht="12.75">
      <c r="G158" s="16"/>
      <c r="H158" s="16"/>
      <c r="I158" s="16"/>
      <c r="J158" s="16"/>
    </row>
    <row r="159" spans="7:10" ht="12.75">
      <c r="G159" s="16"/>
      <c r="H159" s="16"/>
      <c r="I159" s="16"/>
      <c r="J159" s="16"/>
    </row>
    <row r="160" spans="7:10" ht="12.75">
      <c r="G160" s="16"/>
      <c r="H160" s="16"/>
      <c r="I160" s="16"/>
      <c r="J160" s="16"/>
    </row>
    <row r="161" spans="7:10" ht="12.75">
      <c r="G161" s="16"/>
      <c r="H161" s="16"/>
      <c r="I161" s="16"/>
      <c r="J161" s="16"/>
    </row>
    <row r="162" spans="7:10" ht="12.75">
      <c r="G162" s="16"/>
      <c r="H162" s="16"/>
      <c r="I162" s="16"/>
      <c r="J162" s="16"/>
    </row>
    <row r="163" spans="7:10" ht="12.75">
      <c r="G163" s="16"/>
      <c r="H163" s="16"/>
      <c r="I163" s="16"/>
      <c r="J163" s="16"/>
    </row>
    <row r="164" spans="7:10" ht="12.75">
      <c r="G164" s="16"/>
      <c r="H164" s="16"/>
      <c r="I164" s="16"/>
      <c r="J164" s="16"/>
    </row>
    <row r="165" spans="7:10" ht="12.75">
      <c r="G165" s="16"/>
      <c r="H165" s="16"/>
      <c r="I165" s="16"/>
      <c r="J165" s="16"/>
    </row>
    <row r="166" spans="7:10" ht="12.75">
      <c r="G166" s="16"/>
      <c r="H166" s="16"/>
      <c r="I166" s="16"/>
      <c r="J166" s="16"/>
    </row>
    <row r="167" spans="7:10" ht="12.75">
      <c r="G167" s="16"/>
      <c r="H167" s="16"/>
      <c r="I167" s="16"/>
      <c r="J167" s="16"/>
    </row>
    <row r="168" spans="7:10" ht="12.75">
      <c r="G168" s="16"/>
      <c r="H168" s="16"/>
      <c r="I168" s="16"/>
      <c r="J168" s="16"/>
    </row>
    <row r="169" spans="7:10" ht="12.75">
      <c r="G169" s="16"/>
      <c r="H169" s="16"/>
      <c r="I169" s="16"/>
      <c r="J169" s="16"/>
    </row>
    <row r="170" spans="7:10" ht="12.75">
      <c r="G170" s="16"/>
      <c r="H170" s="16"/>
      <c r="I170" s="16"/>
      <c r="J170" s="16"/>
    </row>
    <row r="171" spans="7:10" ht="12.75">
      <c r="G171" s="16"/>
      <c r="H171" s="16"/>
      <c r="I171" s="16"/>
      <c r="J171" s="16"/>
    </row>
    <row r="172" spans="7:10" ht="12.75">
      <c r="G172" s="16"/>
      <c r="H172" s="16"/>
      <c r="I172" s="16"/>
      <c r="J172" s="16"/>
    </row>
    <row r="173" spans="7:10" ht="12.75">
      <c r="G173" s="16"/>
      <c r="H173" s="16"/>
      <c r="I173" s="16"/>
      <c r="J173" s="16"/>
    </row>
    <row r="174" spans="7:10" ht="12.75">
      <c r="G174" s="16"/>
      <c r="H174" s="16"/>
      <c r="I174" s="16"/>
      <c r="J174" s="16"/>
    </row>
    <row r="175" spans="7:10" ht="12.75">
      <c r="G175" s="16"/>
      <c r="H175" s="16"/>
      <c r="I175" s="16"/>
      <c r="J175" s="16"/>
    </row>
    <row r="176" spans="7:10" ht="12.75">
      <c r="G176" s="16"/>
      <c r="H176" s="16"/>
      <c r="I176" s="16"/>
      <c r="J176" s="16"/>
    </row>
    <row r="177" spans="7:10" ht="12.75">
      <c r="G177" s="16"/>
      <c r="H177" s="16"/>
      <c r="I177" s="16"/>
      <c r="J177" s="16"/>
    </row>
    <row r="178" spans="7:10" ht="12.75">
      <c r="G178" s="16"/>
      <c r="H178" s="16"/>
      <c r="I178" s="16"/>
      <c r="J178" s="16"/>
    </row>
    <row r="179" spans="7:10" ht="12.75">
      <c r="G179" s="16"/>
      <c r="H179" s="16"/>
      <c r="I179" s="16"/>
      <c r="J179" s="16"/>
    </row>
    <row r="180" spans="7:10" ht="12.75">
      <c r="G180" s="16"/>
      <c r="H180" s="16"/>
      <c r="I180" s="16"/>
      <c r="J180" s="16"/>
    </row>
    <row r="181" spans="7:10" ht="12.75">
      <c r="G181" s="16"/>
      <c r="H181" s="16"/>
      <c r="I181" s="16"/>
      <c r="J181" s="16"/>
    </row>
    <row r="182" spans="7:10" ht="12.75">
      <c r="G182" s="16"/>
      <c r="H182" s="16"/>
      <c r="I182" s="16"/>
      <c r="J182" s="16"/>
    </row>
    <row r="183" spans="7:10" ht="12.75">
      <c r="G183" s="16"/>
      <c r="H183" s="16"/>
      <c r="I183" s="16"/>
      <c r="J183" s="16"/>
    </row>
    <row r="184" spans="7:10" ht="12.75">
      <c r="G184" s="16"/>
      <c r="H184" s="16"/>
      <c r="I184" s="16"/>
      <c r="J184" s="16"/>
    </row>
    <row r="185" spans="7:10" ht="12.75">
      <c r="G185" s="16"/>
      <c r="H185" s="16"/>
      <c r="I185" s="16"/>
      <c r="J185" s="16"/>
    </row>
  </sheetData>
  <sheetProtection password="CF7A" sheet="1" objects="1" scenarios="1" selectLockedCells="1" selectUnlockedCells="1"/>
  <mergeCells count="2">
    <mergeCell ref="E8:J8"/>
    <mergeCell ref="F9:H9"/>
  </mergeCells>
  <printOptions/>
  <pageMargins left="0.71" right="0.64" top="1" bottom="0" header="0.5" footer="0.5"/>
  <pageSetup fitToHeight="1" fitToWidth="1" horizontalDpi="600" verticalDpi="600" orientation="portrait" paperSize="9" scale="73" r:id="rId2"/>
  <headerFooter alignWithMargins="0">
    <oddHeader>&amp;LCompany No.
576121-A&amp;C&amp;A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120"/>
  <sheetViews>
    <sheetView workbookViewId="0" topLeftCell="A31">
      <selection activeCell="D8" sqref="D8"/>
    </sheetView>
  </sheetViews>
  <sheetFormatPr defaultColWidth="9.140625" defaultRowHeight="12.75"/>
  <cols>
    <col min="1" max="1" width="4.140625" style="0" customWidth="1"/>
    <col min="2" max="3" width="4.421875" style="0" customWidth="1"/>
    <col min="7" max="7" width="16.28125" style="0" customWidth="1"/>
    <col min="8" max="8" width="11.421875" style="0" customWidth="1"/>
    <col min="9" max="9" width="4.28125" style="0" customWidth="1"/>
    <col min="10" max="10" width="15.7109375" style="0" customWidth="1"/>
  </cols>
  <sheetData>
    <row r="1" spans="1:10" ht="12.75">
      <c r="A1" s="2" t="s">
        <v>15</v>
      </c>
      <c r="B1" s="2"/>
      <c r="C1" s="2"/>
      <c r="D1" s="2"/>
      <c r="E1" s="2"/>
      <c r="F1" s="2"/>
      <c r="G1" s="2"/>
      <c r="H1" s="2"/>
      <c r="I1" s="6"/>
      <c r="J1" s="1"/>
    </row>
    <row r="2" spans="1:10" ht="12.75">
      <c r="A2" s="4" t="s">
        <v>5</v>
      </c>
      <c r="B2" s="1"/>
      <c r="C2" s="1"/>
      <c r="D2" s="1"/>
      <c r="E2" s="1"/>
      <c r="F2" s="1"/>
      <c r="G2" s="1"/>
      <c r="H2" s="1"/>
      <c r="I2" s="7"/>
      <c r="J2" s="1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0" ht="12.75">
      <c r="A5" s="156" t="s">
        <v>263</v>
      </c>
      <c r="B5" s="156"/>
      <c r="C5" s="156"/>
      <c r="D5" s="156"/>
      <c r="E5" s="156"/>
      <c r="F5" s="156"/>
      <c r="G5" s="156"/>
      <c r="H5" s="156"/>
      <c r="I5" s="156"/>
      <c r="J5" s="156"/>
    </row>
    <row r="6" spans="1:10" ht="12.75">
      <c r="A6" s="14"/>
      <c r="B6" s="2"/>
      <c r="C6" s="2"/>
      <c r="D6" s="2"/>
      <c r="E6" s="2"/>
      <c r="F6" s="2"/>
      <c r="G6" s="2"/>
      <c r="H6" s="2"/>
      <c r="I6" s="6"/>
      <c r="J6" s="1"/>
    </row>
    <row r="7" spans="1:10" ht="12.75">
      <c r="A7" s="14"/>
      <c r="B7" s="11" t="s">
        <v>264</v>
      </c>
      <c r="C7" s="2"/>
      <c r="D7" s="2"/>
      <c r="E7" s="2"/>
      <c r="F7" s="2"/>
      <c r="G7" s="2"/>
      <c r="H7" s="2"/>
      <c r="I7" s="6"/>
      <c r="J7" s="1"/>
    </row>
    <row r="8" spans="1:10" ht="12.75">
      <c r="A8" s="14"/>
      <c r="B8" s="11"/>
      <c r="C8" s="2"/>
      <c r="D8" s="2"/>
      <c r="E8" s="2"/>
      <c r="F8" s="2"/>
      <c r="G8" s="2"/>
      <c r="H8" s="2"/>
      <c r="I8" s="6"/>
      <c r="J8" s="1"/>
    </row>
    <row r="9" spans="1:9" ht="12.75" customHeight="1">
      <c r="A9" s="10" t="s">
        <v>7</v>
      </c>
      <c r="B9" s="5" t="s">
        <v>21</v>
      </c>
      <c r="C9" s="1"/>
      <c r="D9" s="1"/>
      <c r="E9" s="1"/>
      <c r="F9" s="1"/>
      <c r="G9" s="1"/>
      <c r="H9" s="1"/>
      <c r="I9" s="7"/>
    </row>
    <row r="10" spans="1:9" ht="12.75" customHeight="1">
      <c r="A10" s="4"/>
      <c r="B10" s="1"/>
      <c r="C10" s="1"/>
      <c r="D10" s="1"/>
      <c r="E10" s="1"/>
      <c r="F10" s="1"/>
      <c r="G10" s="1"/>
      <c r="H10" s="1"/>
      <c r="I10" s="7"/>
    </row>
    <row r="11" spans="1:9" ht="12.75" customHeight="1">
      <c r="A11" s="4"/>
      <c r="B11" s="13" t="s">
        <v>265</v>
      </c>
      <c r="C11" s="13"/>
      <c r="D11" s="1"/>
      <c r="E11" s="1"/>
      <c r="F11" s="1"/>
      <c r="G11" s="1"/>
      <c r="H11" s="1"/>
      <c r="I11" s="7"/>
    </row>
    <row r="12" spans="1:9" ht="12.75" customHeight="1">
      <c r="A12" s="4"/>
      <c r="B12" s="13" t="s">
        <v>266</v>
      </c>
      <c r="C12" s="13"/>
      <c r="D12" s="1"/>
      <c r="E12" s="1"/>
      <c r="F12" s="1"/>
      <c r="G12" s="1"/>
      <c r="H12" s="1"/>
      <c r="I12" s="7"/>
    </row>
    <row r="13" spans="1:9" ht="12.75" customHeight="1">
      <c r="A13" s="4"/>
      <c r="B13" s="13" t="s">
        <v>267</v>
      </c>
      <c r="C13" s="13"/>
      <c r="D13" s="1"/>
      <c r="E13" s="1"/>
      <c r="F13" s="1"/>
      <c r="G13" s="1"/>
      <c r="H13" s="1"/>
      <c r="I13" s="7"/>
    </row>
    <row r="14" spans="1:9" ht="12.75" customHeight="1">
      <c r="A14" s="4"/>
      <c r="B14" s="13"/>
      <c r="C14" s="13"/>
      <c r="D14" s="1"/>
      <c r="E14" s="1"/>
      <c r="F14" s="1"/>
      <c r="G14" s="1"/>
      <c r="H14" s="1"/>
      <c r="I14" s="7"/>
    </row>
    <row r="15" spans="1:9" ht="12.75" customHeight="1">
      <c r="A15" s="4"/>
      <c r="B15" s="13" t="s">
        <v>61</v>
      </c>
      <c r="C15" s="13"/>
      <c r="D15" s="1"/>
      <c r="E15" s="1"/>
      <c r="F15" s="1"/>
      <c r="G15" s="1"/>
      <c r="H15" s="1"/>
      <c r="I15" s="7"/>
    </row>
    <row r="16" spans="1:9" ht="12.75" customHeight="1">
      <c r="A16" s="4"/>
      <c r="B16" s="13" t="s">
        <v>268</v>
      </c>
      <c r="C16" s="13"/>
      <c r="D16" s="1"/>
      <c r="E16" s="1"/>
      <c r="F16" s="1"/>
      <c r="G16" s="1"/>
      <c r="H16" s="1"/>
      <c r="I16" s="7"/>
    </row>
    <row r="17" spans="1:9" ht="12.75" customHeight="1">
      <c r="A17" s="4"/>
      <c r="B17" s="13"/>
      <c r="C17" s="13"/>
      <c r="D17" s="1"/>
      <c r="E17" s="1"/>
      <c r="F17" s="1"/>
      <c r="G17" s="1"/>
      <c r="H17" s="1"/>
      <c r="I17" s="7"/>
    </row>
    <row r="18" spans="1:9" ht="12.75" customHeight="1">
      <c r="A18" s="10" t="s">
        <v>8</v>
      </c>
      <c r="B18" s="140" t="s">
        <v>341</v>
      </c>
      <c r="C18" s="13"/>
      <c r="D18" s="1"/>
      <c r="E18" s="1"/>
      <c r="F18" s="1"/>
      <c r="G18" s="1"/>
      <c r="H18" s="1"/>
      <c r="I18" s="7"/>
    </row>
    <row r="19" spans="1:9" ht="12.75" customHeight="1">
      <c r="A19" s="4"/>
      <c r="B19" s="13"/>
      <c r="C19" s="13"/>
      <c r="D19" s="1"/>
      <c r="E19" s="1"/>
      <c r="F19" s="1"/>
      <c r="G19" s="1"/>
      <c r="H19" s="1"/>
      <c r="I19" s="7"/>
    </row>
    <row r="20" spans="1:9" ht="12.75" customHeight="1">
      <c r="A20" s="4"/>
      <c r="B20" s="13" t="s">
        <v>269</v>
      </c>
      <c r="C20" s="13"/>
      <c r="D20" s="1"/>
      <c r="E20" s="1"/>
      <c r="F20" s="1"/>
      <c r="G20" s="1"/>
      <c r="H20" s="1"/>
      <c r="I20" s="7"/>
    </row>
    <row r="21" spans="1:9" ht="12.75" customHeight="1">
      <c r="A21" s="4"/>
      <c r="B21" s="13" t="s">
        <v>270</v>
      </c>
      <c r="C21" s="13"/>
      <c r="D21" s="1"/>
      <c r="E21" s="1"/>
      <c r="F21" s="1"/>
      <c r="G21" s="1"/>
      <c r="H21" s="1"/>
      <c r="I21" s="7"/>
    </row>
    <row r="22" spans="1:9" ht="12.75" customHeight="1">
      <c r="A22" s="4"/>
      <c r="B22" s="13" t="s">
        <v>271</v>
      </c>
      <c r="C22" s="13"/>
      <c r="D22" s="1"/>
      <c r="E22" s="1"/>
      <c r="F22" s="1"/>
      <c r="G22" s="1"/>
      <c r="H22" s="1"/>
      <c r="I22" s="7"/>
    </row>
    <row r="23" spans="1:9" ht="12.75" customHeight="1">
      <c r="A23" s="4"/>
      <c r="B23" s="13" t="s">
        <v>272</v>
      </c>
      <c r="C23" s="13"/>
      <c r="D23" s="1"/>
      <c r="E23" s="1"/>
      <c r="F23" s="1"/>
      <c r="G23" s="1"/>
      <c r="H23" s="1"/>
      <c r="I23" s="7"/>
    </row>
    <row r="24" spans="1:9" ht="12.75" customHeight="1">
      <c r="A24" s="4"/>
      <c r="B24" s="13"/>
      <c r="C24" s="13"/>
      <c r="D24" s="1"/>
      <c r="E24" s="1"/>
      <c r="F24" s="1"/>
      <c r="G24" s="1"/>
      <c r="H24" s="1"/>
      <c r="I24" s="7"/>
    </row>
    <row r="25" spans="1:9" ht="12.75" customHeight="1">
      <c r="A25" s="4"/>
      <c r="B25" s="13" t="s">
        <v>273</v>
      </c>
      <c r="C25" s="13"/>
      <c r="D25" s="13" t="s">
        <v>274</v>
      </c>
      <c r="E25" s="1"/>
      <c r="F25" s="1"/>
      <c r="G25" s="1"/>
      <c r="H25" s="1"/>
      <c r="I25" s="7"/>
    </row>
    <row r="26" spans="1:9" ht="12.75" customHeight="1">
      <c r="A26" s="4"/>
      <c r="B26" s="13" t="s">
        <v>281</v>
      </c>
      <c r="C26" s="13"/>
      <c r="D26" s="13" t="s">
        <v>282</v>
      </c>
      <c r="E26" s="1"/>
      <c r="F26" s="1"/>
      <c r="G26" s="1"/>
      <c r="H26" s="1"/>
      <c r="I26" s="7"/>
    </row>
    <row r="27" spans="1:9" ht="12.75" customHeight="1">
      <c r="A27" s="4"/>
      <c r="B27" s="13" t="s">
        <v>275</v>
      </c>
      <c r="C27" s="13"/>
      <c r="D27" s="13" t="s">
        <v>276</v>
      </c>
      <c r="E27" s="1"/>
      <c r="F27" s="1"/>
      <c r="G27" s="1"/>
      <c r="H27" s="1"/>
      <c r="I27" s="7"/>
    </row>
    <row r="28" spans="1:9" ht="12.75" customHeight="1">
      <c r="A28" s="4"/>
      <c r="B28" s="13" t="s">
        <v>277</v>
      </c>
      <c r="C28" s="13"/>
      <c r="D28" s="13" t="s">
        <v>278</v>
      </c>
      <c r="E28" s="1"/>
      <c r="F28" s="1"/>
      <c r="G28" s="1"/>
      <c r="H28" s="1"/>
      <c r="I28" s="7"/>
    </row>
    <row r="29" spans="1:9" ht="12.75" customHeight="1">
      <c r="A29" s="4"/>
      <c r="B29" s="13" t="s">
        <v>280</v>
      </c>
      <c r="C29" s="13"/>
      <c r="D29" s="13" t="s">
        <v>34</v>
      </c>
      <c r="E29" s="1"/>
      <c r="F29" s="1"/>
      <c r="G29" s="1"/>
      <c r="H29" s="1"/>
      <c r="I29" s="7"/>
    </row>
    <row r="30" spans="1:9" ht="12.75" customHeight="1">
      <c r="A30" s="4"/>
      <c r="B30" s="13" t="s">
        <v>279</v>
      </c>
      <c r="C30" s="13"/>
      <c r="D30" s="13" t="s">
        <v>283</v>
      </c>
      <c r="E30" s="1"/>
      <c r="F30" s="1"/>
      <c r="G30" s="1"/>
      <c r="H30" s="1"/>
      <c r="I30" s="7"/>
    </row>
    <row r="31" spans="1:9" ht="12.75" customHeight="1">
      <c r="A31" s="4"/>
      <c r="B31" s="13" t="s">
        <v>284</v>
      </c>
      <c r="C31" s="13"/>
      <c r="D31" s="13" t="s">
        <v>285</v>
      </c>
      <c r="E31" s="1"/>
      <c r="F31" s="1"/>
      <c r="G31" s="1"/>
      <c r="H31" s="1"/>
      <c r="I31" s="7"/>
    </row>
    <row r="32" spans="1:9" ht="12.75" customHeight="1">
      <c r="A32" s="4"/>
      <c r="B32" s="13" t="s">
        <v>286</v>
      </c>
      <c r="C32" s="13"/>
      <c r="D32" s="13" t="s">
        <v>287</v>
      </c>
      <c r="E32" s="1"/>
      <c r="F32" s="1"/>
      <c r="G32" s="1"/>
      <c r="H32" s="1"/>
      <c r="I32" s="7"/>
    </row>
    <row r="33" spans="1:9" ht="12.75" customHeight="1">
      <c r="A33" s="4"/>
      <c r="B33" s="13" t="s">
        <v>356</v>
      </c>
      <c r="C33" s="13"/>
      <c r="D33" s="13" t="s">
        <v>357</v>
      </c>
      <c r="E33" s="1"/>
      <c r="F33" s="1"/>
      <c r="G33" s="1"/>
      <c r="H33" s="1"/>
      <c r="I33" s="7"/>
    </row>
    <row r="34" spans="1:9" ht="12.75" customHeight="1">
      <c r="A34" s="4"/>
      <c r="B34" s="13" t="s">
        <v>288</v>
      </c>
      <c r="C34" s="13"/>
      <c r="D34" s="13" t="s">
        <v>289</v>
      </c>
      <c r="E34" s="1"/>
      <c r="F34" s="1"/>
      <c r="G34" s="1"/>
      <c r="H34" s="1"/>
      <c r="I34" s="7"/>
    </row>
    <row r="35" spans="1:9" ht="12.75" customHeight="1">
      <c r="A35" s="4"/>
      <c r="B35" s="13" t="s">
        <v>290</v>
      </c>
      <c r="C35" s="13"/>
      <c r="D35" s="13" t="s">
        <v>291</v>
      </c>
      <c r="E35" s="1"/>
      <c r="F35" s="1"/>
      <c r="G35" s="1"/>
      <c r="H35" s="1"/>
      <c r="I35" s="7"/>
    </row>
    <row r="36" spans="1:9" ht="12.75" customHeight="1">
      <c r="A36" s="4"/>
      <c r="B36" s="13" t="s">
        <v>292</v>
      </c>
      <c r="C36" s="13"/>
      <c r="D36" s="13" t="s">
        <v>293</v>
      </c>
      <c r="E36" s="1"/>
      <c r="F36" s="1"/>
      <c r="G36" s="1"/>
      <c r="H36" s="1"/>
      <c r="I36" s="7"/>
    </row>
    <row r="37" spans="1:9" ht="12.75" customHeight="1">
      <c r="A37" s="4"/>
      <c r="B37" s="13" t="s">
        <v>294</v>
      </c>
      <c r="C37" s="13"/>
      <c r="D37" s="13" t="s">
        <v>295</v>
      </c>
      <c r="E37" s="1"/>
      <c r="F37" s="1"/>
      <c r="G37" s="1"/>
      <c r="H37" s="1"/>
      <c r="I37" s="7"/>
    </row>
    <row r="38" spans="1:9" ht="12.75" customHeight="1">
      <c r="A38" s="4"/>
      <c r="B38" s="13" t="s">
        <v>296</v>
      </c>
      <c r="C38" s="13"/>
      <c r="D38" s="13" t="s">
        <v>297</v>
      </c>
      <c r="E38" s="1"/>
      <c r="F38" s="1"/>
      <c r="G38" s="1"/>
      <c r="H38" s="1"/>
      <c r="I38" s="7"/>
    </row>
    <row r="39" spans="1:9" ht="12.75" customHeight="1">
      <c r="A39" s="4"/>
      <c r="B39" s="13" t="s">
        <v>299</v>
      </c>
      <c r="C39" s="13"/>
      <c r="D39" s="13" t="s">
        <v>298</v>
      </c>
      <c r="E39" s="1"/>
      <c r="F39" s="1"/>
      <c r="G39" s="1"/>
      <c r="H39" s="1"/>
      <c r="I39" s="7"/>
    </row>
    <row r="40" spans="1:9" ht="12.75" customHeight="1">
      <c r="A40" s="4"/>
      <c r="B40" s="13"/>
      <c r="C40" s="13"/>
      <c r="D40" s="1"/>
      <c r="E40" s="1"/>
      <c r="F40" s="1"/>
      <c r="G40" s="1"/>
      <c r="H40" s="1"/>
      <c r="I40" s="7"/>
    </row>
    <row r="41" spans="1:9" ht="12.75" customHeight="1">
      <c r="A41" s="4"/>
      <c r="B41" s="13" t="s">
        <v>322</v>
      </c>
      <c r="C41" s="13"/>
      <c r="D41" s="1"/>
      <c r="E41" s="1"/>
      <c r="F41" s="1"/>
      <c r="G41" s="1"/>
      <c r="H41" s="1"/>
      <c r="I41" s="7"/>
    </row>
    <row r="42" spans="1:9" ht="12.75" customHeight="1">
      <c r="A42" s="4"/>
      <c r="B42" s="13" t="s">
        <v>323</v>
      </c>
      <c r="C42" s="13"/>
      <c r="D42" s="1"/>
      <c r="E42" s="1"/>
      <c r="F42" s="1"/>
      <c r="G42" s="1"/>
      <c r="H42" s="1"/>
      <c r="I42" s="7"/>
    </row>
    <row r="43" spans="1:9" ht="12.75" customHeight="1">
      <c r="A43" s="4"/>
      <c r="B43" s="13"/>
      <c r="C43" s="13"/>
      <c r="D43" s="1"/>
      <c r="E43" s="1"/>
      <c r="F43" s="1"/>
      <c r="G43" s="1"/>
      <c r="H43" s="1"/>
      <c r="I43" s="7"/>
    </row>
    <row r="44" spans="1:9" ht="12.75" customHeight="1">
      <c r="A44" s="4"/>
      <c r="B44" s="13" t="s">
        <v>324</v>
      </c>
      <c r="C44" s="13"/>
      <c r="D44" s="1"/>
      <c r="E44" s="1"/>
      <c r="F44" s="1"/>
      <c r="G44" s="1"/>
      <c r="H44" s="1"/>
      <c r="I44" s="7"/>
    </row>
    <row r="45" spans="1:9" ht="12.75" customHeight="1">
      <c r="A45" s="4"/>
      <c r="B45" s="13" t="s">
        <v>325</v>
      </c>
      <c r="C45" s="13"/>
      <c r="D45" s="1"/>
      <c r="E45" s="1"/>
      <c r="F45" s="1"/>
      <c r="G45" s="1"/>
      <c r="H45" s="1"/>
      <c r="I45" s="7"/>
    </row>
    <row r="46" spans="1:9" ht="12.75" customHeight="1">
      <c r="A46" s="4"/>
      <c r="B46" s="13" t="s">
        <v>326</v>
      </c>
      <c r="C46" s="13"/>
      <c r="D46" s="1"/>
      <c r="E46" s="1"/>
      <c r="F46" s="1"/>
      <c r="G46" s="1"/>
      <c r="H46" s="1"/>
      <c r="I46" s="7"/>
    </row>
    <row r="47" spans="1:9" ht="12.75" customHeight="1">
      <c r="A47" s="4"/>
      <c r="B47" s="13" t="s">
        <v>327</v>
      </c>
      <c r="C47" s="13"/>
      <c r="D47" s="1"/>
      <c r="E47" s="1"/>
      <c r="F47" s="1"/>
      <c r="G47" s="1"/>
      <c r="H47" s="1"/>
      <c r="I47" s="7"/>
    </row>
    <row r="48" spans="1:9" ht="12.75" customHeight="1">
      <c r="A48" s="4"/>
      <c r="B48" s="13" t="s">
        <v>328</v>
      </c>
      <c r="C48" s="13"/>
      <c r="D48" s="1"/>
      <c r="E48" s="1"/>
      <c r="F48" s="1"/>
      <c r="G48" s="1"/>
      <c r="H48" s="1"/>
      <c r="I48" s="7"/>
    </row>
    <row r="49" spans="1:9" ht="12.75" customHeight="1">
      <c r="A49" s="4"/>
      <c r="B49" s="13" t="s">
        <v>329</v>
      </c>
      <c r="C49" s="13"/>
      <c r="D49" s="1"/>
      <c r="E49" s="1"/>
      <c r="F49" s="1"/>
      <c r="G49" s="1"/>
      <c r="H49" s="1"/>
      <c r="I49" s="7"/>
    </row>
    <row r="50" spans="1:9" ht="12.75" customHeight="1">
      <c r="A50" s="4"/>
      <c r="B50" s="13"/>
      <c r="C50" s="13"/>
      <c r="D50" s="1"/>
      <c r="E50" s="1"/>
      <c r="F50" s="1"/>
      <c r="G50" s="1"/>
      <c r="H50" s="1"/>
      <c r="I50" s="7"/>
    </row>
    <row r="51" spans="1:9" ht="12.75" customHeight="1">
      <c r="A51" s="4"/>
      <c r="B51" s="13" t="s">
        <v>330</v>
      </c>
      <c r="C51" s="13"/>
      <c r="D51" s="1"/>
      <c r="E51" s="1"/>
      <c r="F51" s="1"/>
      <c r="G51" s="1"/>
      <c r="H51" s="1"/>
      <c r="I51" s="7"/>
    </row>
    <row r="52" spans="1:9" ht="12.75" customHeight="1">
      <c r="A52" s="4"/>
      <c r="B52" s="13" t="s">
        <v>331</v>
      </c>
      <c r="C52" s="13"/>
      <c r="D52" s="1"/>
      <c r="E52" s="1"/>
      <c r="F52" s="1"/>
      <c r="G52" s="1"/>
      <c r="H52" s="1"/>
      <c r="I52" s="7"/>
    </row>
    <row r="53" spans="1:9" ht="12.75" customHeight="1">
      <c r="A53" s="4"/>
      <c r="B53" s="13" t="s">
        <v>332</v>
      </c>
      <c r="C53" s="13"/>
      <c r="D53" s="1"/>
      <c r="E53" s="1"/>
      <c r="F53" s="1"/>
      <c r="G53" s="1"/>
      <c r="H53" s="1"/>
      <c r="I53" s="7"/>
    </row>
    <row r="54" spans="1:9" ht="12.75" customHeight="1">
      <c r="A54" s="4"/>
      <c r="B54" s="13"/>
      <c r="C54" s="13"/>
      <c r="D54" s="1"/>
      <c r="E54" s="1"/>
      <c r="F54" s="1"/>
      <c r="G54" s="1"/>
      <c r="H54" s="1"/>
      <c r="I54" s="7"/>
    </row>
    <row r="55" spans="1:10" ht="12.75" customHeight="1">
      <c r="A55" s="4"/>
      <c r="B55" s="13"/>
      <c r="C55" s="13"/>
      <c r="D55" s="1"/>
      <c r="E55" s="1"/>
      <c r="F55" s="1"/>
      <c r="G55" s="3" t="s">
        <v>333</v>
      </c>
      <c r="H55" s="153" t="s">
        <v>334</v>
      </c>
      <c r="I55" s="153"/>
      <c r="J55" s="3" t="s">
        <v>337</v>
      </c>
    </row>
    <row r="56" spans="1:10" ht="12.75" customHeight="1">
      <c r="A56" s="4"/>
      <c r="B56" s="13"/>
      <c r="C56" s="13"/>
      <c r="D56" s="1"/>
      <c r="E56" s="1"/>
      <c r="F56" s="1"/>
      <c r="G56" s="3" t="s">
        <v>346</v>
      </c>
      <c r="H56" s="153" t="s">
        <v>335</v>
      </c>
      <c r="I56" s="153"/>
      <c r="J56" s="3"/>
    </row>
    <row r="57" spans="1:10" ht="12.75" customHeight="1">
      <c r="A57" s="4"/>
      <c r="B57" s="13"/>
      <c r="C57" s="13"/>
      <c r="D57" s="1"/>
      <c r="E57" s="1"/>
      <c r="F57" s="1"/>
      <c r="G57" s="3"/>
      <c r="H57" s="153" t="s">
        <v>336</v>
      </c>
      <c r="I57" s="153"/>
      <c r="J57" s="3"/>
    </row>
    <row r="58" spans="1:10" ht="12.75" customHeight="1">
      <c r="A58" s="4"/>
      <c r="B58" s="13"/>
      <c r="C58" s="13"/>
      <c r="D58" s="1"/>
      <c r="E58" s="1"/>
      <c r="F58" s="1"/>
      <c r="G58" s="141" t="s">
        <v>226</v>
      </c>
      <c r="H58" s="3"/>
      <c r="I58" s="3"/>
      <c r="J58" s="141" t="s">
        <v>226</v>
      </c>
    </row>
    <row r="59" spans="1:10" ht="12.75" customHeight="1">
      <c r="A59" s="4"/>
      <c r="B59" s="13"/>
      <c r="C59" s="13"/>
      <c r="D59" s="1"/>
      <c r="E59" s="1"/>
      <c r="F59" s="1"/>
      <c r="G59" s="3" t="s">
        <v>33</v>
      </c>
      <c r="H59" s="153" t="s">
        <v>33</v>
      </c>
      <c r="I59" s="153"/>
      <c r="J59" s="3" t="s">
        <v>33</v>
      </c>
    </row>
    <row r="60" spans="1:10" ht="12.75" customHeight="1">
      <c r="A60" s="4"/>
      <c r="B60" s="13"/>
      <c r="C60" s="13"/>
      <c r="D60" s="1"/>
      <c r="E60" s="1"/>
      <c r="F60" s="1"/>
      <c r="G60" s="3"/>
      <c r="H60" s="3"/>
      <c r="I60" s="3"/>
      <c r="J60" s="3"/>
    </row>
    <row r="61" spans="1:10" ht="12.75" customHeight="1">
      <c r="A61" s="4"/>
      <c r="B61" s="13" t="s">
        <v>338</v>
      </c>
      <c r="C61" s="13"/>
      <c r="D61" s="1"/>
      <c r="E61" s="1"/>
      <c r="F61" s="1"/>
      <c r="G61" s="48">
        <v>34284</v>
      </c>
      <c r="H61" s="154">
        <v>-6891</v>
      </c>
      <c r="I61" s="154"/>
      <c r="J61" s="16">
        <f>G61+H61</f>
        <v>27393</v>
      </c>
    </row>
    <row r="62" spans="1:10" ht="12.75" customHeight="1">
      <c r="A62" s="4"/>
      <c r="B62" s="13"/>
      <c r="C62" s="13"/>
      <c r="D62" s="1"/>
      <c r="E62" s="1"/>
      <c r="F62" s="1"/>
      <c r="G62" s="136"/>
      <c r="H62" s="136"/>
      <c r="I62" s="136"/>
      <c r="J62" s="16"/>
    </row>
    <row r="63" spans="1:10" ht="12.75" customHeight="1" thickBot="1">
      <c r="A63" s="4"/>
      <c r="B63" s="13" t="s">
        <v>339</v>
      </c>
      <c r="C63" s="13"/>
      <c r="D63" s="1"/>
      <c r="E63" s="1"/>
      <c r="F63" s="1"/>
      <c r="G63" s="137">
        <v>0</v>
      </c>
      <c r="H63" s="155">
        <v>6891</v>
      </c>
      <c r="I63" s="155"/>
      <c r="J63" s="138">
        <f>G63+H63</f>
        <v>6891</v>
      </c>
    </row>
    <row r="64" spans="1:9" ht="12.75" customHeight="1" thickTop="1">
      <c r="A64" s="4"/>
      <c r="B64" s="13"/>
      <c r="C64" s="13"/>
      <c r="D64" s="1"/>
      <c r="E64" s="1"/>
      <c r="F64" s="1"/>
      <c r="G64" s="1"/>
      <c r="H64" s="1"/>
      <c r="I64" s="7"/>
    </row>
    <row r="65" spans="1:9" ht="12.75" customHeight="1">
      <c r="A65" s="4"/>
      <c r="B65" s="1"/>
      <c r="C65" s="1"/>
      <c r="D65" s="1"/>
      <c r="E65" s="1"/>
      <c r="F65" s="1"/>
      <c r="G65" s="1"/>
      <c r="H65" s="1"/>
      <c r="I65" s="7"/>
    </row>
    <row r="78" spans="1:9" ht="12.75">
      <c r="A78" s="10"/>
      <c r="I78" s="8"/>
    </row>
    <row r="80" ht="12.75" customHeight="1"/>
    <row r="92" ht="12.75">
      <c r="B92" s="71"/>
    </row>
    <row r="93" ht="12.75">
      <c r="B93" s="58"/>
    </row>
    <row r="94" ht="12.75">
      <c r="B94" s="58"/>
    </row>
    <row r="96" spans="1:9" ht="12.75">
      <c r="A96" s="10"/>
      <c r="B96" s="13"/>
      <c r="I96" s="8"/>
    </row>
    <row r="107" spans="1:10" ht="12.75" customHeight="1">
      <c r="A107" s="10"/>
      <c r="B107" s="13"/>
      <c r="I107" s="8"/>
      <c r="J107" s="25"/>
    </row>
    <row r="108" ht="12.75">
      <c r="I108" s="8"/>
    </row>
    <row r="109" ht="12.75">
      <c r="I109" s="8"/>
    </row>
    <row r="110" ht="12.75">
      <c r="I110" s="8"/>
    </row>
    <row r="111" ht="12.75">
      <c r="I111" s="8"/>
    </row>
    <row r="112" ht="12.75">
      <c r="I112" s="8"/>
    </row>
    <row r="113" ht="12.75">
      <c r="I113" s="8"/>
    </row>
    <row r="114" ht="12.75">
      <c r="I114" s="8"/>
    </row>
    <row r="115" ht="12.75">
      <c r="I115" s="8"/>
    </row>
    <row r="116" ht="12.75">
      <c r="H116" s="8"/>
    </row>
    <row r="117" ht="12.75">
      <c r="H117" s="8"/>
    </row>
    <row r="118" ht="12.75">
      <c r="H118" s="8"/>
    </row>
    <row r="119" ht="12.75">
      <c r="H119" s="8"/>
    </row>
    <row r="120" ht="12.75">
      <c r="H120" s="8"/>
    </row>
  </sheetData>
  <sheetProtection password="CF7A" sheet="1" objects="1" scenarios="1" selectLockedCells="1" selectUnlockedCells="1"/>
  <mergeCells count="7">
    <mergeCell ref="H59:I59"/>
    <mergeCell ref="H61:I61"/>
    <mergeCell ref="H63:I63"/>
    <mergeCell ref="A5:J5"/>
    <mergeCell ref="H55:I55"/>
    <mergeCell ref="H56:I56"/>
    <mergeCell ref="H57:I57"/>
  </mergeCells>
  <printOptions/>
  <pageMargins left="0.89" right="0.75" top="0.88" bottom="0" header="0.5" footer="0.5"/>
  <pageSetup fitToHeight="1" fitToWidth="1" horizontalDpi="180" verticalDpi="180" orientation="portrait" paperSize="9" scale="95" r:id="rId1"/>
  <headerFooter alignWithMargins="0">
    <oddHeader>&amp;LCompany No.
576121-A&amp;C&amp;A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2:Q69"/>
  <sheetViews>
    <sheetView workbookViewId="0" topLeftCell="A60">
      <selection activeCell="R31" sqref="R1:R16384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6.57421875" style="0" customWidth="1"/>
    <col min="9" max="9" width="12.7109375" style="0" hidden="1" customWidth="1"/>
    <col min="10" max="10" width="12.7109375" style="0" customWidth="1"/>
    <col min="11" max="11" width="1.7109375" style="0" customWidth="1"/>
    <col min="12" max="12" width="12.57421875" style="0" customWidth="1"/>
    <col min="13" max="13" width="1.7109375" style="0" customWidth="1"/>
    <col min="14" max="14" width="12.140625" style="0" customWidth="1"/>
    <col min="15" max="15" width="4.421875" style="0" customWidth="1"/>
    <col min="16" max="17" width="0" style="0" hidden="1" customWidth="1"/>
  </cols>
  <sheetData>
    <row r="2" spans="1:9" ht="12.75">
      <c r="A2" s="10" t="s">
        <v>9</v>
      </c>
      <c r="B2" s="5" t="s">
        <v>62</v>
      </c>
      <c r="I2" s="8"/>
    </row>
    <row r="3" spans="1:9" ht="12.75">
      <c r="A3" s="10"/>
      <c r="B3"/>
      <c r="I3" s="8"/>
    </row>
    <row r="4" spans="1:9" ht="12.75">
      <c r="A4" s="10"/>
      <c r="B4" t="s">
        <v>350</v>
      </c>
      <c r="I4" s="8"/>
    </row>
    <row r="5" spans="1:9" ht="12.75">
      <c r="A5" s="10"/>
      <c r="B5" t="s">
        <v>351</v>
      </c>
      <c r="I5" s="8"/>
    </row>
    <row r="6" spans="1:9" ht="12.75">
      <c r="A6" s="10"/>
      <c r="B6"/>
      <c r="I6" s="8"/>
    </row>
    <row r="7" spans="1:9" ht="12.75">
      <c r="A7" s="10" t="s">
        <v>10</v>
      </c>
      <c r="B7" s="29" t="s">
        <v>82</v>
      </c>
      <c r="I7" s="8"/>
    </row>
    <row r="8" spans="1:9" ht="12.75">
      <c r="A8" s="10"/>
      <c r="B8"/>
      <c r="I8" s="8"/>
    </row>
    <row r="9" spans="1:9" ht="12.75">
      <c r="A9" s="10"/>
      <c r="B9" t="s">
        <v>352</v>
      </c>
      <c r="I9" s="8"/>
    </row>
    <row r="10" spans="1:9" ht="12.75">
      <c r="A10" s="10"/>
      <c r="B10" t="s">
        <v>353</v>
      </c>
      <c r="I10" s="8"/>
    </row>
    <row r="11" spans="1:9" ht="12.75">
      <c r="A11" s="10"/>
      <c r="B11" t="s">
        <v>354</v>
      </c>
      <c r="I11" s="8"/>
    </row>
    <row r="12" spans="1:9" ht="12.75">
      <c r="A12" s="10"/>
      <c r="B12" t="s">
        <v>355</v>
      </c>
      <c r="I12" s="8"/>
    </row>
    <row r="14" spans="1:9" ht="12.75">
      <c r="A14" s="10" t="s">
        <v>11</v>
      </c>
      <c r="B14" s="11" t="s">
        <v>22</v>
      </c>
      <c r="C14" s="12"/>
      <c r="D14" s="5"/>
      <c r="I14" s="8"/>
    </row>
    <row r="15" spans="1:9" ht="12.75">
      <c r="A15" s="10"/>
      <c r="B15" s="13"/>
      <c r="I15" s="8"/>
    </row>
    <row r="16" spans="1:9" ht="12.75">
      <c r="A16" s="10"/>
      <c r="B16" s="13" t="s">
        <v>23</v>
      </c>
      <c r="I16" s="8"/>
    </row>
    <row r="17" spans="1:9" ht="12.75">
      <c r="A17" s="10"/>
      <c r="B17" s="13"/>
      <c r="I17" s="8"/>
    </row>
    <row r="18" spans="1:9" ht="12.75">
      <c r="A18" s="10" t="s">
        <v>12</v>
      </c>
      <c r="B18" s="11" t="s">
        <v>24</v>
      </c>
      <c r="C18" s="12"/>
      <c r="I18" s="8"/>
    </row>
    <row r="19" spans="1:9" ht="12.75">
      <c r="A19" s="10"/>
      <c r="B19" s="13"/>
      <c r="I19" s="8"/>
    </row>
    <row r="20" spans="2:9" ht="12.75">
      <c r="B20" s="9" t="s">
        <v>347</v>
      </c>
      <c r="I20" s="8"/>
    </row>
    <row r="21" ht="12.75">
      <c r="I21" s="8"/>
    </row>
    <row r="22" spans="1:9" ht="12.75">
      <c r="A22" s="10" t="s">
        <v>13</v>
      </c>
      <c r="B22" s="11" t="s">
        <v>81</v>
      </c>
      <c r="G22" s="29"/>
      <c r="I22" s="8"/>
    </row>
    <row r="23" spans="1:9" ht="12.75">
      <c r="A23" s="10"/>
      <c r="I23" s="8"/>
    </row>
    <row r="24" spans="1:9" ht="12.75">
      <c r="A24" s="10"/>
      <c r="B24" s="71" t="s">
        <v>348</v>
      </c>
      <c r="I24" s="8"/>
    </row>
    <row r="25" spans="1:9" ht="12.75">
      <c r="A25" s="10"/>
      <c r="B25" s="72" t="s">
        <v>349</v>
      </c>
      <c r="I25" s="8"/>
    </row>
    <row r="28" spans="1:2" ht="12.75">
      <c r="A28" s="9" t="s">
        <v>14</v>
      </c>
      <c r="B28" s="31" t="s">
        <v>134</v>
      </c>
    </row>
    <row r="30" spans="2:10" ht="12.75">
      <c r="B30" s="71" t="s">
        <v>236</v>
      </c>
      <c r="C30" s="58"/>
      <c r="D30" s="58"/>
      <c r="E30" s="58"/>
      <c r="F30" s="58"/>
      <c r="G30" s="58"/>
      <c r="H30" s="58"/>
      <c r="I30" s="58"/>
      <c r="J30" s="58"/>
    </row>
    <row r="31" spans="2:10" ht="12.75">
      <c r="B31" s="71"/>
      <c r="C31" s="58"/>
      <c r="D31" s="58"/>
      <c r="E31" s="58"/>
      <c r="F31" s="58"/>
      <c r="G31" s="58"/>
      <c r="H31" s="58"/>
      <c r="I31" s="58"/>
      <c r="J31" s="58"/>
    </row>
    <row r="32" spans="2:10" ht="12.75">
      <c r="B32" s="71"/>
      <c r="C32" s="58"/>
      <c r="D32" s="58"/>
      <c r="E32" s="58"/>
      <c r="F32" s="58"/>
      <c r="G32" s="58"/>
      <c r="H32" s="58"/>
      <c r="I32" s="58"/>
      <c r="J32" s="58"/>
    </row>
    <row r="33" spans="1:14" ht="12.75">
      <c r="A33" s="9" t="s">
        <v>20</v>
      </c>
      <c r="B33" s="31" t="s">
        <v>29</v>
      </c>
      <c r="D33" s="18"/>
      <c r="E33" s="18"/>
      <c r="F33" s="18"/>
      <c r="G33" s="18"/>
      <c r="H33" s="18"/>
      <c r="I33" s="18"/>
      <c r="J33" s="18"/>
      <c r="K33" s="18"/>
      <c r="L33" s="19"/>
      <c r="M33" s="18"/>
      <c r="N33" s="45"/>
    </row>
    <row r="34" spans="2:16" ht="12.75">
      <c r="B34" s="36"/>
      <c r="C34" s="18"/>
      <c r="D34" s="18"/>
      <c r="E34" s="18"/>
      <c r="F34" s="18"/>
      <c r="G34" s="18"/>
      <c r="H34" s="18"/>
      <c r="I34" s="45" t="s">
        <v>83</v>
      </c>
      <c r="J34" s="45"/>
      <c r="K34" s="18"/>
      <c r="L34" s="45" t="s">
        <v>83</v>
      </c>
      <c r="M34" s="18"/>
      <c r="N34" s="45" t="s">
        <v>83</v>
      </c>
      <c r="P34" s="16" t="s">
        <v>144</v>
      </c>
    </row>
    <row r="35" spans="2:16" ht="12.75" customHeight="1">
      <c r="B35" s="36"/>
      <c r="C35" s="18"/>
      <c r="D35" s="18"/>
      <c r="E35" s="18"/>
      <c r="F35" s="18"/>
      <c r="G35" s="18"/>
      <c r="H35" s="18"/>
      <c r="I35" s="45" t="s">
        <v>84</v>
      </c>
      <c r="J35" s="45"/>
      <c r="K35" s="18"/>
      <c r="L35" s="45" t="s">
        <v>84</v>
      </c>
      <c r="M35" s="18"/>
      <c r="N35" s="45" t="s">
        <v>84</v>
      </c>
      <c r="P35" s="16" t="s">
        <v>84</v>
      </c>
    </row>
    <row r="36" spans="9:17" ht="12.75" customHeight="1">
      <c r="I36" s="45" t="s">
        <v>173</v>
      </c>
      <c r="J36" s="45"/>
      <c r="L36" s="104" t="s">
        <v>253</v>
      </c>
      <c r="N36" s="103" t="s">
        <v>253</v>
      </c>
      <c r="P36" s="16" t="s">
        <v>143</v>
      </c>
      <c r="Q36" s="103" t="s">
        <v>222</v>
      </c>
    </row>
    <row r="37" spans="9:17" ht="12.75" customHeight="1">
      <c r="I37" s="45" t="s">
        <v>33</v>
      </c>
      <c r="J37" s="45"/>
      <c r="L37" s="46" t="s">
        <v>33</v>
      </c>
      <c r="N37" s="46" t="s">
        <v>33</v>
      </c>
      <c r="P37" s="16" t="s">
        <v>33</v>
      </c>
      <c r="Q37" s="46" t="s">
        <v>33</v>
      </c>
    </row>
    <row r="38" spans="2:17" ht="12.75" customHeight="1">
      <c r="B38" s="31" t="s">
        <v>85</v>
      </c>
      <c r="I38" s="19"/>
      <c r="J38" s="19"/>
      <c r="L38" s="16"/>
      <c r="N38" s="16"/>
      <c r="P38" s="16"/>
      <c r="Q38" s="16"/>
    </row>
    <row r="39" spans="9:17" ht="12.75" customHeight="1">
      <c r="I39" s="19"/>
      <c r="J39" s="19"/>
      <c r="L39" s="16"/>
      <c r="N39" s="16"/>
      <c r="P39" s="16"/>
      <c r="Q39" s="16"/>
    </row>
    <row r="40" spans="3:17" ht="12.75" customHeight="1">
      <c r="C40" t="s">
        <v>86</v>
      </c>
      <c r="I40" s="19">
        <f>L40-P40</f>
        <v>-26302</v>
      </c>
      <c r="J40" s="19"/>
      <c r="L40" s="16">
        <f>N40</f>
        <v>8400</v>
      </c>
      <c r="N40" s="16">
        <f>5282+1179+1574+365</f>
        <v>8400</v>
      </c>
      <c r="P40" s="16">
        <v>34702</v>
      </c>
      <c r="Q40" s="16">
        <f>16770+9448+3256+1543</f>
        <v>31017</v>
      </c>
    </row>
    <row r="41" spans="3:17" ht="12.75" customHeight="1">
      <c r="C41" t="s">
        <v>87</v>
      </c>
      <c r="I41" s="19">
        <f aca="true" t="shared" si="0" ref="I41:I46">L41-P41</f>
        <v>-252</v>
      </c>
      <c r="J41" s="19"/>
      <c r="L41" s="16">
        <f aca="true" t="shared" si="1" ref="L41:L46">N41</f>
        <v>156</v>
      </c>
      <c r="N41" s="16">
        <v>156</v>
      </c>
      <c r="P41" s="16">
        <v>408</v>
      </c>
      <c r="Q41" s="16">
        <v>424</v>
      </c>
    </row>
    <row r="42" spans="3:17" ht="12.75" customHeight="1">
      <c r="C42" t="s">
        <v>88</v>
      </c>
      <c r="I42" s="19">
        <f t="shared" si="0"/>
        <v>-4809</v>
      </c>
      <c r="J42" s="19"/>
      <c r="L42" s="16">
        <f t="shared" si="1"/>
        <v>2576</v>
      </c>
      <c r="N42" s="16">
        <v>2576</v>
      </c>
      <c r="P42" s="16">
        <v>7385</v>
      </c>
      <c r="Q42" s="16">
        <v>9389</v>
      </c>
    </row>
    <row r="43" spans="3:17" ht="12.75" customHeight="1">
      <c r="C43" t="s">
        <v>89</v>
      </c>
      <c r="I43" s="19">
        <f t="shared" si="0"/>
        <v>-1123</v>
      </c>
      <c r="J43" s="19"/>
      <c r="L43" s="16">
        <f t="shared" si="1"/>
        <v>3783</v>
      </c>
      <c r="N43" s="16">
        <f>71+3692+20</f>
        <v>3783</v>
      </c>
      <c r="P43" s="16">
        <v>4906</v>
      </c>
      <c r="Q43" s="16">
        <f>8319+158</f>
        <v>8477</v>
      </c>
    </row>
    <row r="44" spans="3:17" ht="12.75" customHeight="1">
      <c r="C44" t="s">
        <v>90</v>
      </c>
      <c r="I44" s="19">
        <f t="shared" si="0"/>
        <v>-132</v>
      </c>
      <c r="J44" s="19"/>
      <c r="L44" s="16">
        <f t="shared" si="1"/>
        <v>7</v>
      </c>
      <c r="N44" s="16">
        <v>7</v>
      </c>
      <c r="P44" s="16">
        <v>139</v>
      </c>
      <c r="Q44" s="16">
        <v>32</v>
      </c>
    </row>
    <row r="45" spans="3:17" ht="12.75" customHeight="1">
      <c r="C45" t="s">
        <v>91</v>
      </c>
      <c r="I45" s="19">
        <f t="shared" si="0"/>
        <v>-2831</v>
      </c>
      <c r="J45" s="19"/>
      <c r="L45" s="16">
        <f t="shared" si="1"/>
        <v>3</v>
      </c>
      <c r="N45" s="16">
        <v>3</v>
      </c>
      <c r="P45" s="16">
        <v>2834</v>
      </c>
      <c r="Q45" s="16">
        <v>284</v>
      </c>
    </row>
    <row r="46" spans="3:17" ht="12.75" customHeight="1">
      <c r="C46" t="s">
        <v>122</v>
      </c>
      <c r="I46" s="19">
        <f t="shared" si="0"/>
        <v>-757</v>
      </c>
      <c r="J46" s="19"/>
      <c r="L46" s="16">
        <f t="shared" si="1"/>
        <v>267</v>
      </c>
      <c r="N46" s="16">
        <v>267</v>
      </c>
      <c r="P46" s="16">
        <v>1024</v>
      </c>
      <c r="Q46" s="16">
        <f>47+648</f>
        <v>695</v>
      </c>
    </row>
    <row r="47" spans="9:17" ht="6" customHeight="1">
      <c r="I47" s="20"/>
      <c r="J47" s="19"/>
      <c r="L47" s="20"/>
      <c r="N47" s="20"/>
      <c r="P47" s="16"/>
      <c r="Q47" s="20"/>
    </row>
    <row r="48" spans="9:17" ht="18" customHeight="1">
      <c r="I48" s="19">
        <f>SUM(I40:I47)</f>
        <v>-36206</v>
      </c>
      <c r="J48" s="19"/>
      <c r="L48" s="19">
        <f>SUM(L40:L47)</f>
        <v>15192</v>
      </c>
      <c r="N48" s="19">
        <f>SUM(N40:N47)</f>
        <v>15192</v>
      </c>
      <c r="P48" s="16">
        <v>51398</v>
      </c>
      <c r="Q48" s="19">
        <f>SUM(Q40:Q47)</f>
        <v>50318</v>
      </c>
    </row>
    <row r="49" spans="3:17" ht="12.75" customHeight="1">
      <c r="C49" t="s">
        <v>92</v>
      </c>
      <c r="I49" s="19">
        <f>L49-P49</f>
        <v>2359</v>
      </c>
      <c r="J49" s="19"/>
      <c r="L49" s="16">
        <f>N49</f>
        <v>-2931</v>
      </c>
      <c r="N49" s="16">
        <v>-2931</v>
      </c>
      <c r="P49" s="16">
        <v>-5290</v>
      </c>
      <c r="Q49" s="16">
        <v>-8647</v>
      </c>
    </row>
    <row r="50" spans="9:17" ht="4.5" customHeight="1">
      <c r="I50" s="19"/>
      <c r="J50" s="19"/>
      <c r="L50" s="16"/>
      <c r="N50" s="16"/>
      <c r="P50" s="16"/>
      <c r="Q50" s="16"/>
    </row>
    <row r="51" spans="3:17" ht="18" customHeight="1" thickBot="1">
      <c r="C51" t="s">
        <v>93</v>
      </c>
      <c r="I51" s="21">
        <f>SUM(I48:I50)</f>
        <v>-33847</v>
      </c>
      <c r="J51" s="19"/>
      <c r="L51" s="21">
        <f>SUM(L48:L50)</f>
        <v>12261</v>
      </c>
      <c r="N51" s="21">
        <f>SUM(N48:N50)</f>
        <v>12261</v>
      </c>
      <c r="P51" s="16">
        <v>46108</v>
      </c>
      <c r="Q51" s="21">
        <f>SUM(Q48:Q50)</f>
        <v>41671</v>
      </c>
    </row>
    <row r="52" spans="9:17" ht="12.75" customHeight="1" thickTop="1">
      <c r="I52" s="19"/>
      <c r="J52" s="19"/>
      <c r="L52" s="16"/>
      <c r="N52" s="16"/>
      <c r="P52" s="16"/>
      <c r="Q52" s="16"/>
    </row>
    <row r="53" spans="2:17" ht="12.75" customHeight="1">
      <c r="B53" s="31" t="s">
        <v>94</v>
      </c>
      <c r="I53" s="19"/>
      <c r="J53" s="19"/>
      <c r="L53" s="16"/>
      <c r="N53" s="16"/>
      <c r="P53" s="16"/>
      <c r="Q53" s="16"/>
    </row>
    <row r="54" spans="9:17" ht="12.75" customHeight="1">
      <c r="I54" s="19"/>
      <c r="J54" s="19"/>
      <c r="L54" s="16"/>
      <c r="N54" s="16"/>
      <c r="P54" s="16"/>
      <c r="Q54" s="16"/>
    </row>
    <row r="55" spans="3:17" ht="12.75" customHeight="1">
      <c r="C55" t="s">
        <v>86</v>
      </c>
      <c r="I55" s="19">
        <f aca="true" t="shared" si="2" ref="I55:I61">L55-P55</f>
        <v>-4564</v>
      </c>
      <c r="J55" s="19"/>
      <c r="L55" s="16">
        <f aca="true" t="shared" si="3" ref="L55:L61">N55</f>
        <v>-865</v>
      </c>
      <c r="N55" s="16">
        <f>100-830+20-155</f>
        <v>-865</v>
      </c>
      <c r="P55" s="16">
        <v>3699</v>
      </c>
      <c r="Q55" s="16">
        <f>-626-307+181-369</f>
        <v>-1121</v>
      </c>
    </row>
    <row r="56" spans="3:17" ht="12.75" customHeight="1">
      <c r="C56" t="s">
        <v>87</v>
      </c>
      <c r="I56" s="19">
        <f t="shared" si="2"/>
        <v>183</v>
      </c>
      <c r="J56" s="19"/>
      <c r="L56" s="16">
        <f t="shared" si="3"/>
        <v>25</v>
      </c>
      <c r="N56" s="16">
        <f>26-1</f>
        <v>25</v>
      </c>
      <c r="P56" s="16">
        <v>-158</v>
      </c>
      <c r="Q56" s="16">
        <f>-96+10</f>
        <v>-86</v>
      </c>
    </row>
    <row r="57" spans="3:17" ht="12.75" customHeight="1">
      <c r="C57" t="s">
        <v>88</v>
      </c>
      <c r="I57" s="19">
        <f t="shared" si="2"/>
        <v>-193</v>
      </c>
      <c r="J57" s="19"/>
      <c r="L57" s="16">
        <f t="shared" si="3"/>
        <v>-282</v>
      </c>
      <c r="N57" s="16">
        <v>-282</v>
      </c>
      <c r="P57" s="16">
        <v>-89</v>
      </c>
      <c r="Q57" s="16">
        <v>-278</v>
      </c>
    </row>
    <row r="58" spans="3:17" ht="12.75" customHeight="1">
      <c r="C58" t="s">
        <v>89</v>
      </c>
      <c r="I58" s="19">
        <f t="shared" si="2"/>
        <v>-168</v>
      </c>
      <c r="J58" s="19"/>
      <c r="L58" s="16">
        <f t="shared" si="3"/>
        <v>-762</v>
      </c>
      <c r="N58" s="16">
        <f>-78-154-530</f>
        <v>-762</v>
      </c>
      <c r="P58" s="16">
        <v>-594</v>
      </c>
      <c r="Q58" s="16">
        <f>92-959</f>
        <v>-867</v>
      </c>
    </row>
    <row r="59" spans="3:17" ht="12.75" customHeight="1">
      <c r="C59" t="s">
        <v>90</v>
      </c>
      <c r="I59" s="19">
        <f t="shared" si="2"/>
        <v>53</v>
      </c>
      <c r="J59" s="19"/>
      <c r="L59" s="16">
        <f t="shared" si="3"/>
        <v>10</v>
      </c>
      <c r="N59" s="16">
        <v>10</v>
      </c>
      <c r="P59" s="16">
        <v>-43</v>
      </c>
      <c r="Q59" s="16">
        <v>-80</v>
      </c>
    </row>
    <row r="60" spans="3:17" ht="12.75" customHeight="1">
      <c r="C60" t="s">
        <v>91</v>
      </c>
      <c r="I60" s="19">
        <f t="shared" si="2"/>
        <v>296</v>
      </c>
      <c r="J60" s="19"/>
      <c r="L60" s="16">
        <f t="shared" si="3"/>
        <v>-21</v>
      </c>
      <c r="N60" s="16">
        <v>-21</v>
      </c>
      <c r="P60" s="16">
        <v>-317</v>
      </c>
      <c r="Q60" s="16">
        <v>-49</v>
      </c>
    </row>
    <row r="61" spans="3:17" ht="12.75" customHeight="1">
      <c r="C61" t="s">
        <v>122</v>
      </c>
      <c r="I61" s="19">
        <f t="shared" si="2"/>
        <v>-270</v>
      </c>
      <c r="J61" s="19"/>
      <c r="L61" s="16">
        <f t="shared" si="3"/>
        <v>-719</v>
      </c>
      <c r="N61" s="16">
        <f>-354-365</f>
        <v>-719</v>
      </c>
      <c r="P61" s="16">
        <v>-449</v>
      </c>
      <c r="Q61" s="16">
        <f>-177-3239+2010</f>
        <v>-1406</v>
      </c>
    </row>
    <row r="62" spans="9:17" ht="7.5" customHeight="1">
      <c r="I62" s="20"/>
      <c r="J62" s="19"/>
      <c r="L62" s="20"/>
      <c r="N62" s="20"/>
      <c r="P62" s="16"/>
      <c r="Q62" s="20"/>
    </row>
    <row r="63" spans="9:17" ht="18" customHeight="1">
      <c r="I63" s="19">
        <f>SUM(I55:I62)</f>
        <v>-4663</v>
      </c>
      <c r="J63" s="19"/>
      <c r="L63" s="19">
        <f>SUM(L55:L62)</f>
        <v>-2614</v>
      </c>
      <c r="N63" s="19">
        <f>SUM(N55:N62)</f>
        <v>-2614</v>
      </c>
      <c r="P63" s="16">
        <v>2049</v>
      </c>
      <c r="Q63" s="19">
        <f>SUM(Q55:Q62)</f>
        <v>-3887</v>
      </c>
    </row>
    <row r="64" spans="3:17" ht="12.75" customHeight="1">
      <c r="C64" t="s">
        <v>92</v>
      </c>
      <c r="I64" s="19">
        <f>L64-P64</f>
        <v>0</v>
      </c>
      <c r="J64" s="19"/>
      <c r="L64" s="16">
        <f>N64</f>
        <v>0</v>
      </c>
      <c r="N64" s="16">
        <v>0</v>
      </c>
      <c r="P64" s="16">
        <v>0</v>
      </c>
      <c r="Q64" s="16">
        <v>-1</v>
      </c>
    </row>
    <row r="65" spans="3:17" ht="12.75" customHeight="1">
      <c r="C65" t="s">
        <v>95</v>
      </c>
      <c r="I65" s="19">
        <f>L65-P65</f>
        <v>0</v>
      </c>
      <c r="J65" s="19"/>
      <c r="L65" s="16">
        <f>N65</f>
        <v>0</v>
      </c>
      <c r="N65" s="16">
        <v>0</v>
      </c>
      <c r="P65" s="16">
        <v>0</v>
      </c>
      <c r="Q65" s="16">
        <v>0</v>
      </c>
    </row>
    <row r="66" spans="3:17" ht="12.75" customHeight="1">
      <c r="C66" t="s">
        <v>96</v>
      </c>
      <c r="I66" s="19">
        <f>L66-P66</f>
        <v>0</v>
      </c>
      <c r="J66" s="19"/>
      <c r="L66" s="16">
        <f>N66</f>
        <v>0</v>
      </c>
      <c r="N66" s="16">
        <v>0</v>
      </c>
      <c r="P66" s="16">
        <v>0</v>
      </c>
      <c r="Q66" s="16">
        <v>0</v>
      </c>
    </row>
    <row r="67" spans="9:17" ht="6.75" customHeight="1">
      <c r="I67" s="19"/>
      <c r="J67" s="19"/>
      <c r="L67" s="16"/>
      <c r="N67" s="16"/>
      <c r="P67" s="16"/>
      <c r="Q67" s="16"/>
    </row>
    <row r="68" spans="3:17" ht="18" customHeight="1" thickBot="1">
      <c r="C68" t="s">
        <v>209</v>
      </c>
      <c r="I68" s="21">
        <f>SUM(I63:I67)</f>
        <v>-4663</v>
      </c>
      <c r="J68" s="19"/>
      <c r="L68" s="21">
        <f>SUM(L63:L67)</f>
        <v>-2614</v>
      </c>
      <c r="N68" s="21">
        <f>SUM(N63:N67)</f>
        <v>-2614</v>
      </c>
      <c r="P68" s="21">
        <v>2049</v>
      </c>
      <c r="Q68" s="21">
        <f>SUM(Q63:Q67)</f>
        <v>-3888</v>
      </c>
    </row>
    <row r="69" spans="12:14" ht="12.75" customHeight="1" thickTop="1">
      <c r="L69" s="16"/>
      <c r="N69" s="16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300" verticalDpi="300" orientation="portrait" paperSize="9" scale="83" r:id="rId1"/>
  <headerFooter alignWithMargins="0">
    <oddHeader>&amp;LCompany No.
576121-A&amp;C&amp;A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3"/>
  <sheetViews>
    <sheetView workbookViewId="0" topLeftCell="A4">
      <selection activeCell="A1" sqref="A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3" spans="1:2" ht="12.75">
      <c r="A3" s="9" t="s">
        <v>30</v>
      </c>
      <c r="B3" s="31" t="s">
        <v>300</v>
      </c>
    </row>
    <row r="5" ht="12.75">
      <c r="B5" s="9" t="s">
        <v>301</v>
      </c>
    </row>
    <row r="6" ht="12.75">
      <c r="B6" s="9" t="s">
        <v>97</v>
      </c>
    </row>
    <row r="7" ht="12.75">
      <c r="B7" s="9" t="s">
        <v>302</v>
      </c>
    </row>
    <row r="10" spans="1:2" ht="12.75">
      <c r="A10" s="9" t="s">
        <v>342</v>
      </c>
      <c r="B10" s="31" t="s">
        <v>98</v>
      </c>
    </row>
    <row r="11" ht="12.75">
      <c r="B11" s="31"/>
    </row>
    <row r="12" spans="1:2" s="58" customFormat="1" ht="12.75">
      <c r="A12" s="71"/>
      <c r="B12" s="73" t="s">
        <v>109</v>
      </c>
    </row>
    <row r="13" spans="1:2" s="58" customFormat="1" ht="12.75">
      <c r="A13" s="71"/>
      <c r="B13" s="73" t="s">
        <v>303</v>
      </c>
    </row>
    <row r="14" spans="2:12" ht="12.75">
      <c r="B14" s="71" t="s">
        <v>304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2:12" ht="12.75">
      <c r="B15" s="71" t="s">
        <v>305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2:12" ht="12.75">
      <c r="B16" s="71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8" spans="1:2" s="58" customFormat="1" ht="12.75">
      <c r="A18" s="71" t="s">
        <v>343</v>
      </c>
      <c r="B18" s="74" t="s">
        <v>31</v>
      </c>
    </row>
    <row r="19" spans="1:2" s="58" customFormat="1" ht="12.75">
      <c r="A19" s="71"/>
      <c r="B19" s="71"/>
    </row>
    <row r="20" spans="1:2" s="75" customFormat="1" ht="12.75">
      <c r="A20" s="73"/>
      <c r="B20" s="73" t="s">
        <v>306</v>
      </c>
    </row>
    <row r="21" spans="1:2" s="75" customFormat="1" ht="12.75">
      <c r="A21" s="73"/>
      <c r="B21" s="73"/>
    </row>
    <row r="23" spans="1:2" ht="12.75">
      <c r="A23" s="9" t="s">
        <v>344</v>
      </c>
      <c r="B23" s="31" t="s">
        <v>32</v>
      </c>
    </row>
    <row r="25" spans="1:2" s="58" customFormat="1" ht="12.75">
      <c r="A25" s="71"/>
      <c r="B25" s="71" t="s">
        <v>239</v>
      </c>
    </row>
    <row r="26" spans="1:2" s="58" customFormat="1" ht="12.75">
      <c r="A26" s="71"/>
      <c r="B26" s="71" t="s">
        <v>307</v>
      </c>
    </row>
    <row r="27" spans="1:2" s="58" customFormat="1" ht="12.75">
      <c r="A27" s="71"/>
      <c r="B27" s="71" t="s">
        <v>308</v>
      </c>
    </row>
    <row r="29" spans="3:12" ht="12.75">
      <c r="C29" s="9"/>
      <c r="L29" s="16"/>
    </row>
    <row r="30" spans="1:12" ht="12.75">
      <c r="A30" s="9" t="s">
        <v>345</v>
      </c>
      <c r="B30" s="31" t="s">
        <v>63</v>
      </c>
      <c r="C30" s="9"/>
      <c r="L30" s="16"/>
    </row>
    <row r="31" spans="3:12" ht="12.75">
      <c r="C31" s="9"/>
      <c r="L31" s="16"/>
    </row>
    <row r="32" spans="2:3" ht="12.75">
      <c r="B32" s="9" t="s">
        <v>177</v>
      </c>
      <c r="C32" s="9"/>
    </row>
    <row r="33" spans="2:3" ht="12.75">
      <c r="B33" s="9" t="s">
        <v>64</v>
      </c>
      <c r="C33" s="9"/>
    </row>
  </sheetData>
  <sheetProtection password="CF7A" sheet="1" objects="1" scenarios="1" selectLockedCells="1" selectUnlockedCells="1"/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M43" sqref="M43"/>
    </sheetView>
  </sheetViews>
  <sheetFormatPr defaultColWidth="9.140625" defaultRowHeight="12.75"/>
  <cols>
    <col min="1" max="1" width="3.7109375" style="73" customWidth="1"/>
    <col min="2" max="2" width="4.7109375" style="73" customWidth="1"/>
    <col min="3" max="3" width="3.8515625" style="75" customWidth="1"/>
    <col min="4" max="4" width="15.00390625" style="75" customWidth="1"/>
    <col min="5" max="5" width="1.7109375" style="75" customWidth="1"/>
    <col min="6" max="6" width="12.28125" style="75" customWidth="1"/>
    <col min="7" max="7" width="1.7109375" style="75" customWidth="1"/>
    <col min="8" max="8" width="12.7109375" style="75" customWidth="1"/>
    <col min="9" max="9" width="1.7109375" style="75" customWidth="1"/>
    <col min="10" max="10" width="15.00390625" style="75" customWidth="1"/>
    <col min="11" max="11" width="1.7109375" style="75" customWidth="1"/>
    <col min="12" max="12" width="14.7109375" style="75" customWidth="1"/>
    <col min="13" max="13" width="9.140625" style="75" customWidth="1"/>
    <col min="14" max="29" width="0" style="75" hidden="1" customWidth="1"/>
    <col min="30" max="16384" width="9.140625" style="75" customWidth="1"/>
  </cols>
  <sheetData>
    <row r="1" spans="1:12" ht="12.75">
      <c r="A1" s="157" t="s">
        <v>15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2.75">
      <c r="A2" s="158" t="s">
        <v>5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0" ht="12.75">
      <c r="A3" s="86"/>
      <c r="B3" s="87"/>
      <c r="C3" s="87"/>
      <c r="D3" s="87"/>
      <c r="E3" s="87"/>
      <c r="F3" s="87"/>
      <c r="G3" s="87"/>
      <c r="H3" s="87"/>
      <c r="I3" s="88"/>
      <c r="J3" s="87"/>
    </row>
    <row r="4" spans="1:12" ht="12.75">
      <c r="A4" s="159" t="s">
        <v>178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</row>
    <row r="5" spans="1:12" ht="12.75">
      <c r="A5" s="159" t="s">
        <v>309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</row>
    <row r="6" spans="8:12" ht="12.75">
      <c r="H6" s="89"/>
      <c r="I6" s="89"/>
      <c r="J6" s="89"/>
      <c r="K6" s="89"/>
      <c r="L6" s="89"/>
    </row>
    <row r="7" spans="1:12" ht="12.75">
      <c r="A7" s="73" t="s">
        <v>7</v>
      </c>
      <c r="B7" s="90" t="s">
        <v>65</v>
      </c>
      <c r="H7" s="89"/>
      <c r="I7" s="89"/>
      <c r="J7" s="89"/>
      <c r="K7" s="89"/>
      <c r="L7" s="89"/>
    </row>
    <row r="8" spans="8:12" ht="12.75">
      <c r="H8" s="89"/>
      <c r="I8" s="89"/>
      <c r="J8" s="89"/>
      <c r="K8" s="89"/>
      <c r="L8" s="89"/>
    </row>
    <row r="9" spans="2:12" ht="12.75">
      <c r="B9" s="73" t="s">
        <v>405</v>
      </c>
      <c r="H9" s="89"/>
      <c r="I9" s="89"/>
      <c r="J9" s="89"/>
      <c r="K9" s="89"/>
      <c r="L9" s="89"/>
    </row>
    <row r="10" ht="12.75">
      <c r="B10" s="73" t="s">
        <v>406</v>
      </c>
    </row>
    <row r="12" ht="12.75">
      <c r="B12" s="73" t="s">
        <v>247</v>
      </c>
    </row>
    <row r="13" ht="12.75">
      <c r="B13" s="73" t="s">
        <v>246</v>
      </c>
    </row>
    <row r="14" ht="12.75">
      <c r="B14" s="73" t="s">
        <v>80</v>
      </c>
    </row>
    <row r="15" ht="12.75">
      <c r="B15" s="73" t="s">
        <v>202</v>
      </c>
    </row>
    <row r="16" ht="12.75">
      <c r="B16" s="73" t="s">
        <v>203</v>
      </c>
    </row>
    <row r="17" ht="12.75">
      <c r="B17" s="73" t="s">
        <v>204</v>
      </c>
    </row>
    <row r="20" spans="1:2" ht="12.75">
      <c r="A20" s="73" t="s">
        <v>8</v>
      </c>
      <c r="B20" s="90" t="s">
        <v>100</v>
      </c>
    </row>
    <row r="22" ht="12.75">
      <c r="B22" s="73" t="s">
        <v>310</v>
      </c>
    </row>
    <row r="23" ht="12.75">
      <c r="B23" s="73" t="s">
        <v>311</v>
      </c>
    </row>
    <row r="24" ht="12.75">
      <c r="B24" s="73" t="s">
        <v>224</v>
      </c>
    </row>
    <row r="25" ht="12.75">
      <c r="B25" s="73" t="s">
        <v>411</v>
      </c>
    </row>
    <row r="27" ht="12.75">
      <c r="B27" s="73" t="s">
        <v>407</v>
      </c>
    </row>
    <row r="28" ht="12.75">
      <c r="B28" s="73" t="s">
        <v>312</v>
      </c>
    </row>
    <row r="29" ht="12.75">
      <c r="B29" s="73" t="s">
        <v>248</v>
      </c>
    </row>
    <row r="32" spans="1:2" ht="12.75">
      <c r="A32" s="73" t="s">
        <v>9</v>
      </c>
      <c r="B32" s="90" t="s">
        <v>108</v>
      </c>
    </row>
    <row r="34" ht="12.75">
      <c r="B34" s="73" t="s">
        <v>171</v>
      </c>
    </row>
    <row r="35" ht="12.75">
      <c r="B35" s="73" t="s">
        <v>172</v>
      </c>
    </row>
    <row r="36" ht="12.75">
      <c r="B36" s="73" t="s">
        <v>414</v>
      </c>
    </row>
    <row r="37" ht="12.75">
      <c r="B37" s="73" t="s">
        <v>412</v>
      </c>
    </row>
    <row r="38" ht="12.75">
      <c r="B38" s="73" t="s">
        <v>413</v>
      </c>
    </row>
    <row r="41" spans="1:2" ht="12.75">
      <c r="A41" s="73" t="s">
        <v>10</v>
      </c>
      <c r="B41" s="90" t="s">
        <v>110</v>
      </c>
    </row>
    <row r="43" ht="12.75">
      <c r="B43" s="73" t="s">
        <v>205</v>
      </c>
    </row>
  </sheetData>
  <sheetProtection password="CF7A" sheet="1" objects="1" scenarios="1" selectLockedCells="1" selectUnlockedCells="1"/>
  <mergeCells count="4">
    <mergeCell ref="A1:L1"/>
    <mergeCell ref="A2:L2"/>
    <mergeCell ref="A4:L4"/>
    <mergeCell ref="A5:L5"/>
  </mergeCells>
  <printOptions/>
  <pageMargins left="0.8" right="0.56" top="1" bottom="0" header="0.5" footer="0.5"/>
  <pageSetup horizontalDpi="600" verticalDpi="600" orientation="portrait" paperSize="9" r:id="rId1"/>
  <headerFooter alignWithMargins="0">
    <oddHeader>&amp;LCompany No.
576121-A&amp;C&amp;A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Sh Yeoh &amp; Co</cp:lastModifiedBy>
  <cp:lastPrinted>2006-05-15T01:25:30Z</cp:lastPrinted>
  <dcterms:created xsi:type="dcterms:W3CDTF">2000-02-23T08:18:39Z</dcterms:created>
  <dcterms:modified xsi:type="dcterms:W3CDTF">2006-05-24T09:26:45Z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