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tabRatio="912" activeTab="0"/>
  </bookViews>
  <sheets>
    <sheet name="BS -FINAL KLSE" sheetId="1" r:id="rId1"/>
    <sheet name="BS @ Q3" sheetId="2" r:id="rId2"/>
    <sheet name="P&amp;L @ Q3" sheetId="3" r:id="rId3"/>
    <sheet name="Equity @ Q3" sheetId="4" r:id="rId4"/>
    <sheet name="Cashflow @ Q3" sheetId="5" r:id="rId5"/>
  </sheets>
  <definedNames>
    <definedName name="_xlnm.Print_Area" localSheetId="1">'BS @ Q3'!$A$1:$H$99</definedName>
    <definedName name="_xlnm.Print_Area" localSheetId="0">'BS -FINAL KLSE'!$A$1:$H$98</definedName>
    <definedName name="_xlnm.Print_Area" localSheetId="4">'Cashflow @ Q3'!$A$1:$K$78</definedName>
    <definedName name="_xlnm.Print_Area" localSheetId="3">'Equity @ Q3'!$A$1:$N$66</definedName>
    <definedName name="_xlnm.Print_Area" localSheetId="2">'P&amp;L @ Q3'!$A$1:$L$63</definedName>
    <definedName name="_xlnm.Print_Titles" localSheetId="1">'BS @ Q3'!$1:$10</definedName>
    <definedName name="_xlnm.Print_Titles" localSheetId="0">'BS -FINAL KLSE'!$2:$9</definedName>
  </definedNames>
  <calcPr fullCalcOnLoad="1"/>
</workbook>
</file>

<file path=xl/sharedStrings.xml><?xml version="1.0" encoding="utf-8"?>
<sst xmlns="http://schemas.openxmlformats.org/spreadsheetml/2006/main" count="220" uniqueCount="137">
  <si>
    <t>PEMBINAAN JAYABUMI (SARAWAK) BERHAD</t>
  </si>
  <si>
    <t>RM'000</t>
  </si>
  <si>
    <t>Revenue</t>
  </si>
  <si>
    <t>Profits from operations</t>
  </si>
  <si>
    <t>Finance costs</t>
  </si>
  <si>
    <t>Profit before taxation</t>
  </si>
  <si>
    <t>Taxation</t>
  </si>
  <si>
    <t>Profit after taxation</t>
  </si>
  <si>
    <t>Minority interests</t>
  </si>
  <si>
    <t>Inventories</t>
  </si>
  <si>
    <t>Cash and bank balances</t>
  </si>
  <si>
    <t>Short term borowings</t>
  </si>
  <si>
    <t>As at</t>
  </si>
  <si>
    <t>Total</t>
  </si>
  <si>
    <t>CURRENT ASSETS</t>
  </si>
  <si>
    <t>CURRENT LIABILITIES</t>
  </si>
  <si>
    <t>Hire purchase creditors</t>
  </si>
  <si>
    <t>NON-CURRENT ASSETS</t>
  </si>
  <si>
    <t>INTANGIBLE ASSETS</t>
  </si>
  <si>
    <t>Trade receivables</t>
  </si>
  <si>
    <t>Other receivables</t>
  </si>
  <si>
    <t>Fixed deposits with licensed banks</t>
  </si>
  <si>
    <t>Trade payables</t>
  </si>
  <si>
    <t>Other payables</t>
  </si>
  <si>
    <t>Lease creditors</t>
  </si>
  <si>
    <t>Amount due to directors</t>
  </si>
  <si>
    <t>FINANCED BY:</t>
  </si>
  <si>
    <t>SHARE CAPITAL</t>
  </si>
  <si>
    <t>CAPITAL RESERVE</t>
  </si>
  <si>
    <t>RETAINED PROFITS</t>
  </si>
  <si>
    <t>HIRE PURCHASE CREDITORS</t>
  </si>
  <si>
    <t>DEFERRED TAXATION</t>
  </si>
  <si>
    <t>Amount due from related companies</t>
  </si>
  <si>
    <t>Total current assets</t>
  </si>
  <si>
    <t>Amount due to related companies</t>
  </si>
  <si>
    <t>Total current liabilities</t>
  </si>
  <si>
    <t>SHARE PREMIUM ACCOUNT</t>
  </si>
  <si>
    <t>CONDENSED CONSOLIDATED INCOME STATEMENT</t>
  </si>
  <si>
    <t>Share</t>
  </si>
  <si>
    <t>capital</t>
  </si>
  <si>
    <t>premium</t>
  </si>
  <si>
    <t>reserve</t>
  </si>
  <si>
    <t>Capital</t>
  </si>
  <si>
    <t>Consolidation</t>
  </si>
  <si>
    <t>Distributable</t>
  </si>
  <si>
    <t>Retained</t>
  </si>
  <si>
    <t>profits</t>
  </si>
  <si>
    <t>CONDENSED CONSOLIDATED BALANCE SHEET</t>
  </si>
  <si>
    <t>CASH FLOWS FROM OPERATING ACTIVITIES</t>
  </si>
  <si>
    <t>Adjustments for:</t>
  </si>
  <si>
    <t>Interest expenses</t>
  </si>
  <si>
    <t>Receivables</t>
  </si>
  <si>
    <t>Directors</t>
  </si>
  <si>
    <t>Payables</t>
  </si>
  <si>
    <t>Cash generated from operations</t>
  </si>
  <si>
    <t>CASH FLOWS FROM INVESTING ACTIVITIES</t>
  </si>
  <si>
    <t>CASH FLOWS FROM FINANCING ACTIVITIES</t>
  </si>
  <si>
    <t>Deposits with licensed financial institutions</t>
  </si>
  <si>
    <t>Less: Deposits pledged</t>
  </si>
  <si>
    <t>Number of Ordinary Shares of RM1.00 each ('000)</t>
  </si>
  <si>
    <t>QUARTERLY REPORT ON UNAUDITED CONSOLIDATED RESULTS</t>
  </si>
  <si>
    <t>Quarter ended</t>
  </si>
  <si>
    <t>(Unaudited)</t>
  </si>
  <si>
    <t>Net profit for the period</t>
  </si>
  <si>
    <t>Basic Earnings Per Ordinary Share (sen)</t>
  </si>
  <si>
    <t>CONDENSED UNAUDITED CONSOLIDATED STATEMENT OF CHANGES IN EQUITY</t>
  </si>
  <si>
    <t>Non-Distributable</t>
  </si>
  <si>
    <t>ended</t>
  </si>
  <si>
    <t>CASH AND CASH EQUIVALENTS COMPRISES:</t>
  </si>
  <si>
    <t>Purchase of property, plant and equipment</t>
  </si>
  <si>
    <t>Repayment of hire purchase and lease creditors</t>
  </si>
  <si>
    <t>PROPERTY, PLANT AND EQUIPMENT</t>
  </si>
  <si>
    <t>OTHER INVESTMENT</t>
  </si>
  <si>
    <t>CONSOLIDATION RESERVE</t>
  </si>
  <si>
    <t>Net tangible assets per share (sen)</t>
  </si>
  <si>
    <t>Expenses excluding finance cost and tax</t>
  </si>
  <si>
    <t>Depreciation of property, plant and equipment</t>
  </si>
  <si>
    <t>Changes in working capital:</t>
  </si>
  <si>
    <t>Holding company</t>
  </si>
  <si>
    <t>Related companies</t>
  </si>
  <si>
    <t>Income tax paid</t>
  </si>
  <si>
    <t>Placement of fixed deposits with licensed banks</t>
  </si>
  <si>
    <t>Net cash flow used in financing activities</t>
  </si>
  <si>
    <t>NET INCREASE IN CASH AND</t>
  </si>
  <si>
    <t xml:space="preserve">  CASH EQUIVALENTS</t>
  </si>
  <si>
    <t>CASH AND CASH EQUIVALENTS AT</t>
  </si>
  <si>
    <t xml:space="preserve">Bank overdrafts </t>
  </si>
  <si>
    <t xml:space="preserve">CONDENSED UNAUDITED CONSOLIDATED CASH FLOW STATEMENT </t>
  </si>
  <si>
    <t>DEFERRED TAX ASSETS</t>
  </si>
  <si>
    <t>Contract work-in-progress</t>
  </si>
  <si>
    <t>Attributable profits</t>
  </si>
  <si>
    <t>Progress billings</t>
  </si>
  <si>
    <t xml:space="preserve"> </t>
  </si>
  <si>
    <t>Contract WIP</t>
  </si>
  <si>
    <t>Listing expenses paid</t>
  </si>
  <si>
    <t>Proceeds from issuance of share capital</t>
  </si>
  <si>
    <t>At 1 January 2004</t>
  </si>
  <si>
    <t>LONG TERM BORROWINGS</t>
  </si>
  <si>
    <t>At 1 January 2003</t>
  </si>
  <si>
    <t>Other operating income</t>
  </si>
  <si>
    <t>Subsidiary companies</t>
  </si>
  <si>
    <t xml:space="preserve">Interest expenses </t>
  </si>
  <si>
    <t>Issued during the period</t>
  </si>
  <si>
    <t>RELATED COMPANIES</t>
  </si>
  <si>
    <t>Net repayment of term loan</t>
  </si>
  <si>
    <t>Cash flows on acquisition,net of cash acquired</t>
  </si>
  <si>
    <t xml:space="preserve"> END OF PERIOD</t>
  </si>
  <si>
    <t xml:space="preserve">  BRUGHT FORWARD</t>
  </si>
  <si>
    <t>Bonus Issue</t>
  </si>
  <si>
    <t>Right Issue</t>
  </si>
  <si>
    <t>30.06.2004</t>
  </si>
  <si>
    <t>Operating profit before working capital changes</t>
  </si>
  <si>
    <t>31.12.2003</t>
  </si>
  <si>
    <t>(Audited)</t>
  </si>
  <si>
    <t>NET CURRENT ASSETS</t>
  </si>
  <si>
    <t>Proceeds from issuance of rights issue</t>
  </si>
  <si>
    <t>Net cash flow generated/(used in) from operating activities</t>
  </si>
  <si>
    <t>Net cash flow generated/(used in) from investing activities</t>
  </si>
  <si>
    <t>Net drawdown of bank borrowings</t>
  </si>
  <si>
    <t>REPRESENTED BY:</t>
  </si>
  <si>
    <t>Due from customers</t>
  </si>
  <si>
    <t>Due to customers</t>
  </si>
  <si>
    <t>RESERVE ON CONSOLIDATION</t>
  </si>
  <si>
    <t>AS AT 30 SEPTEMBER 2004</t>
  </si>
  <si>
    <t>30.09.2004</t>
  </si>
  <si>
    <t>30.09.2003</t>
  </si>
  <si>
    <t>FOR THE PERIOD ENDED 30 SEPTEMBER 2004</t>
  </si>
  <si>
    <t xml:space="preserve">9 months </t>
  </si>
  <si>
    <t>9 months quarter ended 30 September 2004</t>
  </si>
  <si>
    <t>At 30 September 2004</t>
  </si>
  <si>
    <t>9 months quarter ended 30 September 2003</t>
  </si>
  <si>
    <t>At 30 September 2003</t>
  </si>
  <si>
    <t>Cumulative 9 months</t>
  </si>
  <si>
    <t>Public Issue</t>
  </si>
  <si>
    <t>Loss on Disposal</t>
  </si>
  <si>
    <t>Investment</t>
  </si>
  <si>
    <t>PJBUMI BERHAD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</si>
</sst>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_);\(&quot;£&quot;#,##0\)"/>
    <numFmt numFmtId="185" formatCode="&quot;£&quot;#,##0_);[Red]\(&quot;£&quot;#,##0\)"/>
    <numFmt numFmtId="186" formatCode="&quot;£&quot;#,##0.00_);\(&quot;£&quot;#,##0.00\)"/>
    <numFmt numFmtId="187" formatCode="&quot;£&quot;#,##0.00_);[Red]\(&quot;£&quot;#,##0.00\)"/>
    <numFmt numFmtId="188" formatCode="_(&quot;£&quot;* #,##0_);_(&quot;£&quot;* \(#,##0\);_(&quot;£&quot;* &quot;-&quot;_);_(@_)"/>
    <numFmt numFmtId="189" formatCode="_(&quot;£&quot;* #,##0.00_);_(&quot;£&quot;* \(#,##0.00\);_(&quot;£&quot;* &quot;-&quot;??_);_(@_)"/>
    <numFmt numFmtId="190" formatCode="_(* #,##0_);_(* \(#,##0\);_(* &quot;-&quot;??_);_(@_)"/>
    <numFmt numFmtId="191" formatCode="#,##0_);[Red]\(#,##0\);\-"/>
    <numFmt numFmtId="192" formatCode="_(* #,##0.0_);_(* \(#,##0.0\);_(* &quot;-&quot;??_);_(@_)"/>
    <numFmt numFmtId="193" formatCode="_(* #,##0.000_);_(* \(#,##0.000\);_(* &quot;-&quot;??_);_(@_)"/>
    <numFmt numFmtId="194" formatCode="#,##0_);[Black]\(#,##0\);\-"/>
    <numFmt numFmtId="195" formatCode="#,##0_);[Black]\(#,##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15" applyNumberFormat="1" applyFont="1" applyAlignment="1">
      <alignment/>
    </xf>
    <xf numFmtId="190" fontId="1" fillId="0" borderId="0" xfId="15" applyNumberFormat="1" applyFont="1" applyBorder="1" applyAlignment="1">
      <alignment/>
    </xf>
    <xf numFmtId="190" fontId="1" fillId="0" borderId="1" xfId="15" applyNumberFormat="1" applyFont="1" applyBorder="1" applyAlignment="1">
      <alignment/>
    </xf>
    <xf numFmtId="190" fontId="1" fillId="0" borderId="0" xfId="0" applyNumberFormat="1" applyFont="1" applyAlignment="1">
      <alignment/>
    </xf>
    <xf numFmtId="190" fontId="1" fillId="0" borderId="2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90" fontId="1" fillId="0" borderId="4" xfId="15" applyNumberFormat="1" applyFont="1" applyBorder="1" applyAlignment="1">
      <alignment/>
    </xf>
    <xf numFmtId="190" fontId="1" fillId="0" borderId="5" xfId="15" applyNumberFormat="1" applyFont="1" applyBorder="1" applyAlignment="1">
      <alignment/>
    </xf>
    <xf numFmtId="190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38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90" fontId="1" fillId="0" borderId="1" xfId="15" applyNumberFormat="1" applyFont="1" applyFill="1" applyBorder="1" applyAlignment="1">
      <alignment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/>
    </xf>
    <xf numFmtId="19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90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91" fontId="1" fillId="0" borderId="0" xfId="0" applyNumberFormat="1" applyFont="1" applyFill="1" applyAlignment="1">
      <alignment horizontal="center"/>
    </xf>
    <xf numFmtId="190" fontId="2" fillId="0" borderId="0" xfId="15" applyNumberFormat="1" applyFont="1" applyAlignment="1">
      <alignment/>
    </xf>
    <xf numFmtId="190" fontId="1" fillId="0" borderId="0" xfId="15" applyNumberFormat="1" applyFont="1" applyFill="1" applyBorder="1" applyAlignment="1">
      <alignment horizontal="right"/>
    </xf>
    <xf numFmtId="190" fontId="1" fillId="0" borderId="0" xfId="15" applyNumberFormat="1" applyFont="1" applyFill="1" applyBorder="1" applyAlignment="1">
      <alignment horizontal="center"/>
    </xf>
    <xf numFmtId="190" fontId="1" fillId="0" borderId="0" xfId="15" applyNumberFormat="1" applyFont="1" applyFill="1" applyBorder="1" applyAlignment="1">
      <alignment/>
    </xf>
    <xf numFmtId="190" fontId="1" fillId="0" borderId="0" xfId="15" applyNumberFormat="1" applyFont="1" applyFill="1" applyAlignment="1">
      <alignment horizontal="center"/>
    </xf>
    <xf numFmtId="190" fontId="2" fillId="0" borderId="0" xfId="15" applyNumberFormat="1" applyFont="1" applyFill="1" applyAlignment="1">
      <alignment/>
    </xf>
    <xf numFmtId="190" fontId="2" fillId="0" borderId="0" xfId="15" applyNumberFormat="1" applyFont="1" applyFill="1" applyBorder="1" applyAlignment="1">
      <alignment/>
    </xf>
    <xf numFmtId="190" fontId="1" fillId="0" borderId="7" xfId="15" applyNumberFormat="1" applyFont="1" applyFill="1" applyBorder="1" applyAlignment="1">
      <alignment/>
    </xf>
    <xf numFmtId="190" fontId="1" fillId="0" borderId="2" xfId="15" applyNumberFormat="1" applyFont="1" applyFill="1" applyBorder="1" applyAlignment="1">
      <alignment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190" fontId="1" fillId="0" borderId="4" xfId="15" applyNumberFormat="1" applyFont="1" applyFill="1" applyBorder="1" applyAlignment="1">
      <alignment/>
    </xf>
    <xf numFmtId="190" fontId="1" fillId="0" borderId="5" xfId="15" applyNumberFormat="1" applyFont="1" applyFill="1" applyBorder="1" applyAlignment="1">
      <alignment/>
    </xf>
    <xf numFmtId="190" fontId="1" fillId="0" borderId="6" xfId="15" applyNumberFormat="1" applyFont="1" applyFill="1" applyBorder="1" applyAlignment="1">
      <alignment/>
    </xf>
    <xf numFmtId="19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190" fontId="1" fillId="0" borderId="3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15" applyFont="1" applyFill="1" applyAlignment="1">
      <alignment/>
    </xf>
    <xf numFmtId="0" fontId="4" fillId="0" borderId="0" xfId="0" applyFont="1" applyAlignment="1">
      <alignment/>
    </xf>
    <xf numFmtId="3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0" fontId="3" fillId="0" borderId="8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0" fontId="1" fillId="0" borderId="12" xfId="15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3" xfId="0" applyFont="1" applyFill="1" applyBorder="1" applyAlignment="1">
      <alignment/>
    </xf>
    <xf numFmtId="190" fontId="1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3" fontId="1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95</xdr:row>
      <xdr:rowOff>9525</xdr:rowOff>
    </xdr:from>
    <xdr:to>
      <xdr:col>8</xdr:col>
      <xdr:colOff>0</xdr:colOff>
      <xdr:row>98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7983200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95</xdr:row>
      <xdr:rowOff>9525</xdr:rowOff>
    </xdr:from>
    <xdr:to>
      <xdr:col>8</xdr:col>
      <xdr:colOff>0</xdr:colOff>
      <xdr:row>98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18183225"/>
          <a:ext cx="71247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Balance Sheet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11</xdr:col>
      <xdr:colOff>552450</xdr:colOff>
      <xdr:row>61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1496675"/>
          <a:ext cx="73533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Consolidated Income Statement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62</xdr:row>
      <xdr:rowOff>9525</xdr:rowOff>
    </xdr:from>
    <xdr:to>
      <xdr:col>13</xdr:col>
      <xdr:colOff>523875</xdr:colOff>
      <xdr:row>65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1391900"/>
          <a:ext cx="7429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Statement of Changes in Equity should be read in conjunction with the Audited Financial Statements for the financial year ended 31 December 2003.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74</xdr:row>
      <xdr:rowOff>38100</xdr:rowOff>
    </xdr:from>
    <xdr:to>
      <xdr:col>11</xdr:col>
      <xdr:colOff>0</xdr:colOff>
      <xdr:row>77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14478000"/>
          <a:ext cx="63627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The Condensed Unaudited Consolidated Cash Flow Statement should be read in conjunction with the Audited Financial Statements for the financial year ended 31 December 2003.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7"/>
  <sheetViews>
    <sheetView tabSelected="1" view="pageBreakPreview" zoomScale="60" zoomScaleNormal="75" workbookViewId="0" topLeftCell="A1">
      <selection activeCell="E37" sqref="E37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2" customWidth="1"/>
    <col min="7" max="7" width="1.421875" style="3" customWidth="1"/>
    <col min="8" max="8" width="15.8515625" style="2" customWidth="1"/>
    <col min="9" max="16384" width="9.140625" style="2" customWidth="1"/>
  </cols>
  <sheetData>
    <row r="2" spans="2:9" ht="15.75">
      <c r="B2" s="1" t="s">
        <v>136</v>
      </c>
      <c r="H2" s="33"/>
      <c r="I2" s="33"/>
    </row>
    <row r="3" spans="2:9" ht="15.75">
      <c r="B3" s="1" t="s">
        <v>47</v>
      </c>
      <c r="H3" s="33"/>
      <c r="I3" s="33"/>
    </row>
    <row r="4" spans="2:9" ht="15.75">
      <c r="B4" s="1" t="s">
        <v>123</v>
      </c>
      <c r="H4" s="33"/>
      <c r="I4" s="33"/>
    </row>
    <row r="5" spans="2:9" ht="15.75">
      <c r="B5" s="1"/>
      <c r="H5" s="33"/>
      <c r="I5" s="33"/>
    </row>
    <row r="6" spans="6:9" ht="15.75">
      <c r="F6" s="70" t="s">
        <v>12</v>
      </c>
      <c r="G6" s="14"/>
      <c r="H6" s="70" t="s">
        <v>12</v>
      </c>
      <c r="I6" s="33"/>
    </row>
    <row r="7" spans="6:9" ht="15.75">
      <c r="F7" s="70" t="s">
        <v>124</v>
      </c>
      <c r="G7" s="14"/>
      <c r="H7" s="70" t="s">
        <v>112</v>
      </c>
      <c r="I7" s="33"/>
    </row>
    <row r="8" spans="6:9" ht="15.75">
      <c r="F8" s="71" t="s">
        <v>1</v>
      </c>
      <c r="G8" s="5"/>
      <c r="H8" s="71" t="s">
        <v>1</v>
      </c>
      <c r="I8" s="33"/>
    </row>
    <row r="9" spans="6:9" ht="15.75">
      <c r="F9" s="71" t="s">
        <v>62</v>
      </c>
      <c r="G9" s="5"/>
      <c r="H9" s="71" t="s">
        <v>113</v>
      </c>
      <c r="I9" s="33"/>
    </row>
    <row r="10" spans="6:9" ht="15.75">
      <c r="F10" s="72"/>
      <c r="G10" s="6"/>
      <c r="H10" s="72"/>
      <c r="I10" s="33"/>
    </row>
    <row r="11" spans="2:9" ht="15.75">
      <c r="B11" s="1" t="s">
        <v>17</v>
      </c>
      <c r="F11" s="72"/>
      <c r="G11" s="6"/>
      <c r="H11" s="72"/>
      <c r="I11" s="33"/>
    </row>
    <row r="12" spans="2:9" ht="15.75">
      <c r="B12" s="1"/>
      <c r="F12" s="72"/>
      <c r="G12" s="6"/>
      <c r="H12" s="72"/>
      <c r="I12" s="33"/>
    </row>
    <row r="13" spans="2:12" ht="15.75">
      <c r="B13" s="1" t="s">
        <v>71</v>
      </c>
      <c r="F13" s="48">
        <v>42816</v>
      </c>
      <c r="G13" s="8"/>
      <c r="H13" s="48">
        <v>42195</v>
      </c>
      <c r="I13" s="34">
        <f>H13-F13</f>
        <v>-621</v>
      </c>
      <c r="J13" s="2">
        <v>908</v>
      </c>
      <c r="L13" s="10">
        <f>I13-J13+K13</f>
        <v>-1529</v>
      </c>
    </row>
    <row r="14" spans="2:12" ht="15.75">
      <c r="B14" s="1"/>
      <c r="F14" s="49"/>
      <c r="G14" s="8"/>
      <c r="H14" s="49"/>
      <c r="I14" s="34">
        <f aca="true" t="shared" si="0" ref="I14:I19">H14-F14</f>
        <v>0</v>
      </c>
      <c r="L14" s="10">
        <f aca="true" t="shared" si="1" ref="L14:L66">I14-J14+K14</f>
        <v>0</v>
      </c>
    </row>
    <row r="15" spans="2:12" ht="15.75">
      <c r="B15" s="1" t="s">
        <v>72</v>
      </c>
      <c r="F15" s="49">
        <v>29994</v>
      </c>
      <c r="G15" s="8"/>
      <c r="H15" s="49">
        <v>29942</v>
      </c>
      <c r="I15" s="34">
        <f t="shared" si="0"/>
        <v>-52</v>
      </c>
      <c r="L15" s="10">
        <f t="shared" si="1"/>
        <v>-52</v>
      </c>
    </row>
    <row r="16" spans="2:12" ht="15.75">
      <c r="B16" s="1"/>
      <c r="F16" s="49"/>
      <c r="G16" s="8"/>
      <c r="H16" s="49"/>
      <c r="I16" s="34">
        <f t="shared" si="0"/>
        <v>0</v>
      </c>
      <c r="L16" s="10">
        <f t="shared" si="1"/>
        <v>0</v>
      </c>
    </row>
    <row r="17" spans="2:12" ht="15.75">
      <c r="B17" s="1" t="s">
        <v>88</v>
      </c>
      <c r="F17" s="49">
        <v>12</v>
      </c>
      <c r="G17" s="8"/>
      <c r="H17" s="49">
        <v>0</v>
      </c>
      <c r="I17" s="34">
        <f t="shared" si="0"/>
        <v>-12</v>
      </c>
      <c r="J17" s="10">
        <f>I17</f>
        <v>-12</v>
      </c>
      <c r="L17" s="10">
        <f t="shared" si="1"/>
        <v>0</v>
      </c>
    </row>
    <row r="18" spans="2:12" ht="15.75">
      <c r="B18" s="1"/>
      <c r="F18" s="49"/>
      <c r="G18" s="8"/>
      <c r="H18" s="49"/>
      <c r="I18" s="34">
        <f t="shared" si="0"/>
        <v>0</v>
      </c>
      <c r="L18" s="10">
        <f t="shared" si="1"/>
        <v>0</v>
      </c>
    </row>
    <row r="19" spans="2:12" ht="15.75">
      <c r="B19" s="1" t="s">
        <v>18</v>
      </c>
      <c r="F19" s="49">
        <v>2297</v>
      </c>
      <c r="G19" s="8"/>
      <c r="H19" s="49">
        <v>2297</v>
      </c>
      <c r="I19" s="34">
        <f t="shared" si="0"/>
        <v>0</v>
      </c>
      <c r="L19" s="10">
        <f t="shared" si="1"/>
        <v>0</v>
      </c>
    </row>
    <row r="20" spans="2:12" ht="15.75">
      <c r="B20" s="1"/>
      <c r="F20" s="48"/>
      <c r="G20" s="8"/>
      <c r="H20" s="48"/>
      <c r="I20" s="33"/>
      <c r="L20" s="10">
        <f t="shared" si="1"/>
        <v>0</v>
      </c>
    </row>
    <row r="21" spans="2:12" ht="15.75">
      <c r="B21" s="1"/>
      <c r="F21" s="50">
        <f>SUM(F13:F20)</f>
        <v>75119</v>
      </c>
      <c r="G21" s="8"/>
      <c r="H21" s="50">
        <f>SUM(H13:H20)</f>
        <v>74434</v>
      </c>
      <c r="I21" s="33"/>
      <c r="L21" s="10">
        <f t="shared" si="1"/>
        <v>0</v>
      </c>
    </row>
    <row r="22" spans="2:12" ht="15.75">
      <c r="B22" s="1"/>
      <c r="F22" s="31"/>
      <c r="G22" s="8"/>
      <c r="H22" s="31"/>
      <c r="I22" s="33"/>
      <c r="L22" s="10">
        <f t="shared" si="1"/>
        <v>0</v>
      </c>
    </row>
    <row r="23" spans="2:12" ht="15.75">
      <c r="B23" s="1" t="s">
        <v>14</v>
      </c>
      <c r="F23" s="31"/>
      <c r="G23" s="8"/>
      <c r="H23" s="31"/>
      <c r="I23" s="33"/>
      <c r="L23" s="10">
        <f t="shared" si="1"/>
        <v>0</v>
      </c>
    </row>
    <row r="24" spans="2:12" ht="15.75">
      <c r="B24" s="1"/>
      <c r="F24" s="31"/>
      <c r="G24" s="8"/>
      <c r="H24" s="31"/>
      <c r="I24" s="33"/>
      <c r="L24" s="10">
        <f t="shared" si="1"/>
        <v>0</v>
      </c>
    </row>
    <row r="25" spans="2:12" ht="15.75">
      <c r="B25" s="2" t="s">
        <v>9</v>
      </c>
      <c r="F25" s="48">
        <v>3675</v>
      </c>
      <c r="G25" s="8"/>
      <c r="H25" s="48">
        <v>2455</v>
      </c>
      <c r="I25" s="33">
        <f aca="true" t="shared" si="2" ref="I25:I32">H25-F25</f>
        <v>-1220</v>
      </c>
      <c r="L25" s="10">
        <f t="shared" si="1"/>
        <v>-1220</v>
      </c>
    </row>
    <row r="26" spans="2:12" ht="15.75">
      <c r="B26" s="2" t="s">
        <v>120</v>
      </c>
      <c r="F26" s="49">
        <v>4880</v>
      </c>
      <c r="G26" s="8"/>
      <c r="H26" s="49">
        <v>3312</v>
      </c>
      <c r="I26" s="33">
        <f t="shared" si="2"/>
        <v>-1568</v>
      </c>
      <c r="K26" s="10">
        <f>J38</f>
        <v>-14</v>
      </c>
      <c r="L26" s="10">
        <f t="shared" si="1"/>
        <v>-1582</v>
      </c>
    </row>
    <row r="27" spans="2:12" ht="15.75" hidden="1">
      <c r="B27" s="2" t="s">
        <v>90</v>
      </c>
      <c r="F27" s="49">
        <v>0</v>
      </c>
      <c r="G27" s="8"/>
      <c r="H27" s="49">
        <v>0</v>
      </c>
      <c r="I27" s="33">
        <f t="shared" si="2"/>
        <v>0</v>
      </c>
      <c r="L27" s="10">
        <f t="shared" si="1"/>
        <v>0</v>
      </c>
    </row>
    <row r="28" spans="2:12" ht="15.75">
      <c r="B28" s="2" t="s">
        <v>19</v>
      </c>
      <c r="F28" s="49">
        <v>37055</v>
      </c>
      <c r="G28" s="8"/>
      <c r="H28" s="49">
        <v>39384</v>
      </c>
      <c r="I28" s="33">
        <f t="shared" si="2"/>
        <v>2329</v>
      </c>
      <c r="K28" s="2">
        <f>J29</f>
        <v>-4576</v>
      </c>
      <c r="L28" s="10">
        <f t="shared" si="1"/>
        <v>-2247</v>
      </c>
    </row>
    <row r="29" spans="2:12" ht="15.75">
      <c r="B29" s="2" t="s">
        <v>20</v>
      </c>
      <c r="F29" s="49">
        <v>6782</v>
      </c>
      <c r="G29" s="8"/>
      <c r="H29" s="49">
        <v>2206</v>
      </c>
      <c r="I29" s="33">
        <f t="shared" si="2"/>
        <v>-4576</v>
      </c>
      <c r="J29" s="2">
        <f>I29</f>
        <v>-4576</v>
      </c>
      <c r="L29" s="10">
        <f t="shared" si="1"/>
        <v>0</v>
      </c>
    </row>
    <row r="30" spans="2:12" ht="15.75">
      <c r="B30" s="2" t="s">
        <v>32</v>
      </c>
      <c r="F30" s="49">
        <f>991+2329+74+806</f>
        <v>4200</v>
      </c>
      <c r="G30" s="8"/>
      <c r="H30" s="49">
        <v>127</v>
      </c>
      <c r="I30" s="33">
        <f t="shared" si="2"/>
        <v>-4073</v>
      </c>
      <c r="J30" s="2">
        <f>I30</f>
        <v>-4073</v>
      </c>
      <c r="L30" s="10">
        <f t="shared" si="1"/>
        <v>0</v>
      </c>
    </row>
    <row r="31" spans="2:12" ht="15.75">
      <c r="B31" s="2" t="s">
        <v>21</v>
      </c>
      <c r="F31" s="49">
        <v>3810</v>
      </c>
      <c r="G31" s="8"/>
      <c r="H31" s="49">
        <v>3811</v>
      </c>
      <c r="I31" s="33">
        <f t="shared" si="2"/>
        <v>1</v>
      </c>
      <c r="L31" s="10">
        <f t="shared" si="1"/>
        <v>1</v>
      </c>
    </row>
    <row r="32" spans="2:12" ht="15.75">
      <c r="B32" s="2" t="s">
        <v>10</v>
      </c>
      <c r="F32" s="50">
        <v>4175</v>
      </c>
      <c r="G32" s="8"/>
      <c r="H32" s="50">
        <v>3854</v>
      </c>
      <c r="I32" s="33">
        <f t="shared" si="2"/>
        <v>-321</v>
      </c>
      <c r="L32" s="10">
        <f t="shared" si="1"/>
        <v>-321</v>
      </c>
    </row>
    <row r="33" spans="2:12" ht="15.75">
      <c r="B33" s="1"/>
      <c r="F33" s="49"/>
      <c r="G33" s="8"/>
      <c r="H33" s="49"/>
      <c r="I33" s="33"/>
      <c r="L33" s="10">
        <f t="shared" si="1"/>
        <v>0</v>
      </c>
    </row>
    <row r="34" spans="2:12" ht="15.75">
      <c r="B34" s="1" t="s">
        <v>33</v>
      </c>
      <c r="F34" s="50">
        <f>SUM(F25:F32)</f>
        <v>64577</v>
      </c>
      <c r="G34" s="8"/>
      <c r="H34" s="50">
        <f>SUM(H25:H32)</f>
        <v>55149</v>
      </c>
      <c r="I34" s="33"/>
      <c r="L34" s="10">
        <f t="shared" si="1"/>
        <v>0</v>
      </c>
    </row>
    <row r="35" spans="2:12" ht="15.75">
      <c r="B35" s="1"/>
      <c r="F35" s="30"/>
      <c r="G35" s="8"/>
      <c r="H35" s="30"/>
      <c r="I35" s="33"/>
      <c r="L35" s="10">
        <f t="shared" si="1"/>
        <v>0</v>
      </c>
    </row>
    <row r="36" spans="2:12" ht="15.75">
      <c r="B36" s="1" t="s">
        <v>15</v>
      </c>
      <c r="E36" s="33"/>
      <c r="F36" s="30"/>
      <c r="G36" s="30"/>
      <c r="H36" s="30"/>
      <c r="I36" s="33"/>
      <c r="L36" s="10">
        <f t="shared" si="1"/>
        <v>0</v>
      </c>
    </row>
    <row r="37" spans="2:12" ht="15.75">
      <c r="B37" s="1"/>
      <c r="E37" s="33"/>
      <c r="F37" s="30"/>
      <c r="G37" s="30"/>
      <c r="H37" s="30"/>
      <c r="I37" s="33"/>
      <c r="L37" s="10">
        <f t="shared" si="1"/>
        <v>0</v>
      </c>
    </row>
    <row r="38" spans="2:12" ht="15.75">
      <c r="B38" s="2" t="s">
        <v>121</v>
      </c>
      <c r="E38" s="33"/>
      <c r="F38" s="48">
        <v>12</v>
      </c>
      <c r="G38" s="30"/>
      <c r="H38" s="48">
        <v>26</v>
      </c>
      <c r="I38" s="34">
        <f>F38-H38</f>
        <v>-14</v>
      </c>
      <c r="J38" s="10">
        <f>I38</f>
        <v>-14</v>
      </c>
      <c r="L38" s="10">
        <f t="shared" si="1"/>
        <v>0</v>
      </c>
    </row>
    <row r="39" spans="2:12" ht="15.75">
      <c r="B39" s="2" t="s">
        <v>22</v>
      </c>
      <c r="E39" s="33"/>
      <c r="F39" s="49">
        <v>15039</v>
      </c>
      <c r="G39" s="30"/>
      <c r="H39" s="49">
        <v>13334</v>
      </c>
      <c r="I39" s="34">
        <f aca="true" t="shared" si="3" ref="I39:I45">F39-H39</f>
        <v>1705</v>
      </c>
      <c r="K39" s="10">
        <f>J40</f>
        <v>2536</v>
      </c>
      <c r="L39" s="10">
        <f t="shared" si="1"/>
        <v>4241</v>
      </c>
    </row>
    <row r="40" spans="2:12" ht="15.75">
      <c r="B40" s="2" t="s">
        <v>23</v>
      </c>
      <c r="E40" s="33"/>
      <c r="F40" s="49">
        <f>6683-158</f>
        <v>6525</v>
      </c>
      <c r="G40" s="30"/>
      <c r="H40" s="49">
        <v>3989</v>
      </c>
      <c r="I40" s="34">
        <f t="shared" si="3"/>
        <v>2536</v>
      </c>
      <c r="J40" s="10">
        <f>I40</f>
        <v>2536</v>
      </c>
      <c r="L40" s="10">
        <f t="shared" si="1"/>
        <v>0</v>
      </c>
    </row>
    <row r="41" spans="2:12" ht="15.75">
      <c r="B41" s="2" t="s">
        <v>16</v>
      </c>
      <c r="E41" s="33"/>
      <c r="F41" s="49">
        <v>1051</v>
      </c>
      <c r="G41" s="30"/>
      <c r="H41" s="49">
        <v>646</v>
      </c>
      <c r="I41" s="34">
        <f t="shared" si="3"/>
        <v>405</v>
      </c>
      <c r="J41" s="10">
        <f>I41</f>
        <v>405</v>
      </c>
      <c r="L41" s="10">
        <f t="shared" si="1"/>
        <v>0</v>
      </c>
    </row>
    <row r="42" spans="2:12" ht="15.75" hidden="1">
      <c r="B42" s="2" t="s">
        <v>24</v>
      </c>
      <c r="E42" s="33"/>
      <c r="F42" s="49">
        <v>0</v>
      </c>
      <c r="G42" s="30"/>
      <c r="H42" s="49">
        <v>0</v>
      </c>
      <c r="I42" s="34">
        <f t="shared" si="3"/>
        <v>0</v>
      </c>
      <c r="L42" s="10">
        <f t="shared" si="1"/>
        <v>0</v>
      </c>
    </row>
    <row r="43" spans="2:12" ht="15.75">
      <c r="B43" s="2" t="s">
        <v>34</v>
      </c>
      <c r="E43" s="33"/>
      <c r="F43" s="49">
        <v>930</v>
      </c>
      <c r="G43" s="30"/>
      <c r="H43" s="49">
        <f>902+220</f>
        <v>1122</v>
      </c>
      <c r="I43" s="34">
        <f t="shared" si="3"/>
        <v>-192</v>
      </c>
      <c r="K43" s="2">
        <f>J30</f>
        <v>-4073</v>
      </c>
      <c r="L43" s="10">
        <f t="shared" si="1"/>
        <v>-4265</v>
      </c>
    </row>
    <row r="44" spans="2:12" ht="15.75">
      <c r="B44" s="2" t="s">
        <v>25</v>
      </c>
      <c r="E44" s="33"/>
      <c r="F44" s="49">
        <v>7</v>
      </c>
      <c r="G44" s="30"/>
      <c r="H44" s="49">
        <v>19</v>
      </c>
      <c r="I44" s="34">
        <f t="shared" si="3"/>
        <v>-12</v>
      </c>
      <c r="L44" s="10">
        <f t="shared" si="1"/>
        <v>-12</v>
      </c>
    </row>
    <row r="45" spans="2:12" ht="15.75">
      <c r="B45" s="2" t="s">
        <v>11</v>
      </c>
      <c r="D45" s="10"/>
      <c r="E45" s="34"/>
      <c r="F45" s="49">
        <v>16174</v>
      </c>
      <c r="G45" s="30"/>
      <c r="H45" s="49">
        <f>6584+2596+2435</f>
        <v>11615</v>
      </c>
      <c r="I45" s="34">
        <f t="shared" si="3"/>
        <v>4559</v>
      </c>
      <c r="J45" s="10">
        <f>I45</f>
        <v>4559</v>
      </c>
      <c r="L45" s="10">
        <f t="shared" si="1"/>
        <v>0</v>
      </c>
    </row>
    <row r="46" spans="2:12" ht="15.75">
      <c r="B46" s="2" t="s">
        <v>6</v>
      </c>
      <c r="E46" s="33"/>
      <c r="F46" s="50">
        <v>9014</v>
      </c>
      <c r="G46" s="30"/>
      <c r="H46" s="50">
        <v>10071</v>
      </c>
      <c r="I46" s="34">
        <f>F46-H46</f>
        <v>-1057</v>
      </c>
      <c r="K46" s="10">
        <f>J17</f>
        <v>-12</v>
      </c>
      <c r="L46" s="10">
        <f>I46-J46+K46+K47</f>
        <v>-1007</v>
      </c>
    </row>
    <row r="47" spans="2:12" ht="15.75">
      <c r="B47" s="1"/>
      <c r="E47" s="33"/>
      <c r="F47" s="49"/>
      <c r="G47" s="30"/>
      <c r="H47" s="49"/>
      <c r="I47" s="33"/>
      <c r="K47" s="2">
        <f>J66</f>
        <v>62</v>
      </c>
      <c r="L47" s="10"/>
    </row>
    <row r="48" spans="2:12" ht="15.75">
      <c r="B48" s="1" t="s">
        <v>35</v>
      </c>
      <c r="E48" s="33"/>
      <c r="F48" s="50">
        <f>SUM(F38:F46)</f>
        <v>48752</v>
      </c>
      <c r="G48" s="30"/>
      <c r="H48" s="50">
        <f>SUM(H38:H46)</f>
        <v>40822</v>
      </c>
      <c r="I48" s="33"/>
      <c r="L48" s="10">
        <f t="shared" si="1"/>
        <v>0</v>
      </c>
    </row>
    <row r="49" spans="2:12" ht="15.75">
      <c r="B49" s="1"/>
      <c r="F49" s="31"/>
      <c r="G49" s="8"/>
      <c r="H49" s="31"/>
      <c r="I49" s="33"/>
      <c r="L49" s="10">
        <f t="shared" si="1"/>
        <v>0</v>
      </c>
    </row>
    <row r="50" spans="2:12" ht="15.75">
      <c r="B50" s="1"/>
      <c r="F50" s="31"/>
      <c r="G50" s="8"/>
      <c r="H50" s="31"/>
      <c r="I50" s="33"/>
      <c r="L50" s="10">
        <f t="shared" si="1"/>
        <v>0</v>
      </c>
    </row>
    <row r="51" spans="2:12" ht="15.75">
      <c r="B51" s="1" t="s">
        <v>114</v>
      </c>
      <c r="F51" s="29">
        <f>F34-F48</f>
        <v>15825</v>
      </c>
      <c r="G51" s="8"/>
      <c r="H51" s="29">
        <f>H34-H48</f>
        <v>14327</v>
      </c>
      <c r="I51" s="33"/>
      <c r="L51" s="10">
        <f t="shared" si="1"/>
        <v>0</v>
      </c>
    </row>
    <row r="52" spans="6:12" ht="15.75">
      <c r="F52" s="30"/>
      <c r="G52" s="8"/>
      <c r="H52" s="30"/>
      <c r="I52" s="33"/>
      <c r="L52" s="10">
        <f t="shared" si="1"/>
        <v>0</v>
      </c>
    </row>
    <row r="53" spans="5:12" ht="16.5" thickBot="1">
      <c r="E53" s="10"/>
      <c r="F53" s="45">
        <f>F13+F15+F19+F51+F17</f>
        <v>90944</v>
      </c>
      <c r="G53" s="8"/>
      <c r="H53" s="45">
        <f>H13+H15+H19+H51+H17</f>
        <v>88761</v>
      </c>
      <c r="I53" s="33"/>
      <c r="L53" s="10">
        <f t="shared" si="1"/>
        <v>0</v>
      </c>
    </row>
    <row r="54" spans="6:12" ht="16.5" thickTop="1">
      <c r="F54" s="30"/>
      <c r="G54" s="8"/>
      <c r="H54" s="30"/>
      <c r="I54" s="33"/>
      <c r="L54" s="10">
        <f t="shared" si="1"/>
        <v>0</v>
      </c>
    </row>
    <row r="55" spans="2:12" ht="15.75">
      <c r="B55" s="1" t="s">
        <v>119</v>
      </c>
      <c r="F55" s="31"/>
      <c r="G55" s="8"/>
      <c r="H55" s="31"/>
      <c r="I55" s="33"/>
      <c r="L55" s="10">
        <f t="shared" si="1"/>
        <v>0</v>
      </c>
    </row>
    <row r="56" spans="2:12" ht="15.75">
      <c r="B56" s="1"/>
      <c r="F56" s="31"/>
      <c r="G56" s="8"/>
      <c r="H56" s="31"/>
      <c r="I56" s="33"/>
      <c r="L56" s="10">
        <f t="shared" si="1"/>
        <v>0</v>
      </c>
    </row>
    <row r="57" spans="2:12" ht="15.75">
      <c r="B57" s="1" t="s">
        <v>27</v>
      </c>
      <c r="F57" s="31">
        <v>50000</v>
      </c>
      <c r="G57" s="8"/>
      <c r="H57" s="31">
        <v>50000</v>
      </c>
      <c r="I57" s="33">
        <f>F57-H57</f>
        <v>0</v>
      </c>
      <c r="L57" s="10">
        <f t="shared" si="1"/>
        <v>0</v>
      </c>
    </row>
    <row r="58" spans="2:12" ht="15.75">
      <c r="B58" s="1" t="s">
        <v>36</v>
      </c>
      <c r="F58" s="31">
        <v>3473</v>
      </c>
      <c r="G58" s="8"/>
      <c r="H58" s="31">
        <v>3473</v>
      </c>
      <c r="I58" s="33">
        <f>F58-H58</f>
        <v>0</v>
      </c>
      <c r="L58" s="10">
        <f t="shared" si="1"/>
        <v>0</v>
      </c>
    </row>
    <row r="59" spans="2:12" ht="15.75">
      <c r="B59" s="1" t="s">
        <v>28</v>
      </c>
      <c r="F59" s="31">
        <v>2000</v>
      </c>
      <c r="G59" s="8"/>
      <c r="H59" s="31">
        <v>2000</v>
      </c>
      <c r="I59" s="33">
        <f>F59-H59</f>
        <v>0</v>
      </c>
      <c r="L59" s="10">
        <f t="shared" si="1"/>
        <v>0</v>
      </c>
    </row>
    <row r="60" spans="2:12" ht="15.75">
      <c r="B60" s="1" t="s">
        <v>29</v>
      </c>
      <c r="F60" s="29">
        <v>25582</v>
      </c>
      <c r="G60" s="8"/>
      <c r="H60" s="29">
        <v>22338</v>
      </c>
      <c r="I60" s="33">
        <f>F60-H60</f>
        <v>3244</v>
      </c>
      <c r="K60" s="2">
        <f>J13</f>
        <v>908</v>
      </c>
      <c r="L60" s="10">
        <f t="shared" si="1"/>
        <v>4152</v>
      </c>
    </row>
    <row r="61" spans="2:12" ht="15.75">
      <c r="B61" s="1"/>
      <c r="F61" s="30"/>
      <c r="G61" s="8"/>
      <c r="H61" s="30"/>
      <c r="I61" s="33"/>
      <c r="L61" s="10">
        <f>I61-J61+K61</f>
        <v>0</v>
      </c>
    </row>
    <row r="62" spans="2:12" ht="15.75">
      <c r="B62" s="1"/>
      <c r="F62" s="31">
        <f>SUM(F57:F60)</f>
        <v>81055</v>
      </c>
      <c r="G62" s="8"/>
      <c r="H62" s="31">
        <f>SUM(H57:H60)</f>
        <v>77811</v>
      </c>
      <c r="I62" s="33"/>
      <c r="L62" s="10">
        <f t="shared" si="1"/>
        <v>0</v>
      </c>
    </row>
    <row r="63" spans="2:12" ht="15.75">
      <c r="B63" s="1" t="s">
        <v>122</v>
      </c>
      <c r="F63" s="31">
        <v>69</v>
      </c>
      <c r="G63" s="8"/>
      <c r="H63" s="31">
        <v>69</v>
      </c>
      <c r="I63" s="33">
        <f>F63-H63</f>
        <v>0</v>
      </c>
      <c r="L63" s="10">
        <f t="shared" si="1"/>
        <v>0</v>
      </c>
    </row>
    <row r="64" spans="2:12" ht="15.75">
      <c r="B64" s="1" t="s">
        <v>30</v>
      </c>
      <c r="F64" s="30">
        <v>995</v>
      </c>
      <c r="G64" s="8"/>
      <c r="H64" s="30">
        <v>876</v>
      </c>
      <c r="I64" s="33">
        <f>F64-H64</f>
        <v>119</v>
      </c>
      <c r="K64" s="10">
        <f>J41</f>
        <v>405</v>
      </c>
      <c r="L64" s="10">
        <f t="shared" si="1"/>
        <v>524</v>
      </c>
    </row>
    <row r="65" spans="2:12" ht="15.75">
      <c r="B65" s="1" t="s">
        <v>97</v>
      </c>
      <c r="E65" s="10"/>
      <c r="F65" s="30">
        <v>8755</v>
      </c>
      <c r="G65" s="8"/>
      <c r="H65" s="30">
        <v>9997</v>
      </c>
      <c r="I65" s="33">
        <f>F65-H65</f>
        <v>-1242</v>
      </c>
      <c r="K65" s="10">
        <f>J45</f>
        <v>4559</v>
      </c>
      <c r="L65" s="10">
        <f t="shared" si="1"/>
        <v>3317</v>
      </c>
    </row>
    <row r="66" spans="2:12" ht="15.75">
      <c r="B66" s="1" t="s">
        <v>31</v>
      </c>
      <c r="F66" s="29">
        <v>70</v>
      </c>
      <c r="G66" s="8"/>
      <c r="H66" s="29">
        <v>8</v>
      </c>
      <c r="I66" s="33">
        <f>F66-H66</f>
        <v>62</v>
      </c>
      <c r="J66" s="2">
        <f>I66</f>
        <v>62</v>
      </c>
      <c r="L66" s="10">
        <f t="shared" si="1"/>
        <v>0</v>
      </c>
    </row>
    <row r="67" spans="6:9" ht="15.75">
      <c r="F67" s="30"/>
      <c r="G67" s="8"/>
      <c r="H67" s="30"/>
      <c r="I67" s="33"/>
    </row>
    <row r="68" spans="6:8" ht="16.5" thickBot="1">
      <c r="F68" s="45">
        <f>SUM(F62:F67)</f>
        <v>90944</v>
      </c>
      <c r="G68" s="8"/>
      <c r="H68" s="11">
        <f>SUM(H62:H67)</f>
        <v>88761</v>
      </c>
    </row>
    <row r="69" spans="3:8" ht="16.5" thickTop="1">
      <c r="C69" s="2" t="s">
        <v>92</v>
      </c>
      <c r="F69" s="31"/>
      <c r="G69" s="8"/>
      <c r="H69" s="7"/>
    </row>
    <row r="70" spans="6:8" ht="15.75">
      <c r="F70" s="31"/>
      <c r="G70" s="8"/>
      <c r="H70" s="7"/>
    </row>
    <row r="71" spans="2:12" ht="16.5" thickBot="1">
      <c r="B71" s="2" t="s">
        <v>74</v>
      </c>
      <c r="F71" s="73">
        <f>(F62-F19)/F57</f>
        <v>1.57516</v>
      </c>
      <c r="G71" s="8"/>
      <c r="H71" s="12">
        <f>(H62-H19)/H57</f>
        <v>1.51028</v>
      </c>
      <c r="I71" s="10">
        <f>SUM(I13:I69)</f>
        <v>0</v>
      </c>
      <c r="J71" s="10">
        <f>SUM(J13:J69)</f>
        <v>-205</v>
      </c>
      <c r="K71" s="10">
        <f>SUM(K13:K69)</f>
        <v>-205</v>
      </c>
      <c r="L71" s="10">
        <f>SUM(L13:L69)</f>
        <v>0</v>
      </c>
    </row>
    <row r="72" ht="16.5" thickTop="1">
      <c r="F72" s="33"/>
    </row>
    <row r="73" ht="15.75">
      <c r="F73" s="33"/>
    </row>
    <row r="74" ht="15.75">
      <c r="F74" s="33"/>
    </row>
    <row r="75" ht="15.75">
      <c r="F75" s="33"/>
    </row>
    <row r="76" ht="15.75">
      <c r="F76" s="33"/>
    </row>
    <row r="77" ht="15.75">
      <c r="F77" s="33"/>
    </row>
  </sheetData>
  <printOptions/>
  <pageMargins left="0.75" right="0.56" top="1" bottom="1" header="0.5" footer="0.5"/>
  <pageSetup horizontalDpi="600" verticalDpi="600" orientation="portrait" paperSize="9" scale="81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7"/>
  <sheetViews>
    <sheetView zoomScale="75" zoomScaleNormal="75" workbookViewId="0" topLeftCell="A1">
      <selection activeCell="E18" sqref="E18"/>
    </sheetView>
  </sheetViews>
  <sheetFormatPr defaultColWidth="9.140625" defaultRowHeight="12.75"/>
  <cols>
    <col min="1" max="1" width="1.57421875" style="2" customWidth="1"/>
    <col min="2" max="2" width="20.00390625" style="2" customWidth="1"/>
    <col min="3" max="3" width="15.421875" style="2" customWidth="1"/>
    <col min="4" max="4" width="19.57421875" style="2" customWidth="1"/>
    <col min="5" max="5" width="18.421875" style="2" customWidth="1"/>
    <col min="6" max="6" width="16.28125" style="2" customWidth="1"/>
    <col min="7" max="7" width="1.421875" style="3" customWidth="1"/>
    <col min="8" max="8" width="15.8515625" style="2" customWidth="1"/>
    <col min="9" max="9" width="9.140625" style="2" customWidth="1"/>
    <col min="10" max="10" width="16.28125" style="2" hidden="1" customWidth="1"/>
    <col min="11" max="12" width="14.8515625" style="2" hidden="1" customWidth="1"/>
    <col min="13" max="13" width="16.140625" style="2" hidden="1" customWidth="1"/>
    <col min="14" max="14" width="0" style="2" hidden="1" customWidth="1"/>
    <col min="15" max="16384" width="9.140625" style="2" customWidth="1"/>
  </cols>
  <sheetData>
    <row r="2" ht="15.75">
      <c r="B2" s="1" t="s">
        <v>0</v>
      </c>
    </row>
    <row r="3" ht="15.75">
      <c r="B3" s="1" t="s">
        <v>47</v>
      </c>
    </row>
    <row r="4" ht="15.75">
      <c r="B4" s="1" t="s">
        <v>123</v>
      </c>
    </row>
    <row r="5" ht="15.75">
      <c r="B5" s="1"/>
    </row>
    <row r="6" spans="6:8" ht="15.75">
      <c r="F6" s="70" t="s">
        <v>12</v>
      </c>
      <c r="G6" s="14"/>
      <c r="H6" s="13" t="s">
        <v>12</v>
      </c>
    </row>
    <row r="7" spans="6:8" ht="15.75">
      <c r="F7" s="70" t="s">
        <v>110</v>
      </c>
      <c r="G7" s="14"/>
      <c r="H7" s="13" t="s">
        <v>112</v>
      </c>
    </row>
    <row r="8" spans="6:8" ht="15.75">
      <c r="F8" s="71" t="s">
        <v>1</v>
      </c>
      <c r="G8" s="5"/>
      <c r="H8" s="4" t="s">
        <v>1</v>
      </c>
    </row>
    <row r="9" spans="6:8" ht="15.75">
      <c r="F9" s="71" t="s">
        <v>62</v>
      </c>
      <c r="G9" s="5"/>
      <c r="H9" s="4" t="s">
        <v>113</v>
      </c>
    </row>
    <row r="10" spans="6:8" ht="15.75">
      <c r="F10" s="72"/>
      <c r="G10" s="6"/>
      <c r="H10" s="1"/>
    </row>
    <row r="11" spans="2:8" ht="15.75">
      <c r="B11" s="1" t="s">
        <v>17</v>
      </c>
      <c r="F11" s="72"/>
      <c r="G11" s="6"/>
      <c r="H11" s="1"/>
    </row>
    <row r="12" spans="2:8" ht="15.75">
      <c r="B12" s="1"/>
      <c r="F12" s="72"/>
      <c r="G12" s="6"/>
      <c r="H12" s="1"/>
    </row>
    <row r="13" spans="2:10" ht="15.75">
      <c r="B13" s="1" t="s">
        <v>71</v>
      </c>
      <c r="F13" s="48">
        <v>41757</v>
      </c>
      <c r="G13" s="8"/>
      <c r="H13" s="19">
        <v>42195</v>
      </c>
      <c r="J13" s="10">
        <f>H13-F13</f>
        <v>438</v>
      </c>
    </row>
    <row r="14" spans="2:8" ht="15.75">
      <c r="B14" s="1"/>
      <c r="F14" s="49"/>
      <c r="G14" s="8"/>
      <c r="H14" s="20"/>
    </row>
    <row r="15" spans="2:10" ht="15.75">
      <c r="B15" s="1" t="s">
        <v>72</v>
      </c>
      <c r="F15" s="49">
        <v>29942</v>
      </c>
      <c r="G15" s="8"/>
      <c r="H15" s="20">
        <v>29942</v>
      </c>
      <c r="J15" s="10">
        <f>H15-F15</f>
        <v>0</v>
      </c>
    </row>
    <row r="16" spans="2:8" ht="15.75">
      <c r="B16" s="1"/>
      <c r="F16" s="49"/>
      <c r="G16" s="8"/>
      <c r="H16" s="20"/>
    </row>
    <row r="17" spans="2:10" ht="15.75">
      <c r="B17" s="1" t="s">
        <v>88</v>
      </c>
      <c r="F17" s="49">
        <v>12</v>
      </c>
      <c r="G17" s="8"/>
      <c r="H17" s="20">
        <v>62</v>
      </c>
      <c r="J17" s="10">
        <f>H17-F17</f>
        <v>50</v>
      </c>
    </row>
    <row r="18" spans="2:8" ht="15.75">
      <c r="B18" s="1"/>
      <c r="F18" s="49"/>
      <c r="G18" s="8"/>
      <c r="H18" s="20"/>
    </row>
    <row r="19" spans="2:10" ht="15.75">
      <c r="B19" s="1" t="s">
        <v>18</v>
      </c>
      <c r="F19" s="49">
        <v>2297</v>
      </c>
      <c r="G19" s="8"/>
      <c r="H19" s="20">
        <v>2297</v>
      </c>
      <c r="J19" s="10">
        <f>H19-F19</f>
        <v>0</v>
      </c>
    </row>
    <row r="20" spans="2:8" ht="15.75">
      <c r="B20" s="1"/>
      <c r="F20" s="48"/>
      <c r="G20" s="8"/>
      <c r="H20" s="19"/>
    </row>
    <row r="21" spans="2:8" ht="15.75">
      <c r="B21" s="1"/>
      <c r="F21" s="50">
        <f>SUM(F13:F20)</f>
        <v>74008</v>
      </c>
      <c r="G21" s="8"/>
      <c r="H21" s="21">
        <f>SUM(H13:H20)</f>
        <v>74496</v>
      </c>
    </row>
    <row r="22" spans="2:8" ht="15.75">
      <c r="B22" s="1"/>
      <c r="F22" s="31"/>
      <c r="G22" s="8"/>
      <c r="H22" s="7"/>
    </row>
    <row r="23" spans="2:8" ht="15.75">
      <c r="B23" s="1" t="s">
        <v>14</v>
      </c>
      <c r="F23" s="31"/>
      <c r="G23" s="8"/>
      <c r="H23" s="7"/>
    </row>
    <row r="24" spans="2:8" ht="15.75">
      <c r="B24" s="1"/>
      <c r="F24" s="31"/>
      <c r="G24" s="8"/>
      <c r="H24" s="7"/>
    </row>
    <row r="25" spans="2:10" ht="15.75">
      <c r="B25" s="2" t="s">
        <v>9</v>
      </c>
      <c r="F25" s="48">
        <v>3170</v>
      </c>
      <c r="G25" s="8"/>
      <c r="H25" s="19">
        <v>2455</v>
      </c>
      <c r="J25" s="10">
        <f aca="true" t="shared" si="0" ref="J25:J32">H25-F25</f>
        <v>-715</v>
      </c>
    </row>
    <row r="26" spans="2:10" ht="15.75">
      <c r="B26" s="2" t="s">
        <v>89</v>
      </c>
      <c r="F26" s="49">
        <v>5262</v>
      </c>
      <c r="G26" s="8"/>
      <c r="H26" s="20">
        <v>25895</v>
      </c>
      <c r="J26" s="10">
        <f t="shared" si="0"/>
        <v>20633</v>
      </c>
    </row>
    <row r="27" spans="2:10" ht="15.75">
      <c r="B27" s="2" t="s">
        <v>90</v>
      </c>
      <c r="F27" s="49">
        <v>0</v>
      </c>
      <c r="G27" s="8"/>
      <c r="H27" s="20">
        <v>3113</v>
      </c>
      <c r="J27" s="10"/>
    </row>
    <row r="28" spans="2:10" ht="15.75">
      <c r="B28" s="2" t="s">
        <v>19</v>
      </c>
      <c r="F28" s="49">
        <v>31433</v>
      </c>
      <c r="G28" s="8"/>
      <c r="H28" s="20">
        <v>39384</v>
      </c>
      <c r="J28" s="10">
        <f t="shared" si="0"/>
        <v>7951</v>
      </c>
    </row>
    <row r="29" spans="2:10" ht="15.75">
      <c r="B29" s="2" t="s">
        <v>20</v>
      </c>
      <c r="F29" s="49">
        <v>6503</v>
      </c>
      <c r="G29" s="8"/>
      <c r="H29" s="20">
        <v>2115</v>
      </c>
      <c r="J29" s="10">
        <f t="shared" si="0"/>
        <v>-4388</v>
      </c>
    </row>
    <row r="30" spans="2:10" ht="15.75">
      <c r="B30" s="2" t="s">
        <v>32</v>
      </c>
      <c r="F30" s="49">
        <f>77+548+2440</f>
        <v>3065</v>
      </c>
      <c r="G30" s="8"/>
      <c r="H30" s="20">
        <v>127</v>
      </c>
      <c r="J30" s="10">
        <f t="shared" si="0"/>
        <v>-2938</v>
      </c>
    </row>
    <row r="31" spans="2:10" ht="15.75">
      <c r="B31" s="2" t="s">
        <v>21</v>
      </c>
      <c r="F31" s="49">
        <v>3810</v>
      </c>
      <c r="G31" s="8"/>
      <c r="H31" s="20">
        <v>3810</v>
      </c>
      <c r="J31" s="10">
        <f t="shared" si="0"/>
        <v>0</v>
      </c>
    </row>
    <row r="32" spans="2:10" ht="15.75">
      <c r="B32" s="2" t="s">
        <v>10</v>
      </c>
      <c r="F32" s="50">
        <v>3483</v>
      </c>
      <c r="G32" s="8"/>
      <c r="H32" s="21">
        <v>3854</v>
      </c>
      <c r="J32" s="10">
        <f t="shared" si="0"/>
        <v>371</v>
      </c>
    </row>
    <row r="33" spans="2:13" ht="15.75">
      <c r="B33" s="1"/>
      <c r="F33" s="49"/>
      <c r="G33" s="8"/>
      <c r="H33" s="20"/>
      <c r="K33" s="51">
        <f>H34+H21</f>
        <v>155249</v>
      </c>
      <c r="L33" s="52">
        <v>111290</v>
      </c>
      <c r="M33" s="51">
        <f>K33-L33</f>
        <v>43959</v>
      </c>
    </row>
    <row r="34" spans="2:13" ht="15.75">
      <c r="B34" s="1" t="s">
        <v>33</v>
      </c>
      <c r="F34" s="50">
        <f>SUM(F25:F32)</f>
        <v>56726</v>
      </c>
      <c r="G34" s="8"/>
      <c r="H34" s="21">
        <f>SUM(H25:H32)</f>
        <v>80753</v>
      </c>
      <c r="K34" s="51">
        <f>F34+F21</f>
        <v>130734</v>
      </c>
      <c r="L34" s="52">
        <f>157355</f>
        <v>157355</v>
      </c>
      <c r="M34" s="51">
        <f>K34-L34</f>
        <v>-26621</v>
      </c>
    </row>
    <row r="35" spans="2:8" ht="15.75">
      <c r="B35" s="1"/>
      <c r="F35" s="30"/>
      <c r="G35" s="8"/>
      <c r="H35" s="8"/>
    </row>
    <row r="36" spans="2:13" ht="15.75">
      <c r="B36" s="1" t="s">
        <v>15</v>
      </c>
      <c r="E36" s="33"/>
      <c r="F36" s="30"/>
      <c r="G36" s="30"/>
      <c r="H36" s="30"/>
      <c r="I36" s="33"/>
      <c r="K36" s="10">
        <f>F48</f>
        <v>43211</v>
      </c>
      <c r="L36" s="2">
        <v>79573</v>
      </c>
      <c r="M36" s="10">
        <f>K36-L36</f>
        <v>-36362</v>
      </c>
    </row>
    <row r="37" spans="2:13" ht="15.75">
      <c r="B37" s="1"/>
      <c r="E37" s="33"/>
      <c r="F37" s="30"/>
      <c r="G37" s="30"/>
      <c r="H37" s="30"/>
      <c r="I37" s="33"/>
      <c r="K37" s="10">
        <f>H48</f>
        <v>66491</v>
      </c>
      <c r="L37" s="2">
        <v>60472</v>
      </c>
      <c r="M37" s="10">
        <f>K37-L37</f>
        <v>6019</v>
      </c>
    </row>
    <row r="38" spans="2:10" ht="15.75">
      <c r="B38" s="2" t="s">
        <v>22</v>
      </c>
      <c r="E38" s="33"/>
      <c r="F38" s="48">
        <v>7659</v>
      </c>
      <c r="G38" s="30"/>
      <c r="H38" s="48">
        <v>13334</v>
      </c>
      <c r="I38" s="33"/>
      <c r="J38" s="10">
        <f>F38-H38</f>
        <v>-5675</v>
      </c>
    </row>
    <row r="39" spans="2:10" ht="15.75">
      <c r="B39" s="2" t="s">
        <v>91</v>
      </c>
      <c r="E39" s="33"/>
      <c r="F39" s="49">
        <v>36</v>
      </c>
      <c r="G39" s="30">
        <v>25722</v>
      </c>
      <c r="H39" s="49">
        <v>25722</v>
      </c>
      <c r="I39" s="33"/>
      <c r="J39" s="10">
        <f aca="true" t="shared" si="1" ref="J39:J46">F39-H39</f>
        <v>-25686</v>
      </c>
    </row>
    <row r="40" spans="2:10" ht="15.75">
      <c r="B40" s="2" t="s">
        <v>23</v>
      </c>
      <c r="E40" s="33"/>
      <c r="F40" s="49">
        <v>10085</v>
      </c>
      <c r="G40" s="30"/>
      <c r="H40" s="49">
        <v>3989</v>
      </c>
      <c r="I40" s="33"/>
      <c r="J40" s="10">
        <f t="shared" si="1"/>
        <v>6096</v>
      </c>
    </row>
    <row r="41" spans="2:10" ht="15.75">
      <c r="B41" s="2" t="s">
        <v>16</v>
      </c>
      <c r="E41" s="33"/>
      <c r="F41" s="49">
        <v>803</v>
      </c>
      <c r="G41" s="30"/>
      <c r="H41" s="49">
        <v>646</v>
      </c>
      <c r="I41" s="33"/>
      <c r="J41" s="10">
        <f t="shared" si="1"/>
        <v>157</v>
      </c>
    </row>
    <row r="42" spans="2:14" ht="15.75" hidden="1">
      <c r="B42" s="2" t="s">
        <v>24</v>
      </c>
      <c r="E42" s="33"/>
      <c r="F42" s="49">
        <v>0</v>
      </c>
      <c r="G42" s="30"/>
      <c r="H42" s="49">
        <v>0</v>
      </c>
      <c r="I42" s="33"/>
      <c r="J42" s="10">
        <f t="shared" si="1"/>
        <v>0</v>
      </c>
      <c r="L42" s="2">
        <v>99300</v>
      </c>
      <c r="M42" s="2">
        <v>59</v>
      </c>
      <c r="N42" s="2">
        <f>L42-M42</f>
        <v>99241</v>
      </c>
    </row>
    <row r="43" spans="2:12" ht="15.75">
      <c r="B43" s="2" t="s">
        <v>34</v>
      </c>
      <c r="E43" s="33"/>
      <c r="F43" s="49">
        <v>931</v>
      </c>
      <c r="G43" s="30"/>
      <c r="H43" s="49">
        <f>902+220</f>
        <v>1122</v>
      </c>
      <c r="I43" s="33"/>
      <c r="J43" s="10">
        <f t="shared" si="1"/>
        <v>-191</v>
      </c>
      <c r="L43" s="2">
        <v>42380</v>
      </c>
    </row>
    <row r="44" spans="2:12" ht="15.75">
      <c r="B44" s="2" t="s">
        <v>25</v>
      </c>
      <c r="E44" s="33"/>
      <c r="F44" s="49">
        <v>7</v>
      </c>
      <c r="G44" s="30"/>
      <c r="H44" s="49">
        <v>18</v>
      </c>
      <c r="I44" s="33"/>
      <c r="J44" s="10">
        <f t="shared" si="1"/>
        <v>-11</v>
      </c>
      <c r="L44" s="2">
        <v>29942</v>
      </c>
    </row>
    <row r="45" spans="2:15" ht="15.75">
      <c r="B45" s="2" t="s">
        <v>11</v>
      </c>
      <c r="D45" s="10"/>
      <c r="E45" s="34"/>
      <c r="F45" s="49">
        <f>7418+2596+3999</f>
        <v>14013</v>
      </c>
      <c r="G45" s="30"/>
      <c r="H45" s="49">
        <f>6584+2596+2435</f>
        <v>11615</v>
      </c>
      <c r="I45" s="33"/>
      <c r="J45" s="10">
        <f t="shared" si="1"/>
        <v>2398</v>
      </c>
      <c r="K45" s="46"/>
      <c r="L45" s="46">
        <v>2679</v>
      </c>
      <c r="M45" s="47"/>
      <c r="O45" s="10"/>
    </row>
    <row r="46" spans="2:12" ht="15.75">
      <c r="B46" s="2" t="s">
        <v>6</v>
      </c>
      <c r="E46" s="33"/>
      <c r="F46" s="50">
        <v>9677</v>
      </c>
      <c r="G46" s="30"/>
      <c r="H46" s="50">
        <v>10045</v>
      </c>
      <c r="I46" s="33"/>
      <c r="J46" s="10">
        <f t="shared" si="1"/>
        <v>-368</v>
      </c>
      <c r="L46" s="2">
        <v>51643</v>
      </c>
    </row>
    <row r="47" spans="2:12" ht="15.75">
      <c r="B47" s="1"/>
      <c r="E47" s="33"/>
      <c r="F47" s="49"/>
      <c r="G47" s="30"/>
      <c r="H47" s="49"/>
      <c r="I47" s="33"/>
      <c r="L47" s="2">
        <f>SUM(L43:L46)</f>
        <v>126644</v>
      </c>
    </row>
    <row r="48" spans="2:13" ht="15.75">
      <c r="B48" s="1" t="s">
        <v>35</v>
      </c>
      <c r="E48" s="33"/>
      <c r="F48" s="50">
        <f>SUM(F38:F46)</f>
        <v>43211</v>
      </c>
      <c r="G48" s="30"/>
      <c r="H48" s="50">
        <f>SUM(H38:H46)</f>
        <v>66491</v>
      </c>
      <c r="I48" s="33"/>
      <c r="J48" s="10"/>
      <c r="M48" s="2">
        <f>99300+59</f>
        <v>99359</v>
      </c>
    </row>
    <row r="49" spans="2:13" ht="15.75">
      <c r="B49" s="1"/>
      <c r="F49" s="31"/>
      <c r="G49" s="8"/>
      <c r="H49" s="7"/>
      <c r="J49" s="10"/>
      <c r="M49" s="2">
        <v>44609</v>
      </c>
    </row>
    <row r="50" spans="2:13" ht="15.75">
      <c r="B50" s="1"/>
      <c r="F50" s="31"/>
      <c r="G50" s="8"/>
      <c r="H50" s="7"/>
      <c r="J50" s="10"/>
      <c r="M50" s="2">
        <v>32976</v>
      </c>
    </row>
    <row r="51" spans="2:13" ht="15.75">
      <c r="B51" s="1" t="s">
        <v>114</v>
      </c>
      <c r="F51" s="29">
        <f>F34-F48</f>
        <v>13515</v>
      </c>
      <c r="G51" s="8"/>
      <c r="H51" s="9">
        <f>H34-H48</f>
        <v>14262</v>
      </c>
      <c r="J51" s="10"/>
      <c r="M51" s="53">
        <v>7502</v>
      </c>
    </row>
    <row r="52" spans="6:13" ht="15.75">
      <c r="F52" s="30"/>
      <c r="G52" s="8"/>
      <c r="H52" s="8"/>
      <c r="J52" s="10"/>
      <c r="M52" s="2">
        <f>SUM(M48:M51)</f>
        <v>184446</v>
      </c>
    </row>
    <row r="53" spans="5:13" ht="16.5" thickBot="1">
      <c r="E53" s="10"/>
      <c r="F53" s="45">
        <f>F13+F15+F19+F51+F17</f>
        <v>87523</v>
      </c>
      <c r="G53" s="8"/>
      <c r="H53" s="11">
        <f>H13+H15+H19+H51+H17</f>
        <v>88758</v>
      </c>
      <c r="J53" s="10"/>
      <c r="M53" s="53">
        <v>-27032</v>
      </c>
    </row>
    <row r="54" spans="6:13" ht="16.5" thickTop="1">
      <c r="F54" s="30"/>
      <c r="G54" s="8"/>
      <c r="H54" s="8"/>
      <c r="J54" s="10"/>
      <c r="M54" s="2">
        <f>SUM(M52:M53)</f>
        <v>157414</v>
      </c>
    </row>
    <row r="55" spans="2:13" ht="15.75">
      <c r="B55" s="1" t="s">
        <v>26</v>
      </c>
      <c r="F55" s="31"/>
      <c r="G55" s="8"/>
      <c r="H55" s="7"/>
      <c r="M55" s="10">
        <f>K34</f>
        <v>130734</v>
      </c>
    </row>
    <row r="56" spans="2:13" ht="15.75">
      <c r="B56" s="1"/>
      <c r="F56" s="31"/>
      <c r="G56" s="8"/>
      <c r="H56" s="7"/>
      <c r="M56" s="10">
        <f>M54-M55</f>
        <v>26680</v>
      </c>
    </row>
    <row r="57" spans="2:10" ht="15.75">
      <c r="B57" s="1" t="s">
        <v>27</v>
      </c>
      <c r="F57" s="31">
        <v>50000</v>
      </c>
      <c r="G57" s="8"/>
      <c r="H57" s="7">
        <v>50000</v>
      </c>
      <c r="J57" s="10">
        <f>F57-H57</f>
        <v>0</v>
      </c>
    </row>
    <row r="58" spans="2:10" ht="15.75">
      <c r="B58" s="1" t="s">
        <v>36</v>
      </c>
      <c r="F58" s="31">
        <v>3473</v>
      </c>
      <c r="G58" s="8"/>
      <c r="H58" s="7">
        <v>3473</v>
      </c>
      <c r="J58" s="10">
        <f>F58-H58</f>
        <v>0</v>
      </c>
    </row>
    <row r="59" spans="2:10" ht="15.75">
      <c r="B59" s="1" t="s">
        <v>28</v>
      </c>
      <c r="F59" s="31">
        <v>2000</v>
      </c>
      <c r="G59" s="8"/>
      <c r="H59" s="7">
        <v>2000</v>
      </c>
      <c r="J59" s="10">
        <f>F59-H59</f>
        <v>0</v>
      </c>
    </row>
    <row r="60" spans="2:10" ht="15.75">
      <c r="B60" s="1" t="s">
        <v>73</v>
      </c>
      <c r="F60" s="31">
        <v>69</v>
      </c>
      <c r="G60" s="8"/>
      <c r="H60" s="7">
        <v>69</v>
      </c>
      <c r="J60" s="10">
        <f>F60-H60</f>
        <v>0</v>
      </c>
    </row>
    <row r="61" spans="2:13" ht="15.75">
      <c r="B61" s="1" t="s">
        <v>29</v>
      </c>
      <c r="F61" s="29">
        <v>22566</v>
      </c>
      <c r="G61" s="8"/>
      <c r="H61" s="9">
        <v>22273</v>
      </c>
      <c r="J61" s="10">
        <f>F61-H61</f>
        <v>293</v>
      </c>
      <c r="L61" s="2">
        <f>'P&amp;L @ Q3'!J27</f>
        <v>3309</v>
      </c>
      <c r="M61" s="10">
        <f>F61-L61</f>
        <v>19257</v>
      </c>
    </row>
    <row r="62" spans="2:8" ht="15.75">
      <c r="B62" s="1"/>
      <c r="F62" s="30"/>
      <c r="G62" s="8"/>
      <c r="H62" s="8"/>
    </row>
    <row r="63" spans="2:10" ht="15.75">
      <c r="B63" s="1"/>
      <c r="F63" s="31">
        <f>SUM(F57:F61)</f>
        <v>78108</v>
      </c>
      <c r="G63" s="8"/>
      <c r="H63" s="31">
        <f>SUM(H57:H61)</f>
        <v>77815</v>
      </c>
      <c r="J63" s="10">
        <f>F63-H63</f>
        <v>293</v>
      </c>
    </row>
    <row r="64" spans="2:10" ht="15.75">
      <c r="B64" s="1" t="s">
        <v>30</v>
      </c>
      <c r="F64" s="30">
        <v>529</v>
      </c>
      <c r="G64" s="8"/>
      <c r="H64" s="30">
        <v>876</v>
      </c>
      <c r="J64" s="10">
        <f>F64-H64</f>
        <v>-347</v>
      </c>
    </row>
    <row r="65" spans="2:10" ht="15.75">
      <c r="B65" s="1" t="s">
        <v>97</v>
      </c>
      <c r="E65" s="10"/>
      <c r="F65" s="30">
        <v>8816</v>
      </c>
      <c r="G65" s="8"/>
      <c r="H65" s="30">
        <v>9997</v>
      </c>
      <c r="J65" s="10">
        <f>F65-H65</f>
        <v>-1181</v>
      </c>
    </row>
    <row r="66" spans="2:10" ht="15.75">
      <c r="B66" s="1" t="s">
        <v>31</v>
      </c>
      <c r="F66" s="29">
        <v>70</v>
      </c>
      <c r="G66" s="8"/>
      <c r="H66" s="9">
        <v>70</v>
      </c>
      <c r="J66" s="10">
        <f>F66-H66</f>
        <v>0</v>
      </c>
    </row>
    <row r="67" spans="6:8" ht="15.75">
      <c r="F67" s="30"/>
      <c r="G67" s="8"/>
      <c r="H67" s="8"/>
    </row>
    <row r="68" spans="6:8" ht="16.5" thickBot="1">
      <c r="F68" s="45">
        <f>SUM(F63:F67)</f>
        <v>87523</v>
      </c>
      <c r="G68" s="8"/>
      <c r="H68" s="11">
        <f>SUM(H63:H67)</f>
        <v>88758</v>
      </c>
    </row>
    <row r="69" spans="3:8" ht="16.5" thickTop="1">
      <c r="C69" s="2" t="s">
        <v>92</v>
      </c>
      <c r="F69" s="31"/>
      <c r="G69" s="8"/>
      <c r="H69" s="7"/>
    </row>
    <row r="70" spans="6:8" ht="15.75">
      <c r="F70" s="31"/>
      <c r="G70" s="8"/>
      <c r="H70" s="7"/>
    </row>
    <row r="71" spans="2:8" ht="16.5" thickBot="1">
      <c r="B71" s="2" t="s">
        <v>74</v>
      </c>
      <c r="F71" s="73">
        <f>(F63-F19)/F57</f>
        <v>1.51622</v>
      </c>
      <c r="G71" s="8"/>
      <c r="H71" s="12">
        <f>(H63-H19)/H57</f>
        <v>1.51036</v>
      </c>
    </row>
    <row r="72" ht="16.5" thickTop="1">
      <c r="F72" s="33"/>
    </row>
    <row r="73" ht="15.75">
      <c r="F73" s="33"/>
    </row>
    <row r="74" ht="15.75">
      <c r="F74" s="33"/>
    </row>
    <row r="75" ht="15.75">
      <c r="F75" s="33"/>
    </row>
    <row r="76" ht="15.75">
      <c r="F76" s="33"/>
    </row>
    <row r="77" ht="15.75">
      <c r="F77" s="33"/>
    </row>
  </sheetData>
  <printOptions/>
  <pageMargins left="0.75" right="0.75" top="1" bottom="1" header="0.5" footer="0.5"/>
  <pageSetup horizontalDpi="600" verticalDpi="600" orientation="portrait" paperSize="9" scale="80" r:id="rId2"/>
  <headerFooter alignWithMargins="0">
    <oddHeader>&amp;R&amp;"Arial,Bold"Appendix 1B</oddHeader>
  </headerFooter>
  <rowBreaks count="1" manualBreakCount="1">
    <brk id="53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5"/>
  <sheetViews>
    <sheetView zoomScale="75" zoomScaleNormal="75" workbookViewId="0" topLeftCell="A1">
      <selection activeCell="E20" sqref="E20"/>
    </sheetView>
  </sheetViews>
  <sheetFormatPr defaultColWidth="9.140625" defaultRowHeight="12.75"/>
  <cols>
    <col min="1" max="1" width="2.140625" style="2" customWidth="1"/>
    <col min="2" max="2" width="13.8515625" style="2" customWidth="1"/>
    <col min="3" max="3" width="13.57421875" style="2" customWidth="1"/>
    <col min="4" max="5" width="14.57421875" style="2" customWidth="1"/>
    <col min="6" max="6" width="14.00390625" style="2" customWidth="1"/>
    <col min="7" max="7" width="0.9921875" style="3" customWidth="1"/>
    <col min="8" max="8" width="14.00390625" style="2" customWidth="1"/>
    <col min="9" max="9" width="1.1484375" style="2" customWidth="1"/>
    <col min="10" max="10" width="14.140625" style="2" customWidth="1"/>
    <col min="11" max="11" width="1.1484375" style="3" customWidth="1"/>
    <col min="12" max="12" width="14.00390625" style="33" customWidth="1"/>
    <col min="13" max="14" width="9.140625" style="2" customWidth="1"/>
    <col min="15" max="15" width="12.00390625" style="2" customWidth="1"/>
    <col min="16" max="16384" width="9.140625" style="2" customWidth="1"/>
  </cols>
  <sheetData>
    <row r="2" ht="15.75">
      <c r="B2" s="1" t="str">
        <f>+'BS -FINAL KLSE'!B2</f>
        <v>PJBUMI BERHAD</v>
      </c>
    </row>
    <row r="3" ht="15.75">
      <c r="B3" s="1" t="s">
        <v>37</v>
      </c>
    </row>
    <row r="4" ht="15.75">
      <c r="B4" s="1" t="s">
        <v>60</v>
      </c>
    </row>
    <row r="5" ht="15.75">
      <c r="B5" s="1" t="s">
        <v>126</v>
      </c>
    </row>
    <row r="7" spans="6:12" ht="15.75">
      <c r="F7" s="74" t="s">
        <v>61</v>
      </c>
      <c r="G7" s="74"/>
      <c r="H7" s="74"/>
      <c r="I7" s="15"/>
      <c r="J7" s="74" t="s">
        <v>132</v>
      </c>
      <c r="K7" s="74"/>
      <c r="L7" s="74"/>
    </row>
    <row r="8" spans="6:12" ht="15.75">
      <c r="F8" s="13" t="s">
        <v>124</v>
      </c>
      <c r="G8" s="14"/>
      <c r="H8" s="13" t="s">
        <v>125</v>
      </c>
      <c r="I8" s="13"/>
      <c r="J8" s="13" t="s">
        <v>124</v>
      </c>
      <c r="K8" s="14"/>
      <c r="L8" s="70" t="s">
        <v>125</v>
      </c>
    </row>
    <row r="9" spans="6:17" ht="15.75">
      <c r="F9" s="4" t="s">
        <v>1</v>
      </c>
      <c r="G9" s="5"/>
      <c r="H9" s="4" t="s">
        <v>1</v>
      </c>
      <c r="I9" s="4"/>
      <c r="J9" s="4" t="s">
        <v>1</v>
      </c>
      <c r="K9" s="5"/>
      <c r="L9" s="71" t="s">
        <v>1</v>
      </c>
      <c r="N9" s="10"/>
      <c r="O9" s="7"/>
      <c r="P9" s="10"/>
      <c r="Q9" s="47"/>
    </row>
    <row r="10" spans="6:12" ht="15.75">
      <c r="F10" s="4" t="s">
        <v>62</v>
      </c>
      <c r="G10" s="5"/>
      <c r="H10" s="4" t="s">
        <v>62</v>
      </c>
      <c r="I10" s="4"/>
      <c r="J10" s="4" t="s">
        <v>62</v>
      </c>
      <c r="K10" s="5"/>
      <c r="L10" s="71" t="s">
        <v>62</v>
      </c>
    </row>
    <row r="13" spans="2:14" ht="15.75">
      <c r="B13" s="2" t="s">
        <v>2</v>
      </c>
      <c r="F13" s="31">
        <v>17204</v>
      </c>
      <c r="G13" s="30"/>
      <c r="H13" s="31">
        <v>14504</v>
      </c>
      <c r="I13" s="31"/>
      <c r="J13" s="31">
        <v>48450</v>
      </c>
      <c r="K13" s="30"/>
      <c r="L13" s="31">
        <v>45671</v>
      </c>
      <c r="M13" s="10"/>
      <c r="N13" s="10"/>
    </row>
    <row r="14" spans="6:12" ht="15.75">
      <c r="F14" s="31"/>
      <c r="G14" s="30"/>
      <c r="H14" s="31"/>
      <c r="I14" s="31"/>
      <c r="J14" s="31"/>
      <c r="K14" s="30"/>
      <c r="L14" s="31"/>
    </row>
    <row r="15" spans="2:19" ht="15.75">
      <c r="B15" s="2" t="s">
        <v>75</v>
      </c>
      <c r="F15" s="31">
        <v>-13057</v>
      </c>
      <c r="G15" s="30"/>
      <c r="H15" s="31">
        <v>-12638</v>
      </c>
      <c r="I15" s="31"/>
      <c r="J15" s="31">
        <v>-43215</v>
      </c>
      <c r="K15" s="30"/>
      <c r="L15" s="31">
        <f>-22236-1164-8316-7398</f>
        <v>-39114</v>
      </c>
      <c r="N15" s="22"/>
      <c r="R15" s="10"/>
      <c r="S15" s="47"/>
    </row>
    <row r="16" spans="6:12" ht="15.75">
      <c r="F16" s="31"/>
      <c r="G16" s="30"/>
      <c r="H16" s="31"/>
      <c r="I16" s="31"/>
      <c r="J16" s="31"/>
      <c r="K16" s="30"/>
      <c r="L16" s="31"/>
    </row>
    <row r="17" spans="2:12" ht="15.75">
      <c r="B17" s="2" t="s">
        <v>99</v>
      </c>
      <c r="F17" s="29">
        <v>108</v>
      </c>
      <c r="G17" s="30"/>
      <c r="H17" s="29">
        <v>266</v>
      </c>
      <c r="I17" s="31"/>
      <c r="J17" s="29">
        <v>469</v>
      </c>
      <c r="K17" s="30"/>
      <c r="L17" s="29">
        <v>942</v>
      </c>
    </row>
    <row r="18" spans="6:12" ht="15.75">
      <c r="F18" s="30"/>
      <c r="G18" s="30"/>
      <c r="H18" s="30"/>
      <c r="I18" s="30"/>
      <c r="J18" s="30"/>
      <c r="K18" s="30"/>
      <c r="L18" s="30"/>
    </row>
    <row r="19" spans="2:12" ht="15.75">
      <c r="B19" s="2" t="s">
        <v>3</v>
      </c>
      <c r="F19" s="31">
        <f>SUM(F13:F18)</f>
        <v>4255</v>
      </c>
      <c r="G19" s="30"/>
      <c r="H19" s="31">
        <f>SUM(H13:H18)</f>
        <v>2132</v>
      </c>
      <c r="I19" s="31"/>
      <c r="J19" s="31">
        <f>SUM(J13:J18)</f>
        <v>5704</v>
      </c>
      <c r="K19" s="30"/>
      <c r="L19" s="31">
        <f>SUM(L13:L18)</f>
        <v>7499</v>
      </c>
    </row>
    <row r="20" spans="6:12" ht="15.75">
      <c r="F20" s="31"/>
      <c r="G20" s="30"/>
      <c r="H20" s="31"/>
      <c r="I20" s="31"/>
      <c r="J20" s="31"/>
      <c r="K20" s="30"/>
      <c r="L20" s="31"/>
    </row>
    <row r="21" spans="2:14" ht="15.75">
      <c r="B21" s="2" t="s">
        <v>4</v>
      </c>
      <c r="F21" s="29">
        <v>-536</v>
      </c>
      <c r="G21" s="30"/>
      <c r="H21" s="29">
        <v>-737</v>
      </c>
      <c r="I21" s="31"/>
      <c r="J21" s="29">
        <v>-1575</v>
      </c>
      <c r="K21" s="30"/>
      <c r="L21" s="29">
        <v>-1988</v>
      </c>
      <c r="N21" s="10"/>
    </row>
    <row r="22" spans="6:13" ht="15.75">
      <c r="F22" s="30"/>
      <c r="G22" s="30"/>
      <c r="H22" s="30"/>
      <c r="I22" s="30"/>
      <c r="J22" s="30"/>
      <c r="K22" s="30"/>
      <c r="L22" s="30"/>
      <c r="M22" s="3"/>
    </row>
    <row r="23" spans="2:14" ht="15.75">
      <c r="B23" s="2" t="s">
        <v>5</v>
      </c>
      <c r="F23" s="31">
        <f>SUM(F19:F22)</f>
        <v>3719</v>
      </c>
      <c r="G23" s="30"/>
      <c r="H23" s="31">
        <f>SUM(H19:H22)</f>
        <v>1395</v>
      </c>
      <c r="I23" s="31"/>
      <c r="J23" s="31">
        <f>SUM(J19:J22)</f>
        <v>4129</v>
      </c>
      <c r="K23" s="30"/>
      <c r="L23" s="31">
        <f>SUM(L19:L22)</f>
        <v>5511</v>
      </c>
      <c r="N23" s="10"/>
    </row>
    <row r="24" spans="6:12" ht="15.75">
      <c r="F24" s="31"/>
      <c r="G24" s="30"/>
      <c r="H24" s="31"/>
      <c r="I24" s="31"/>
      <c r="J24" s="31"/>
      <c r="K24" s="30"/>
      <c r="L24" s="31"/>
    </row>
    <row r="25" spans="2:12" ht="15.75">
      <c r="B25" s="2" t="s">
        <v>6</v>
      </c>
      <c r="D25" s="2" t="s">
        <v>92</v>
      </c>
      <c r="F25" s="29">
        <v>-638</v>
      </c>
      <c r="G25" s="30"/>
      <c r="H25" s="29">
        <v>-391</v>
      </c>
      <c r="I25" s="31"/>
      <c r="J25" s="29">
        <v>-820</v>
      </c>
      <c r="K25" s="30"/>
      <c r="L25" s="29">
        <v>-1435</v>
      </c>
    </row>
    <row r="26" spans="6:12" ht="15.75">
      <c r="F26" s="30"/>
      <c r="G26" s="30"/>
      <c r="H26" s="30"/>
      <c r="I26" s="30"/>
      <c r="J26" s="30"/>
      <c r="K26" s="30"/>
      <c r="L26" s="30"/>
    </row>
    <row r="27" spans="2:14" ht="15.75">
      <c r="B27" s="2" t="s">
        <v>7</v>
      </c>
      <c r="F27" s="30">
        <f>SUM(F23:F25)</f>
        <v>3081</v>
      </c>
      <c r="G27" s="30"/>
      <c r="H27" s="30">
        <f>SUM(H23:H25)</f>
        <v>1004</v>
      </c>
      <c r="I27" s="30"/>
      <c r="J27" s="30">
        <f>SUM(J23:J25)</f>
        <v>3309</v>
      </c>
      <c r="K27" s="30"/>
      <c r="L27" s="30">
        <f>SUM(L23:L25)</f>
        <v>4076</v>
      </c>
      <c r="N27" s="10"/>
    </row>
    <row r="28" spans="6:17" ht="15.75">
      <c r="F28" s="30"/>
      <c r="G28" s="30"/>
      <c r="H28" s="30"/>
      <c r="I28" s="30"/>
      <c r="J28" s="30"/>
      <c r="K28" s="30"/>
      <c r="L28" s="30"/>
      <c r="N28" s="10"/>
      <c r="P28" s="10"/>
      <c r="Q28" s="47"/>
    </row>
    <row r="29" spans="2:12" ht="15.75">
      <c r="B29" s="2" t="s">
        <v>8</v>
      </c>
      <c r="F29" s="29">
        <v>0</v>
      </c>
      <c r="G29" s="30"/>
      <c r="H29" s="29">
        <v>0</v>
      </c>
      <c r="I29" s="30"/>
      <c r="J29" s="29">
        <v>0</v>
      </c>
      <c r="K29" s="30"/>
      <c r="L29" s="29">
        <v>0</v>
      </c>
    </row>
    <row r="30" spans="6:12" ht="15.75">
      <c r="F30" s="30"/>
      <c r="G30" s="30"/>
      <c r="H30" s="30"/>
      <c r="I30" s="30"/>
      <c r="J30" s="30"/>
      <c r="K30" s="30"/>
      <c r="L30" s="30"/>
    </row>
    <row r="31" spans="2:14" ht="16.5" thickBot="1">
      <c r="B31" s="2" t="s">
        <v>63</v>
      </c>
      <c r="F31" s="45">
        <f>SUM(F27:F29)</f>
        <v>3081</v>
      </c>
      <c r="G31" s="30"/>
      <c r="H31" s="45">
        <f>SUM(H27:H29)</f>
        <v>1004</v>
      </c>
      <c r="I31" s="31"/>
      <c r="J31" s="45">
        <f>SUM(J27:J29)</f>
        <v>3309</v>
      </c>
      <c r="K31" s="30"/>
      <c r="L31" s="45">
        <f>SUM(L27:L29)</f>
        <v>4076</v>
      </c>
      <c r="M31" s="10"/>
      <c r="N31" s="10"/>
    </row>
    <row r="32" spans="6:12" ht="16.5" thickTop="1">
      <c r="F32" s="31"/>
      <c r="G32" s="30"/>
      <c r="H32" s="31"/>
      <c r="I32" s="31"/>
      <c r="J32" s="31"/>
      <c r="K32" s="30"/>
      <c r="L32" s="31"/>
    </row>
    <row r="33" spans="6:12" ht="15.75">
      <c r="F33" s="31"/>
      <c r="G33" s="30"/>
      <c r="H33" s="31"/>
      <c r="I33" s="31"/>
      <c r="J33" s="31"/>
      <c r="K33" s="30"/>
      <c r="L33" s="31"/>
    </row>
    <row r="34" spans="2:12" ht="16.5" thickBot="1">
      <c r="B34" s="2" t="s">
        <v>59</v>
      </c>
      <c r="F34" s="54">
        <v>50000</v>
      </c>
      <c r="G34" s="30"/>
      <c r="H34" s="54">
        <v>43500</v>
      </c>
      <c r="I34" s="31"/>
      <c r="J34" s="54">
        <v>50000</v>
      </c>
      <c r="K34" s="30"/>
      <c r="L34" s="54">
        <v>43500</v>
      </c>
    </row>
    <row r="35" spans="6:12" ht="15.75">
      <c r="F35" s="31"/>
      <c r="G35" s="30"/>
      <c r="H35" s="31"/>
      <c r="I35" s="31"/>
      <c r="J35" s="31"/>
      <c r="K35" s="30"/>
      <c r="L35" s="31"/>
    </row>
    <row r="36" spans="2:13" ht="16.5" thickBot="1">
      <c r="B36" s="2" t="s">
        <v>64</v>
      </c>
      <c r="F36" s="54">
        <f>F31/F34*100</f>
        <v>6.162</v>
      </c>
      <c r="G36" s="55"/>
      <c r="H36" s="54">
        <f>H31/H34*100</f>
        <v>2.3080459770114943</v>
      </c>
      <c r="I36" s="31"/>
      <c r="J36" s="54">
        <f>J31/J34*100</f>
        <v>6.618</v>
      </c>
      <c r="K36" s="55"/>
      <c r="L36" s="54">
        <f>L31/L34*100</f>
        <v>9.370114942528735</v>
      </c>
      <c r="M36" s="3"/>
    </row>
    <row r="37" spans="6:11" ht="15.75">
      <c r="F37" s="33"/>
      <c r="G37" s="56"/>
      <c r="H37" s="33"/>
      <c r="I37" s="33"/>
      <c r="J37" s="33"/>
      <c r="K37" s="56"/>
    </row>
    <row r="38" spans="6:11" ht="15.75">
      <c r="F38" s="33"/>
      <c r="G38" s="56"/>
      <c r="H38" s="33"/>
      <c r="I38" s="33"/>
      <c r="J38" s="33"/>
      <c r="K38" s="56"/>
    </row>
    <row r="39" spans="6:11" ht="15.75">
      <c r="F39" s="33"/>
      <c r="G39" s="56"/>
      <c r="H39" s="33"/>
      <c r="I39" s="33"/>
      <c r="J39" s="57"/>
      <c r="K39" s="56"/>
    </row>
    <row r="40" spans="6:11" ht="15.75">
      <c r="F40" s="33"/>
      <c r="G40" s="56"/>
      <c r="H40" s="33"/>
      <c r="I40" s="33"/>
      <c r="J40" s="33"/>
      <c r="K40" s="56"/>
    </row>
    <row r="41" spans="6:11" ht="15.75">
      <c r="F41" s="33"/>
      <c r="G41" s="56"/>
      <c r="H41" s="33"/>
      <c r="I41" s="33"/>
      <c r="J41" s="34"/>
      <c r="K41" s="56"/>
    </row>
    <row r="42" spans="6:11" ht="15.75">
      <c r="F42" s="33"/>
      <c r="G42" s="56"/>
      <c r="H42" s="33"/>
      <c r="I42" s="33"/>
      <c r="J42" s="33"/>
      <c r="K42" s="56"/>
    </row>
    <row r="43" spans="6:11" ht="15.75">
      <c r="F43" s="33"/>
      <c r="G43" s="56"/>
      <c r="H43" s="33"/>
      <c r="I43" s="33"/>
      <c r="J43" s="33"/>
      <c r="K43" s="56"/>
    </row>
    <row r="44" spans="6:11" ht="15.75">
      <c r="F44" s="33"/>
      <c r="G44" s="56"/>
      <c r="H44" s="33"/>
      <c r="I44" s="33"/>
      <c r="J44" s="33"/>
      <c r="K44" s="56"/>
    </row>
    <row r="45" spans="6:11" ht="15.75">
      <c r="F45" s="33"/>
      <c r="G45" s="56"/>
      <c r="H45" s="33"/>
      <c r="I45" s="33"/>
      <c r="J45" s="33"/>
      <c r="K45" s="56"/>
    </row>
    <row r="46" spans="6:11" ht="15.75">
      <c r="F46" s="33"/>
      <c r="G46" s="56"/>
      <c r="H46" s="33"/>
      <c r="I46" s="33"/>
      <c r="J46" s="33"/>
      <c r="K46" s="56"/>
    </row>
    <row r="47" spans="6:11" ht="15.75">
      <c r="F47" s="33"/>
      <c r="G47" s="56"/>
      <c r="H47" s="33"/>
      <c r="I47" s="33"/>
      <c r="J47" s="33"/>
      <c r="K47" s="56"/>
    </row>
    <row r="48" spans="6:11" ht="15.75">
      <c r="F48" s="33"/>
      <c r="G48" s="56"/>
      <c r="H48" s="33"/>
      <c r="I48" s="33"/>
      <c r="J48" s="33"/>
      <c r="K48" s="56"/>
    </row>
    <row r="49" spans="6:11" ht="15.75">
      <c r="F49" s="33"/>
      <c r="G49" s="56"/>
      <c r="H49" s="33"/>
      <c r="I49" s="33"/>
      <c r="J49" s="33"/>
      <c r="K49" s="56"/>
    </row>
    <row r="50" spans="6:11" ht="15.75">
      <c r="F50" s="33"/>
      <c r="G50" s="56"/>
      <c r="H50" s="33"/>
      <c r="I50" s="33"/>
      <c r="J50" s="33"/>
      <c r="K50" s="56"/>
    </row>
    <row r="57" spans="2:14" ht="15.75">
      <c r="B57" s="33"/>
      <c r="C57" s="33"/>
      <c r="D57" s="33"/>
      <c r="E57" s="33"/>
      <c r="F57" s="33"/>
      <c r="G57" s="56"/>
      <c r="H57" s="33"/>
      <c r="I57" s="33"/>
      <c r="J57" s="33"/>
      <c r="K57" s="56"/>
      <c r="M57" s="33"/>
      <c r="N57" s="33"/>
    </row>
    <row r="58" spans="2:14" ht="15.75">
      <c r="B58" s="33"/>
      <c r="C58" s="33"/>
      <c r="D58" s="33"/>
      <c r="E58" s="33"/>
      <c r="F58" s="33"/>
      <c r="G58" s="56"/>
      <c r="H58" s="33"/>
      <c r="I58" s="33"/>
      <c r="J58" s="33"/>
      <c r="K58" s="56"/>
      <c r="M58" s="33"/>
      <c r="N58" s="33"/>
    </row>
    <row r="59" spans="2:14" ht="15.75">
      <c r="B59" s="33"/>
      <c r="C59" s="33"/>
      <c r="D59" s="33"/>
      <c r="E59" s="33"/>
      <c r="F59" s="33"/>
      <c r="G59" s="56"/>
      <c r="H59" s="33"/>
      <c r="I59" s="33"/>
      <c r="J59" s="33"/>
      <c r="K59" s="56"/>
      <c r="M59" s="33"/>
      <c r="N59" s="33"/>
    </row>
    <row r="60" spans="2:14" ht="15.75">
      <c r="B60" s="33"/>
      <c r="C60" s="33"/>
      <c r="D60" s="33"/>
      <c r="E60" s="33"/>
      <c r="F60" s="33"/>
      <c r="G60" s="56"/>
      <c r="H60" s="33"/>
      <c r="I60" s="33"/>
      <c r="J60" s="33"/>
      <c r="K60" s="56"/>
      <c r="M60" s="33"/>
      <c r="N60" s="33"/>
    </row>
    <row r="61" spans="2:14" ht="15.75">
      <c r="B61" s="33"/>
      <c r="C61" s="33"/>
      <c r="D61" s="33"/>
      <c r="E61" s="33"/>
      <c r="F61" s="33"/>
      <c r="G61" s="56"/>
      <c r="H61" s="33"/>
      <c r="I61" s="33"/>
      <c r="J61" s="33"/>
      <c r="K61" s="56"/>
      <c r="M61" s="33"/>
      <c r="N61" s="33"/>
    </row>
    <row r="62" spans="2:14" ht="15.75">
      <c r="B62" s="33"/>
      <c r="C62" s="33"/>
      <c r="D62" s="33"/>
      <c r="E62" s="33"/>
      <c r="F62" s="33"/>
      <c r="G62" s="56"/>
      <c r="H62" s="33"/>
      <c r="I62" s="33"/>
      <c r="J62" s="33"/>
      <c r="K62" s="56"/>
      <c r="M62" s="33"/>
      <c r="N62" s="33"/>
    </row>
    <row r="63" spans="2:14" ht="15.75">
      <c r="B63" s="33"/>
      <c r="C63" s="33"/>
      <c r="D63" s="33"/>
      <c r="E63" s="33"/>
      <c r="F63" s="33"/>
      <c r="G63" s="56"/>
      <c r="H63" s="33"/>
      <c r="I63" s="33"/>
      <c r="J63" s="33"/>
      <c r="K63" s="56"/>
      <c r="M63" s="33"/>
      <c r="N63" s="33"/>
    </row>
    <row r="64" spans="2:14" ht="15.75">
      <c r="B64" s="33"/>
      <c r="C64" s="33"/>
      <c r="D64" s="33"/>
      <c r="E64" s="33"/>
      <c r="F64" s="33"/>
      <c r="G64" s="56"/>
      <c r="H64" s="33"/>
      <c r="I64" s="33"/>
      <c r="J64" s="33"/>
      <c r="K64" s="56"/>
      <c r="M64" s="33"/>
      <c r="N64" s="33"/>
    </row>
    <row r="65" spans="2:14" ht="15.75">
      <c r="B65" s="33"/>
      <c r="C65" s="33"/>
      <c r="D65" s="33"/>
      <c r="E65" s="33"/>
      <c r="F65" s="33"/>
      <c r="G65" s="56"/>
      <c r="H65" s="33"/>
      <c r="I65" s="33"/>
      <c r="J65" s="33"/>
      <c r="K65" s="56"/>
      <c r="M65" s="33"/>
      <c r="N65" s="33"/>
    </row>
  </sheetData>
  <mergeCells count="2">
    <mergeCell ref="F7:H7"/>
    <mergeCell ref="J7:L7"/>
  </mergeCells>
  <printOptions/>
  <pageMargins left="0.75" right="0.75" top="1" bottom="1" header="0.5" footer="0.5"/>
  <pageSetup horizontalDpi="600" verticalDpi="600" orientation="portrait" paperSize="9" scale="69" r:id="rId2"/>
  <headerFooter alignWithMargins="0">
    <oddHeader>&amp;R&amp;"Arial,Bold"Appendix 1C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7"/>
  <sheetViews>
    <sheetView zoomScale="75" zoomScaleNormal="75" workbookViewId="0" topLeftCell="A1">
      <selection activeCell="P20" sqref="P20"/>
    </sheetView>
  </sheetViews>
  <sheetFormatPr defaultColWidth="9.140625" defaultRowHeight="12.75"/>
  <cols>
    <col min="1" max="1" width="1.28515625" style="2" customWidth="1"/>
    <col min="2" max="2" width="15.8515625" style="2" customWidth="1"/>
    <col min="3" max="3" width="18.140625" style="2" customWidth="1"/>
    <col min="4" max="4" width="12.28125" style="2" customWidth="1"/>
    <col min="5" max="5" width="0.71875" style="3" customWidth="1"/>
    <col min="6" max="6" width="11.7109375" style="2" customWidth="1"/>
    <col min="7" max="7" width="0.71875" style="3" customWidth="1"/>
    <col min="8" max="8" width="13.28125" style="2" customWidth="1"/>
    <col min="9" max="9" width="0.85546875" style="3" customWidth="1"/>
    <col min="10" max="10" width="14.00390625" style="2" customWidth="1"/>
    <col min="11" max="11" width="0.85546875" style="3" customWidth="1"/>
    <col min="12" max="12" width="15.00390625" style="2" customWidth="1"/>
    <col min="13" max="13" width="0.9921875" style="3" customWidth="1"/>
    <col min="14" max="14" width="12.7109375" style="2" customWidth="1"/>
    <col min="15" max="16384" width="9.140625" style="2" customWidth="1"/>
  </cols>
  <sheetData>
    <row r="2" ht="15.75">
      <c r="B2" s="1" t="str">
        <f>+'BS -FINAL KLSE'!B2</f>
        <v>PJBUMI BERHAD</v>
      </c>
    </row>
    <row r="3" ht="15.75">
      <c r="B3" s="1" t="s">
        <v>65</v>
      </c>
    </row>
    <row r="4" ht="15.75">
      <c r="B4" s="1" t="s">
        <v>126</v>
      </c>
    </row>
    <row r="7" spans="3:15" ht="16.5" thickBot="1">
      <c r="C7" s="1"/>
      <c r="D7" s="16"/>
      <c r="E7" s="16"/>
      <c r="F7" s="17" t="s">
        <v>66</v>
      </c>
      <c r="G7" s="18"/>
      <c r="H7" s="18"/>
      <c r="I7" s="18"/>
      <c r="J7" s="18"/>
      <c r="K7" s="5"/>
      <c r="L7" s="18" t="s">
        <v>44</v>
      </c>
      <c r="M7" s="14"/>
      <c r="N7" s="13"/>
      <c r="O7" s="1"/>
    </row>
    <row r="8" spans="2:15" ht="15.75">
      <c r="B8" s="1"/>
      <c r="C8" s="1"/>
      <c r="D8" s="13" t="s">
        <v>38</v>
      </c>
      <c r="E8" s="14"/>
      <c r="F8" s="13" t="s">
        <v>38</v>
      </c>
      <c r="G8" s="14"/>
      <c r="H8" s="13" t="s">
        <v>42</v>
      </c>
      <c r="I8" s="14"/>
      <c r="J8" s="13" t="s">
        <v>43</v>
      </c>
      <c r="K8" s="14"/>
      <c r="L8" s="13" t="s">
        <v>45</v>
      </c>
      <c r="M8" s="14"/>
      <c r="N8" s="13"/>
      <c r="O8" s="1"/>
    </row>
    <row r="9" spans="2:15" ht="15.75">
      <c r="B9" s="15"/>
      <c r="C9" s="15"/>
      <c r="D9" s="13" t="s">
        <v>39</v>
      </c>
      <c r="E9" s="14"/>
      <c r="F9" s="13" t="s">
        <v>40</v>
      </c>
      <c r="G9" s="14"/>
      <c r="H9" s="13" t="s">
        <v>41</v>
      </c>
      <c r="I9" s="14"/>
      <c r="J9" s="13" t="s">
        <v>41</v>
      </c>
      <c r="K9" s="14"/>
      <c r="L9" s="13" t="s">
        <v>46</v>
      </c>
      <c r="M9" s="14"/>
      <c r="N9" s="13" t="s">
        <v>13</v>
      </c>
      <c r="O9" s="1"/>
    </row>
    <row r="10" spans="4:14" ht="15.75">
      <c r="D10" s="4" t="s">
        <v>1</v>
      </c>
      <c r="E10" s="5"/>
      <c r="F10" s="4" t="s">
        <v>1</v>
      </c>
      <c r="G10" s="5"/>
      <c r="H10" s="4" t="s">
        <v>1</v>
      </c>
      <c r="I10" s="5"/>
      <c r="J10" s="4" t="s">
        <v>1</v>
      </c>
      <c r="K10" s="5"/>
      <c r="L10" s="4" t="s">
        <v>1</v>
      </c>
      <c r="M10" s="5"/>
      <c r="N10" s="4" t="s">
        <v>1</v>
      </c>
    </row>
    <row r="12" ht="15.75">
      <c r="B12" s="58" t="s">
        <v>128</v>
      </c>
    </row>
    <row r="14" spans="2:15" ht="15.75">
      <c r="B14" s="2" t="s">
        <v>96</v>
      </c>
      <c r="D14" s="31">
        <v>50000</v>
      </c>
      <c r="E14" s="30"/>
      <c r="F14" s="31">
        <v>3473</v>
      </c>
      <c r="G14" s="30"/>
      <c r="H14" s="31">
        <v>2000</v>
      </c>
      <c r="I14" s="30"/>
      <c r="J14" s="31">
        <v>69</v>
      </c>
      <c r="K14" s="30"/>
      <c r="L14" s="31">
        <v>22338</v>
      </c>
      <c r="M14" s="30"/>
      <c r="N14" s="31">
        <f>SUM(D14:L14)</f>
        <v>77880</v>
      </c>
      <c r="O14" s="7"/>
    </row>
    <row r="15" spans="4:15" ht="15.75">
      <c r="D15" s="31"/>
      <c r="E15" s="30"/>
      <c r="F15" s="31"/>
      <c r="G15" s="30"/>
      <c r="H15" s="31"/>
      <c r="I15" s="30"/>
      <c r="J15" s="31"/>
      <c r="K15" s="30"/>
      <c r="L15" s="31"/>
      <c r="M15" s="30"/>
      <c r="N15" s="31"/>
      <c r="O15" s="7"/>
    </row>
    <row r="16" spans="2:15" ht="15.75">
      <c r="B16" s="2" t="s">
        <v>63</v>
      </c>
      <c r="D16" s="31">
        <v>0</v>
      </c>
      <c r="E16" s="30"/>
      <c r="F16" s="31">
        <v>0</v>
      </c>
      <c r="G16" s="30"/>
      <c r="H16" s="31">
        <v>0</v>
      </c>
      <c r="I16" s="30"/>
      <c r="J16" s="31">
        <v>0</v>
      </c>
      <c r="K16" s="30"/>
      <c r="L16" s="31">
        <f>'P&amp;L @ Q3'!J31</f>
        <v>3309</v>
      </c>
      <c r="M16" s="30"/>
      <c r="N16" s="31">
        <f>SUM(D16:L16)</f>
        <v>3309</v>
      </c>
      <c r="O16" s="7"/>
    </row>
    <row r="17" spans="4:15" ht="15.75"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29"/>
      <c r="O17" s="7"/>
    </row>
    <row r="18" spans="4:15" ht="15.75"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7"/>
    </row>
    <row r="19" spans="2:15" ht="16.5" thickBot="1">
      <c r="B19" s="2" t="s">
        <v>129</v>
      </c>
      <c r="D19" s="45">
        <f>SUM(D14:D17)</f>
        <v>50000</v>
      </c>
      <c r="E19" s="30"/>
      <c r="F19" s="45">
        <f>SUM(F14:F17)</f>
        <v>3473</v>
      </c>
      <c r="G19" s="30"/>
      <c r="H19" s="45">
        <f>SUM(H14:H17)</f>
        <v>2000</v>
      </c>
      <c r="I19" s="30"/>
      <c r="J19" s="45">
        <f>SUM(J14:J17)</f>
        <v>69</v>
      </c>
      <c r="K19" s="30"/>
      <c r="L19" s="45">
        <f>SUM(L14:L17)</f>
        <v>25647</v>
      </c>
      <c r="M19" s="30"/>
      <c r="N19" s="45">
        <f>SUM(N14:N17)</f>
        <v>81189</v>
      </c>
      <c r="O19" s="7"/>
    </row>
    <row r="20" spans="4:15" ht="16.5" thickTop="1"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7"/>
    </row>
    <row r="21" spans="4:15" ht="15.75">
      <c r="D21" s="31"/>
      <c r="E21" s="30"/>
      <c r="F21" s="31"/>
      <c r="G21" s="30"/>
      <c r="H21" s="31"/>
      <c r="I21" s="30"/>
      <c r="J21" s="31"/>
      <c r="K21" s="30"/>
      <c r="L21" s="31"/>
      <c r="M21" s="30"/>
      <c r="N21" s="31"/>
      <c r="O21" s="7"/>
    </row>
    <row r="22" spans="2:12" ht="15.75">
      <c r="B22" s="58" t="s">
        <v>130</v>
      </c>
      <c r="L22" s="46"/>
    </row>
    <row r="23" ht="15.75">
      <c r="L23" s="46"/>
    </row>
    <row r="24" spans="2:14" ht="15.75">
      <c r="B24" s="2" t="s">
        <v>98</v>
      </c>
      <c r="D24" s="7">
        <v>12512</v>
      </c>
      <c r="E24" s="8"/>
      <c r="F24" s="7">
        <v>0</v>
      </c>
      <c r="G24" s="8"/>
      <c r="H24" s="7">
        <v>2000</v>
      </c>
      <c r="I24" s="8"/>
      <c r="J24" s="7">
        <v>0</v>
      </c>
      <c r="K24" s="8"/>
      <c r="L24" s="7">
        <v>36306</v>
      </c>
      <c r="M24" s="8"/>
      <c r="N24" s="7">
        <f>SUM(D24:L24)</f>
        <v>50818</v>
      </c>
    </row>
    <row r="25" spans="4:14" ht="15.75">
      <c r="D25" s="7"/>
      <c r="E25" s="8"/>
      <c r="F25" s="7"/>
      <c r="G25" s="8"/>
      <c r="H25" s="7"/>
      <c r="I25" s="8"/>
      <c r="J25" s="7"/>
      <c r="K25" s="8"/>
      <c r="L25" s="7"/>
      <c r="M25" s="8"/>
      <c r="N25" s="7"/>
    </row>
    <row r="26" spans="2:14" ht="15.75">
      <c r="B26" s="2" t="s">
        <v>102</v>
      </c>
      <c r="D26" s="7">
        <v>414</v>
      </c>
      <c r="E26" s="8"/>
      <c r="F26" s="7">
        <v>4048</v>
      </c>
      <c r="G26" s="8"/>
      <c r="H26" s="7">
        <v>0</v>
      </c>
      <c r="I26" s="8"/>
      <c r="J26" s="7">
        <v>69</v>
      </c>
      <c r="K26" s="8"/>
      <c r="L26" s="7">
        <v>0</v>
      </c>
      <c r="M26" s="8"/>
      <c r="N26" s="7">
        <f>SUM(D26:L26)</f>
        <v>4531</v>
      </c>
    </row>
    <row r="27" spans="4:14" ht="15.75">
      <c r="D27" s="7"/>
      <c r="E27" s="8"/>
      <c r="F27" s="7"/>
      <c r="G27" s="8"/>
      <c r="H27" s="7"/>
      <c r="I27" s="8"/>
      <c r="J27" s="7"/>
      <c r="K27" s="8"/>
      <c r="L27" s="7"/>
      <c r="M27" s="8"/>
      <c r="N27" s="7"/>
    </row>
    <row r="28" spans="2:14" ht="15.75">
      <c r="B28" s="2" t="s">
        <v>63</v>
      </c>
      <c r="D28" s="7">
        <v>0</v>
      </c>
      <c r="E28" s="8"/>
      <c r="F28" s="7">
        <v>0</v>
      </c>
      <c r="G28" s="8"/>
      <c r="H28" s="7">
        <v>0</v>
      </c>
      <c r="I28" s="8"/>
      <c r="J28" s="7">
        <v>0</v>
      </c>
      <c r="K28" s="8"/>
      <c r="L28" s="31">
        <f>+'P&amp;L @ Q3'!L31</f>
        <v>4076</v>
      </c>
      <c r="M28" s="8"/>
      <c r="N28" s="7">
        <f>SUM(D28:L28)</f>
        <v>4076</v>
      </c>
    </row>
    <row r="29" spans="4:14" ht="15.75">
      <c r="D29" s="7"/>
      <c r="E29" s="8"/>
      <c r="F29" s="7"/>
      <c r="G29" s="8"/>
      <c r="H29" s="7"/>
      <c r="I29" s="8"/>
      <c r="J29" s="7"/>
      <c r="K29" s="8"/>
      <c r="L29" s="31"/>
      <c r="M29" s="8"/>
      <c r="N29" s="7"/>
    </row>
    <row r="30" spans="2:14" ht="15.75">
      <c r="B30" s="2" t="s">
        <v>108</v>
      </c>
      <c r="D30" s="7">
        <v>25334</v>
      </c>
      <c r="E30" s="8"/>
      <c r="F30" s="7">
        <v>0</v>
      </c>
      <c r="G30" s="8"/>
      <c r="H30" s="7">
        <v>0</v>
      </c>
      <c r="I30" s="8"/>
      <c r="J30" s="7">
        <v>0</v>
      </c>
      <c r="K30" s="8"/>
      <c r="L30" s="31">
        <v>-25334</v>
      </c>
      <c r="M30" s="8"/>
      <c r="N30" s="7">
        <v>0</v>
      </c>
    </row>
    <row r="31" spans="4:14" ht="15.75">
      <c r="D31" s="7"/>
      <c r="E31" s="8"/>
      <c r="F31" s="7"/>
      <c r="G31" s="8"/>
      <c r="H31" s="7"/>
      <c r="I31" s="8"/>
      <c r="J31" s="7"/>
      <c r="K31" s="8"/>
      <c r="L31" s="31"/>
      <c r="M31" s="8"/>
      <c r="N31" s="7"/>
    </row>
    <row r="32" spans="2:14" ht="15.75">
      <c r="B32" s="2" t="s">
        <v>109</v>
      </c>
      <c r="D32" s="7">
        <v>5240</v>
      </c>
      <c r="E32" s="8"/>
      <c r="F32" s="7">
        <v>0</v>
      </c>
      <c r="G32" s="8"/>
      <c r="H32" s="7">
        <v>0</v>
      </c>
      <c r="I32" s="8"/>
      <c r="J32" s="7">
        <v>0</v>
      </c>
      <c r="K32" s="8"/>
      <c r="L32" s="31">
        <v>0</v>
      </c>
      <c r="M32" s="8"/>
      <c r="N32" s="7">
        <v>5240</v>
      </c>
    </row>
    <row r="33" spans="4:14" ht="15.75">
      <c r="D33" s="7"/>
      <c r="E33" s="8"/>
      <c r="F33" s="7"/>
      <c r="G33" s="8"/>
      <c r="H33" s="7"/>
      <c r="I33" s="8"/>
      <c r="J33" s="7"/>
      <c r="K33" s="8"/>
      <c r="L33" s="31"/>
      <c r="M33" s="8"/>
      <c r="N33" s="7"/>
    </row>
    <row r="34" spans="2:14" ht="15.75">
      <c r="B34" s="2" t="s">
        <v>133</v>
      </c>
      <c r="D34" s="7">
        <v>6500</v>
      </c>
      <c r="E34" s="8"/>
      <c r="F34" s="7"/>
      <c r="G34" s="8"/>
      <c r="H34" s="7"/>
      <c r="I34" s="8"/>
      <c r="J34" s="7"/>
      <c r="K34" s="8"/>
      <c r="L34" s="31"/>
      <c r="M34" s="8"/>
      <c r="N34" s="7">
        <f>+D34</f>
        <v>6500</v>
      </c>
    </row>
    <row r="35" spans="4:14" ht="15.75"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</row>
    <row r="36" spans="4:14" ht="15.7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6.5" thickBot="1">
      <c r="B37" s="2" t="s">
        <v>131</v>
      </c>
      <c r="D37" s="11">
        <f>SUM(D24:D35)</f>
        <v>50000</v>
      </c>
      <c r="E37" s="8"/>
      <c r="F37" s="11">
        <f>SUM(F24:F35)</f>
        <v>4048</v>
      </c>
      <c r="G37" s="8"/>
      <c r="H37" s="11">
        <f>SUM(H24:H35)</f>
        <v>2000</v>
      </c>
      <c r="I37" s="8"/>
      <c r="J37" s="11">
        <f>SUM(J24:J35)</f>
        <v>69</v>
      </c>
      <c r="K37" s="8"/>
      <c r="L37" s="11">
        <f>SUM(L24:L35)</f>
        <v>15048</v>
      </c>
      <c r="M37" s="8"/>
      <c r="N37" s="11">
        <f>SUM(N24:N35)</f>
        <v>71165</v>
      </c>
    </row>
    <row r="38" ht="16.5" thickTop="1"/>
  </sheetData>
  <printOptions/>
  <pageMargins left="0.75" right="0.75" top="1" bottom="1" header="0.5" footer="0.5"/>
  <pageSetup horizontalDpi="300" verticalDpi="300" orientation="portrait" paperSize="9" scale="70" r:id="rId2"/>
  <headerFooter alignWithMargins="0">
    <oddHeader>&amp;R&amp;"Arial,Bold"Appendix 1D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74"/>
  <sheetViews>
    <sheetView zoomScale="75" zoomScaleNormal="75" workbookViewId="0" topLeftCell="A1">
      <selection activeCell="R33" sqref="R33"/>
    </sheetView>
  </sheetViews>
  <sheetFormatPr defaultColWidth="9.140625" defaultRowHeight="12.75"/>
  <cols>
    <col min="1" max="1" width="1.57421875" style="2" customWidth="1"/>
    <col min="2" max="2" width="1.28515625" style="2" customWidth="1"/>
    <col min="3" max="6" width="9.140625" style="2" customWidth="1"/>
    <col min="7" max="7" width="13.8515625" style="2" customWidth="1"/>
    <col min="8" max="8" width="13.57421875" style="2" customWidth="1"/>
    <col min="9" max="9" width="15.8515625" style="2" customWidth="1"/>
    <col min="10" max="10" width="1.421875" style="2" customWidth="1"/>
    <col min="11" max="11" width="14.7109375" style="2" customWidth="1"/>
    <col min="12" max="12" width="1.57421875" style="2" customWidth="1"/>
    <col min="13" max="15" width="15.7109375" style="2" customWidth="1"/>
    <col min="16" max="16" width="9.140625" style="2" customWidth="1"/>
    <col min="17" max="17" width="13.28125" style="2" customWidth="1"/>
    <col min="18" max="18" width="9.140625" style="2" customWidth="1"/>
    <col min="19" max="19" width="1.1484375" style="2" customWidth="1"/>
    <col min="20" max="20" width="10.8515625" style="2" bestFit="1" customWidth="1"/>
    <col min="21" max="16384" width="9.140625" style="2" customWidth="1"/>
  </cols>
  <sheetData>
    <row r="2" spans="2:10" ht="15.75">
      <c r="B2" s="1" t="str">
        <f>+'BS -FINAL KLSE'!B2</f>
        <v>PJBUMI BERHAD</v>
      </c>
      <c r="C2" s="1"/>
      <c r="D2" s="1"/>
      <c r="E2" s="1"/>
      <c r="F2" s="1"/>
      <c r="G2" s="1"/>
      <c r="H2" s="1"/>
      <c r="I2" s="1"/>
      <c r="J2" s="1"/>
    </row>
    <row r="3" spans="2:10" ht="15.75">
      <c r="B3" s="1" t="s">
        <v>87</v>
      </c>
      <c r="C3" s="1"/>
      <c r="D3" s="1"/>
      <c r="E3" s="1"/>
      <c r="F3" s="1"/>
      <c r="G3" s="1"/>
      <c r="H3" s="1"/>
      <c r="I3" s="1"/>
      <c r="J3" s="1"/>
    </row>
    <row r="4" spans="2:10" ht="15.75">
      <c r="B4" s="1" t="s">
        <v>126</v>
      </c>
      <c r="C4" s="1"/>
      <c r="D4" s="1"/>
      <c r="E4" s="1"/>
      <c r="F4" s="1"/>
      <c r="G4" s="1"/>
      <c r="H4" s="1"/>
      <c r="I4" s="1"/>
      <c r="J4" s="1"/>
    </row>
    <row r="5" spans="2:10" ht="15.75">
      <c r="B5" s="1"/>
      <c r="C5" s="1"/>
      <c r="D5" s="1"/>
      <c r="E5" s="1"/>
      <c r="F5" s="1"/>
      <c r="G5" s="1"/>
      <c r="H5" s="1"/>
      <c r="I5" s="1"/>
      <c r="J5" s="1"/>
    </row>
    <row r="6" spans="2:15" ht="15.75">
      <c r="B6" s="1"/>
      <c r="C6" s="1"/>
      <c r="D6" s="1"/>
      <c r="E6" s="1"/>
      <c r="F6" s="1"/>
      <c r="G6" s="1"/>
      <c r="H6" s="1"/>
      <c r="I6" s="13" t="s">
        <v>127</v>
      </c>
      <c r="J6" s="13"/>
      <c r="K6" s="13" t="s">
        <v>127</v>
      </c>
      <c r="L6" s="13"/>
      <c r="M6" s="13"/>
      <c r="N6" s="13"/>
      <c r="O6" s="13"/>
    </row>
    <row r="7" spans="2:15" ht="15.75">
      <c r="B7" s="1"/>
      <c r="C7" s="1"/>
      <c r="D7" s="1"/>
      <c r="E7" s="1"/>
      <c r="F7" s="1"/>
      <c r="G7" s="1"/>
      <c r="H7" s="1"/>
      <c r="I7" s="13" t="s">
        <v>67</v>
      </c>
      <c r="J7" s="13"/>
      <c r="K7" s="13" t="s">
        <v>67</v>
      </c>
      <c r="L7" s="13"/>
      <c r="M7" s="13"/>
      <c r="N7" s="13"/>
      <c r="O7" s="13"/>
    </row>
    <row r="8" spans="2:15" ht="15.75">
      <c r="B8" s="1"/>
      <c r="C8" s="1"/>
      <c r="D8" s="1"/>
      <c r="E8" s="1"/>
      <c r="F8" s="1"/>
      <c r="G8" s="1"/>
      <c r="H8" s="1"/>
      <c r="I8" s="70" t="s">
        <v>124</v>
      </c>
      <c r="J8" s="70"/>
      <c r="K8" s="70" t="s">
        <v>125</v>
      </c>
      <c r="L8" s="13"/>
      <c r="M8" s="13"/>
      <c r="N8" s="13"/>
      <c r="O8" s="13"/>
    </row>
    <row r="9" spans="2:15" ht="15.75">
      <c r="B9" s="1"/>
      <c r="C9" s="1"/>
      <c r="D9" s="1"/>
      <c r="E9" s="1"/>
      <c r="F9" s="1"/>
      <c r="G9" s="1"/>
      <c r="H9" s="1"/>
      <c r="I9" s="71" t="s">
        <v>1</v>
      </c>
      <c r="J9" s="4"/>
      <c r="K9" s="4" t="s">
        <v>1</v>
      </c>
      <c r="L9" s="4"/>
      <c r="M9" s="4"/>
      <c r="N9" s="4"/>
      <c r="O9" s="4"/>
    </row>
    <row r="10" spans="2:15" ht="15.75">
      <c r="B10" s="1"/>
      <c r="C10" s="1"/>
      <c r="D10" s="1"/>
      <c r="E10" s="1"/>
      <c r="F10" s="1"/>
      <c r="G10" s="1"/>
      <c r="H10" s="1"/>
      <c r="I10" s="71" t="s">
        <v>62</v>
      </c>
      <c r="J10" s="5"/>
      <c r="K10" s="71" t="s">
        <v>62</v>
      </c>
      <c r="L10" s="4"/>
      <c r="M10" s="4"/>
      <c r="N10" s="4"/>
      <c r="O10" s="4"/>
    </row>
    <row r="11" spans="2:15" ht="15.75">
      <c r="B11" s="1"/>
      <c r="C11" s="1"/>
      <c r="D11" s="1"/>
      <c r="E11" s="1"/>
      <c r="F11" s="1"/>
      <c r="G11" s="1"/>
      <c r="H11" s="1"/>
      <c r="I11" s="71"/>
      <c r="J11" s="5"/>
      <c r="K11" s="4"/>
      <c r="L11" s="4"/>
      <c r="M11" s="4"/>
      <c r="N11" s="4"/>
      <c r="O11" s="4"/>
    </row>
    <row r="12" spans="2:15" ht="15.75">
      <c r="B12" s="1" t="s">
        <v>48</v>
      </c>
      <c r="E12" s="23"/>
      <c r="G12" s="1"/>
      <c r="H12" s="1"/>
      <c r="I12" s="42"/>
      <c r="J12" s="37"/>
      <c r="K12" s="37"/>
      <c r="L12" s="37"/>
      <c r="M12" s="37"/>
      <c r="N12" s="37"/>
      <c r="O12" s="37"/>
    </row>
    <row r="13" spans="2:15" ht="15.75">
      <c r="B13" s="2" t="s">
        <v>5</v>
      </c>
      <c r="E13" s="23"/>
      <c r="I13" s="31">
        <v>4129</v>
      </c>
      <c r="J13" s="30"/>
      <c r="K13" s="31">
        <v>4216</v>
      </c>
      <c r="L13" s="31"/>
      <c r="M13" s="31"/>
      <c r="N13" s="31"/>
      <c r="O13" s="31"/>
    </row>
    <row r="14" spans="2:15" ht="15.75">
      <c r="B14" s="2" t="s">
        <v>49</v>
      </c>
      <c r="E14" s="23"/>
      <c r="I14" s="31"/>
      <c r="J14" s="30"/>
      <c r="K14" s="31"/>
      <c r="L14" s="31"/>
      <c r="M14" s="31"/>
      <c r="N14" s="31"/>
      <c r="O14" s="31"/>
    </row>
    <row r="15" spans="3:19" ht="15" customHeight="1">
      <c r="C15" s="2" t="s">
        <v>76</v>
      </c>
      <c r="E15" s="23"/>
      <c r="I15" s="31">
        <v>1290</v>
      </c>
      <c r="J15" s="30"/>
      <c r="K15" s="31">
        <v>915</v>
      </c>
      <c r="L15" s="31"/>
      <c r="M15" s="31"/>
      <c r="N15" s="31"/>
      <c r="O15" s="31"/>
      <c r="Q15" s="33"/>
      <c r="R15" s="33"/>
      <c r="S15" s="33"/>
    </row>
    <row r="16" spans="3:19" ht="15" customHeight="1">
      <c r="C16" s="2" t="s">
        <v>134</v>
      </c>
      <c r="E16" s="23"/>
      <c r="I16" s="31">
        <v>-12</v>
      </c>
      <c r="J16" s="30"/>
      <c r="K16" s="31">
        <v>0</v>
      </c>
      <c r="L16" s="31"/>
      <c r="M16" s="31"/>
      <c r="N16" s="31"/>
      <c r="O16" s="31"/>
      <c r="Q16" s="33"/>
      <c r="R16" s="33"/>
      <c r="S16" s="33"/>
    </row>
    <row r="17" spans="3:19" ht="15.75">
      <c r="C17" s="2" t="s">
        <v>50</v>
      </c>
      <c r="D17" s="23"/>
      <c r="F17" s="24"/>
      <c r="G17" s="33"/>
      <c r="H17" s="33"/>
      <c r="I17" s="29">
        <v>1345</v>
      </c>
      <c r="J17" s="38"/>
      <c r="K17" s="29">
        <v>1428</v>
      </c>
      <c r="L17" s="30"/>
      <c r="M17" s="30"/>
      <c r="N17" s="30"/>
      <c r="O17" s="30"/>
      <c r="Q17" s="33"/>
      <c r="R17" s="33"/>
      <c r="S17" s="33"/>
    </row>
    <row r="18" spans="5:19" ht="15.75">
      <c r="E18" s="23"/>
      <c r="G18" s="33"/>
      <c r="H18" s="33"/>
      <c r="I18" s="31"/>
      <c r="J18" s="30"/>
      <c r="K18" s="31"/>
      <c r="L18" s="31"/>
      <c r="M18" s="31"/>
      <c r="N18" s="31"/>
      <c r="O18" s="31"/>
      <c r="Q18" s="33"/>
      <c r="R18" s="34"/>
      <c r="S18" s="33"/>
    </row>
    <row r="19" spans="2:19" ht="15.75">
      <c r="B19" s="2" t="s">
        <v>111</v>
      </c>
      <c r="E19" s="23"/>
      <c r="G19" s="33"/>
      <c r="H19" s="33"/>
      <c r="I19" s="30">
        <f>SUM(I13:I18)</f>
        <v>6752</v>
      </c>
      <c r="J19" s="30"/>
      <c r="K19" s="30">
        <f>SUM(K13:K18)</f>
        <v>6559</v>
      </c>
      <c r="L19" s="30"/>
      <c r="M19" s="30"/>
      <c r="N19" s="30"/>
      <c r="O19" s="30"/>
      <c r="Q19" s="33"/>
      <c r="R19" s="33"/>
      <c r="S19" s="33"/>
    </row>
    <row r="20" spans="5:19" ht="16.5" thickBot="1">
      <c r="E20" s="23"/>
      <c r="G20" s="33"/>
      <c r="H20" s="33"/>
      <c r="I20" s="31"/>
      <c r="J20" s="30"/>
      <c r="K20" s="31"/>
      <c r="L20" s="31"/>
      <c r="M20" s="31"/>
      <c r="N20" s="31"/>
      <c r="O20" s="31"/>
      <c r="Q20" s="33"/>
      <c r="R20" s="33"/>
      <c r="S20" s="33"/>
    </row>
    <row r="21" spans="2:20" ht="15.75">
      <c r="B21" s="2" t="s">
        <v>77</v>
      </c>
      <c r="E21" s="23"/>
      <c r="G21" s="33"/>
      <c r="H21" s="33"/>
      <c r="I21" s="31"/>
      <c r="J21" s="30"/>
      <c r="K21" s="31"/>
      <c r="L21" s="31"/>
      <c r="M21" s="31"/>
      <c r="N21" s="31"/>
      <c r="O21" s="31"/>
      <c r="P21" s="62" t="s">
        <v>103</v>
      </c>
      <c r="Q21" s="63"/>
      <c r="R21" s="63"/>
      <c r="S21" s="63"/>
      <c r="T21" s="64"/>
    </row>
    <row r="22" spans="3:20" ht="15.75">
      <c r="C22" s="2" t="s">
        <v>9</v>
      </c>
      <c r="E22" s="23"/>
      <c r="G22" s="33"/>
      <c r="H22" s="33"/>
      <c r="I22" s="31">
        <v>-1220</v>
      </c>
      <c r="J22" s="30"/>
      <c r="K22" s="31">
        <v>881</v>
      </c>
      <c r="L22" s="31"/>
      <c r="M22" s="31"/>
      <c r="N22" s="31"/>
      <c r="O22" s="31"/>
      <c r="P22" s="65" t="s">
        <v>78</v>
      </c>
      <c r="Q22" s="56"/>
      <c r="R22" s="30">
        <v>-2017</v>
      </c>
      <c r="S22" s="30"/>
      <c r="T22" s="66">
        <v>0</v>
      </c>
    </row>
    <row r="23" spans="3:20" ht="15.75">
      <c r="C23" s="2" t="s">
        <v>93</v>
      </c>
      <c r="E23" s="23"/>
      <c r="G23" s="33"/>
      <c r="H23" s="33"/>
      <c r="I23" s="31">
        <v>-1582</v>
      </c>
      <c r="J23" s="30"/>
      <c r="K23" s="31">
        <v>0</v>
      </c>
      <c r="L23" s="31"/>
      <c r="M23" s="31"/>
      <c r="N23" s="31"/>
      <c r="O23" s="31"/>
      <c r="P23" s="65" t="s">
        <v>100</v>
      </c>
      <c r="Q23" s="56"/>
      <c r="R23" s="30">
        <v>-2331</v>
      </c>
      <c r="S23" s="30"/>
      <c r="T23" s="66"/>
    </row>
    <row r="24" spans="3:20" ht="15.75">
      <c r="C24" s="2" t="s">
        <v>51</v>
      </c>
      <c r="E24" s="23"/>
      <c r="I24" s="31">
        <v>-2338</v>
      </c>
      <c r="J24" s="30"/>
      <c r="K24" s="31">
        <v>-4128</v>
      </c>
      <c r="L24" s="31"/>
      <c r="M24" s="31"/>
      <c r="N24" s="31"/>
      <c r="O24" s="31"/>
      <c r="P24" s="65" t="s">
        <v>79</v>
      </c>
      <c r="Q24" s="56"/>
      <c r="R24" s="30">
        <v>81</v>
      </c>
      <c r="S24" s="30"/>
      <c r="T24" s="66">
        <v>-3167</v>
      </c>
    </row>
    <row r="25" spans="3:20" ht="15.75">
      <c r="C25" s="2" t="s">
        <v>135</v>
      </c>
      <c r="E25" s="23"/>
      <c r="I25" s="31">
        <v>-52</v>
      </c>
      <c r="J25" s="30"/>
      <c r="K25" s="31">
        <v>0</v>
      </c>
      <c r="L25" s="31"/>
      <c r="M25" s="31"/>
      <c r="N25" s="31"/>
      <c r="O25" s="31"/>
      <c r="P25" s="65"/>
      <c r="Q25" s="56"/>
      <c r="R25" s="30"/>
      <c r="S25" s="30"/>
      <c r="T25" s="30"/>
    </row>
    <row r="26" spans="3:20" ht="16.5" thickBot="1">
      <c r="C26" s="2" t="s">
        <v>79</v>
      </c>
      <c r="E26" s="23"/>
      <c r="F26" s="3"/>
      <c r="I26" s="31">
        <v>-4267</v>
      </c>
      <c r="J26" s="30"/>
      <c r="K26" s="31">
        <v>-3167</v>
      </c>
      <c r="L26" s="31"/>
      <c r="M26" s="31"/>
      <c r="N26" s="31"/>
      <c r="O26" s="31"/>
      <c r="P26" s="67"/>
      <c r="Q26" s="68"/>
      <c r="R26" s="69">
        <f>SUM(R22:R24)</f>
        <v>-4267</v>
      </c>
      <c r="S26" s="68"/>
      <c r="T26" s="69">
        <f>SUM(T22:T24)</f>
        <v>-3167</v>
      </c>
    </row>
    <row r="27" spans="3:15" ht="15.75">
      <c r="C27" s="2" t="s">
        <v>52</v>
      </c>
      <c r="E27" s="23"/>
      <c r="I27" s="31">
        <v>-11</v>
      </c>
      <c r="J27" s="30"/>
      <c r="K27" s="31">
        <v>-110</v>
      </c>
      <c r="L27" s="31"/>
      <c r="M27" s="31"/>
      <c r="N27" s="31"/>
      <c r="O27" s="31"/>
    </row>
    <row r="28" spans="3:15" ht="15.75">
      <c r="C28" s="2" t="s">
        <v>53</v>
      </c>
      <c r="E28" s="23"/>
      <c r="I28" s="29">
        <v>4241</v>
      </c>
      <c r="J28" s="30"/>
      <c r="K28" s="29">
        <v>882</v>
      </c>
      <c r="L28" s="30"/>
      <c r="M28" s="30"/>
      <c r="N28" s="30"/>
      <c r="O28" s="30"/>
    </row>
    <row r="29" spans="5:15" ht="15.75">
      <c r="E29" s="23"/>
      <c r="I29" s="31"/>
      <c r="J29" s="30"/>
      <c r="K29" s="31"/>
      <c r="L29" s="31"/>
      <c r="M29" s="31"/>
      <c r="N29" s="31"/>
      <c r="O29" s="31"/>
    </row>
    <row r="30" spans="2:15" ht="15.75">
      <c r="B30" s="2" t="s">
        <v>54</v>
      </c>
      <c r="E30" s="23"/>
      <c r="I30" s="30">
        <f>SUM(I19:I28)</f>
        <v>1523</v>
      </c>
      <c r="J30" s="30"/>
      <c r="K30" s="30">
        <f>SUM(K19:K28)</f>
        <v>917</v>
      </c>
      <c r="L30" s="30"/>
      <c r="M30" s="30"/>
      <c r="N30" s="30"/>
      <c r="O30" s="30"/>
    </row>
    <row r="31" spans="2:15" ht="15.75">
      <c r="B31" s="2" t="s">
        <v>80</v>
      </c>
      <c r="E31" s="23"/>
      <c r="I31" s="29">
        <v>-1801</v>
      </c>
      <c r="J31" s="30"/>
      <c r="K31" s="29">
        <v>-1994</v>
      </c>
      <c r="L31" s="30"/>
      <c r="M31" s="30"/>
      <c r="N31" s="30"/>
      <c r="O31" s="30"/>
    </row>
    <row r="32" spans="5:15" ht="15.75">
      <c r="E32" s="23"/>
      <c r="F32" s="3"/>
      <c r="I32" s="31"/>
      <c r="J32" s="30"/>
      <c r="K32" s="31"/>
      <c r="L32" s="31"/>
      <c r="M32" s="31"/>
      <c r="N32" s="31"/>
      <c r="O32" s="31"/>
    </row>
    <row r="33" spans="2:15" s="3" customFormat="1" ht="15.75">
      <c r="B33" s="2" t="s">
        <v>116</v>
      </c>
      <c r="C33" s="2"/>
      <c r="D33" s="2"/>
      <c r="E33" s="23"/>
      <c r="F33" s="2"/>
      <c r="I33" s="29">
        <f>SUM(I30:I32)</f>
        <v>-278</v>
      </c>
      <c r="J33" s="30"/>
      <c r="K33" s="29">
        <f>SUM(K30:K32)</f>
        <v>-1077</v>
      </c>
      <c r="L33" s="30"/>
      <c r="M33" s="30"/>
      <c r="N33" s="30"/>
      <c r="O33" s="30"/>
    </row>
    <row r="34" spans="5:15" ht="15.75">
      <c r="E34" s="23"/>
      <c r="F34" s="26"/>
      <c r="I34" s="41"/>
      <c r="J34" s="39"/>
      <c r="K34" s="41"/>
      <c r="L34" s="41"/>
      <c r="M34" s="41"/>
      <c r="N34" s="41"/>
      <c r="O34" s="41"/>
    </row>
    <row r="35" spans="2:15" ht="15.75">
      <c r="B35" s="1" t="s">
        <v>55</v>
      </c>
      <c r="C35" s="1"/>
      <c r="D35" s="1"/>
      <c r="E35" s="25"/>
      <c r="F35" s="4"/>
      <c r="I35" s="42"/>
      <c r="J35" s="43"/>
      <c r="K35" s="42"/>
      <c r="L35" s="42"/>
      <c r="M35" s="42"/>
      <c r="N35" s="42"/>
      <c r="O35" s="42"/>
    </row>
    <row r="36" spans="2:15" ht="15.75">
      <c r="B36" s="2" t="s">
        <v>105</v>
      </c>
      <c r="D36" s="1"/>
      <c r="E36" s="25"/>
      <c r="F36" s="4"/>
      <c r="I36" s="30">
        <v>0</v>
      </c>
      <c r="J36" s="43"/>
      <c r="K36" s="30">
        <v>18</v>
      </c>
      <c r="L36" s="42"/>
      <c r="M36" s="42"/>
      <c r="N36" s="42"/>
      <c r="O36" s="42"/>
    </row>
    <row r="37" spans="2:15" ht="15.75">
      <c r="B37" s="2" t="s">
        <v>81</v>
      </c>
      <c r="E37" s="23"/>
      <c r="F37" s="26"/>
      <c r="I37" s="30">
        <v>2068</v>
      </c>
      <c r="J37" s="39"/>
      <c r="K37" s="30">
        <v>0</v>
      </c>
      <c r="L37" s="30"/>
      <c r="M37" s="30"/>
      <c r="N37" s="30"/>
      <c r="O37" s="30"/>
    </row>
    <row r="38" spans="2:16" ht="15.75">
      <c r="B38" s="2" t="s">
        <v>69</v>
      </c>
      <c r="E38" s="23"/>
      <c r="F38" s="26"/>
      <c r="I38" s="29">
        <v>-1899</v>
      </c>
      <c r="J38" s="30"/>
      <c r="K38" s="29">
        <v>-3697</v>
      </c>
      <c r="L38" s="31"/>
      <c r="M38" s="31"/>
      <c r="N38" s="31"/>
      <c r="O38" s="31"/>
      <c r="P38" s="3"/>
    </row>
    <row r="39" spans="5:15" ht="15.75">
      <c r="E39" s="23"/>
      <c r="F39" s="26"/>
      <c r="I39" s="31"/>
      <c r="J39" s="30"/>
      <c r="K39" s="31"/>
      <c r="L39" s="31"/>
      <c r="M39" s="31"/>
      <c r="N39" s="31"/>
      <c r="O39" s="31"/>
    </row>
    <row r="40" spans="2:15" ht="15.75">
      <c r="B40" s="2" t="s">
        <v>117</v>
      </c>
      <c r="E40" s="23"/>
      <c r="F40" s="26"/>
      <c r="I40" s="29">
        <f>SUM(I37:I39)</f>
        <v>169</v>
      </c>
      <c r="J40" s="30"/>
      <c r="K40" s="29">
        <f>SUM(K36:K38)</f>
        <v>-3679</v>
      </c>
      <c r="L40" s="30"/>
      <c r="M40" s="30"/>
      <c r="N40" s="30"/>
      <c r="O40" s="30"/>
    </row>
    <row r="41" spans="5:15" ht="15.75">
      <c r="E41" s="23"/>
      <c r="F41" s="26"/>
      <c r="I41" s="31"/>
      <c r="J41" s="30"/>
      <c r="K41" s="31"/>
      <c r="L41" s="31"/>
      <c r="M41" s="31"/>
      <c r="N41" s="31"/>
      <c r="O41" s="31"/>
    </row>
    <row r="42" spans="2:15" ht="15.75">
      <c r="B42" s="1" t="s">
        <v>56</v>
      </c>
      <c r="I42" s="31"/>
      <c r="J42" s="30"/>
      <c r="K42" s="31"/>
      <c r="L42" s="31"/>
      <c r="M42" s="31"/>
      <c r="N42" s="31"/>
      <c r="O42" s="31"/>
    </row>
    <row r="43" spans="2:15" ht="15.75">
      <c r="B43" s="2" t="s">
        <v>115</v>
      </c>
      <c r="I43" s="31">
        <v>0</v>
      </c>
      <c r="J43" s="30"/>
      <c r="K43" s="31">
        <v>5240</v>
      </c>
      <c r="L43" s="31"/>
      <c r="M43" s="31"/>
      <c r="N43" s="31"/>
      <c r="O43" s="31"/>
    </row>
    <row r="44" spans="2:15" ht="15.75">
      <c r="B44" s="2" t="s">
        <v>70</v>
      </c>
      <c r="E44" s="23"/>
      <c r="I44" s="31">
        <v>524</v>
      </c>
      <c r="J44" s="40"/>
      <c r="K44" s="31">
        <v>586</v>
      </c>
      <c r="L44" s="31"/>
      <c r="M44" s="31"/>
      <c r="N44" s="31"/>
      <c r="O44" s="31"/>
    </row>
    <row r="45" spans="2:15" ht="15.75">
      <c r="B45" s="2" t="s">
        <v>104</v>
      </c>
      <c r="E45" s="23"/>
      <c r="I45" s="30">
        <v>-1779</v>
      </c>
      <c r="J45" s="40"/>
      <c r="K45" s="30">
        <v>0</v>
      </c>
      <c r="L45" s="30"/>
      <c r="M45" s="30"/>
      <c r="N45" s="30"/>
      <c r="O45" s="30"/>
    </row>
    <row r="46" spans="2:15" ht="15.75" hidden="1">
      <c r="B46" s="2" t="s">
        <v>95</v>
      </c>
      <c r="E46" s="23"/>
      <c r="I46" s="30">
        <v>0</v>
      </c>
      <c r="J46" s="40"/>
      <c r="K46" s="30"/>
      <c r="L46" s="30"/>
      <c r="M46" s="30"/>
      <c r="N46" s="30"/>
      <c r="O46" s="30"/>
    </row>
    <row r="47" spans="2:15" ht="15.75" hidden="1">
      <c r="B47" s="2" t="s">
        <v>94</v>
      </c>
      <c r="E47" s="23"/>
      <c r="I47" s="30">
        <v>0</v>
      </c>
      <c r="J47" s="40"/>
      <c r="K47" s="30"/>
      <c r="L47" s="30"/>
      <c r="M47" s="30"/>
      <c r="N47" s="30"/>
      <c r="O47" s="30"/>
    </row>
    <row r="48" spans="2:15" ht="15.75">
      <c r="B48" s="2" t="s">
        <v>118</v>
      </c>
      <c r="E48" s="23"/>
      <c r="I48" s="39">
        <v>3097</v>
      </c>
      <c r="J48" s="40"/>
      <c r="K48" s="39">
        <v>1936</v>
      </c>
      <c r="L48" s="39"/>
      <c r="M48" s="39"/>
      <c r="N48" s="39"/>
      <c r="O48" s="39"/>
    </row>
    <row r="49" spans="2:15" ht="15.75">
      <c r="B49" s="27" t="s">
        <v>101</v>
      </c>
      <c r="C49" s="27"/>
      <c r="E49" s="23"/>
      <c r="I49" s="29">
        <v>-1345</v>
      </c>
      <c r="J49" s="40"/>
      <c r="K49" s="29">
        <v>-1428</v>
      </c>
      <c r="L49" s="30"/>
      <c r="M49" s="30"/>
      <c r="N49" s="30"/>
      <c r="O49" s="30"/>
    </row>
    <row r="50" spans="5:15" ht="15.75">
      <c r="E50" s="23"/>
      <c r="I50" s="31"/>
      <c r="J50" s="30"/>
      <c r="K50" s="31"/>
      <c r="L50" s="31"/>
      <c r="M50" s="31"/>
      <c r="N50" s="31"/>
      <c r="O50" s="31"/>
    </row>
    <row r="51" spans="2:15" ht="15.75">
      <c r="B51" s="27" t="s">
        <v>82</v>
      </c>
      <c r="C51" s="28"/>
      <c r="E51" s="23"/>
      <c r="F51" s="26"/>
      <c r="I51" s="29">
        <f>SUM(I44:I50)</f>
        <v>497</v>
      </c>
      <c r="J51" s="30"/>
      <c r="K51" s="29">
        <f>SUM(K43:K49)</f>
        <v>6334</v>
      </c>
      <c r="L51" s="30"/>
      <c r="M51" s="30"/>
      <c r="N51" s="30"/>
      <c r="O51" s="30"/>
    </row>
    <row r="52" spans="5:15" ht="15.75">
      <c r="E52" s="23"/>
      <c r="F52" s="26"/>
      <c r="I52" s="44"/>
      <c r="J52" s="30"/>
      <c r="K52" s="44"/>
      <c r="L52" s="30"/>
      <c r="M52" s="30"/>
      <c r="N52" s="30"/>
      <c r="O52" s="30"/>
    </row>
    <row r="53" spans="2:15" ht="15.75">
      <c r="B53" s="1" t="s">
        <v>83</v>
      </c>
      <c r="C53" s="1"/>
      <c r="D53" s="1"/>
      <c r="E53" s="23"/>
      <c r="F53" s="26"/>
      <c r="I53" s="30"/>
      <c r="J53" s="30"/>
      <c r="K53" s="30"/>
      <c r="L53" s="30"/>
      <c r="M53" s="30"/>
      <c r="N53" s="30"/>
      <c r="O53" s="30"/>
    </row>
    <row r="54" spans="2:15" ht="15.75">
      <c r="B54" s="1" t="s">
        <v>84</v>
      </c>
      <c r="C54" s="1"/>
      <c r="D54" s="1"/>
      <c r="E54" s="23"/>
      <c r="F54" s="26"/>
      <c r="I54" s="30">
        <f>SUM(I33+I40+I51)</f>
        <v>388</v>
      </c>
      <c r="J54" s="30"/>
      <c r="K54" s="30">
        <f>SUM(K33+K40+K51)</f>
        <v>1578</v>
      </c>
      <c r="L54" s="30"/>
      <c r="M54" s="30"/>
      <c r="N54" s="30"/>
      <c r="O54" s="30"/>
    </row>
    <row r="55" spans="2:15" ht="15.75">
      <c r="B55" s="1" t="s">
        <v>85</v>
      </c>
      <c r="C55" s="1"/>
      <c r="D55" s="1"/>
      <c r="E55" s="23"/>
      <c r="F55" s="26"/>
      <c r="I55" s="31"/>
      <c r="J55" s="30"/>
      <c r="K55" s="31"/>
      <c r="L55" s="31"/>
      <c r="M55" s="31"/>
      <c r="N55" s="31"/>
      <c r="O55" s="31"/>
    </row>
    <row r="56" spans="2:15" ht="15.75">
      <c r="B56" s="1" t="s">
        <v>107</v>
      </c>
      <c r="C56" s="1"/>
      <c r="D56" s="1"/>
      <c r="E56" s="23"/>
      <c r="F56" s="26"/>
      <c r="I56" s="29">
        <v>3163</v>
      </c>
      <c r="J56" s="30"/>
      <c r="K56" s="29">
        <v>1834</v>
      </c>
      <c r="L56" s="30"/>
      <c r="M56" s="30"/>
      <c r="N56" s="30"/>
      <c r="O56" s="30"/>
    </row>
    <row r="57" spans="2:15" ht="15.75">
      <c r="B57" s="1" t="s">
        <v>85</v>
      </c>
      <c r="C57" s="1"/>
      <c r="D57" s="1"/>
      <c r="E57" s="23"/>
      <c r="F57" s="26"/>
      <c r="I57" s="31"/>
      <c r="J57" s="30"/>
      <c r="K57" s="31"/>
      <c r="L57" s="31"/>
      <c r="M57" s="31"/>
      <c r="N57" s="31"/>
      <c r="O57" s="31"/>
    </row>
    <row r="58" spans="2:17" ht="16.5" thickBot="1">
      <c r="B58" s="1" t="s">
        <v>106</v>
      </c>
      <c r="C58" s="1"/>
      <c r="D58" s="1"/>
      <c r="E58" s="23"/>
      <c r="F58" s="26"/>
      <c r="I58" s="45">
        <f>SUM(I54:I57)</f>
        <v>3551</v>
      </c>
      <c r="J58" s="30"/>
      <c r="K58" s="45">
        <f>SUM(K54:K57)</f>
        <v>3412</v>
      </c>
      <c r="L58" s="30"/>
      <c r="M58" s="30"/>
      <c r="N58" s="30"/>
      <c r="O58" s="30"/>
      <c r="Q58" s="10"/>
    </row>
    <row r="59" spans="5:15" ht="16.5" thickTop="1">
      <c r="E59" s="23"/>
      <c r="F59" s="26"/>
      <c r="I59" s="30"/>
      <c r="J59" s="30"/>
      <c r="K59" s="30"/>
      <c r="L59" s="30"/>
      <c r="M59" s="30"/>
      <c r="N59" s="30"/>
      <c r="O59" s="30"/>
    </row>
    <row r="60" spans="5:18" ht="15.75">
      <c r="E60" s="23"/>
      <c r="F60" s="26"/>
      <c r="I60" s="30"/>
      <c r="J60" s="30"/>
      <c r="K60" s="30"/>
      <c r="L60" s="30"/>
      <c r="M60" s="30"/>
      <c r="N60" s="30"/>
      <c r="O60" s="30"/>
      <c r="R60" s="10"/>
    </row>
    <row r="61" spans="3:15" ht="15.75">
      <c r="C61" s="25" t="s">
        <v>68</v>
      </c>
      <c r="F61" s="35"/>
      <c r="G61" s="35"/>
      <c r="H61" s="36"/>
      <c r="I61" s="31"/>
      <c r="J61" s="7"/>
      <c r="K61" s="7"/>
      <c r="L61" s="7"/>
      <c r="M61" s="7"/>
      <c r="N61" s="7"/>
      <c r="O61" s="7"/>
    </row>
    <row r="62" spans="6:16" ht="15.75">
      <c r="F62" s="35"/>
      <c r="G62" s="35"/>
      <c r="H62" s="36"/>
      <c r="I62" s="31"/>
      <c r="J62" s="31"/>
      <c r="K62" s="31"/>
      <c r="L62" s="31"/>
      <c r="M62" s="31"/>
      <c r="N62" s="31"/>
      <c r="O62" s="31"/>
      <c r="P62" s="33"/>
    </row>
    <row r="63" spans="3:16" ht="15.75">
      <c r="C63" s="2" t="s">
        <v>10</v>
      </c>
      <c r="E63" s="23"/>
      <c r="I63" s="31">
        <v>4175</v>
      </c>
      <c r="J63" s="31"/>
      <c r="K63" s="31">
        <v>6069</v>
      </c>
      <c r="L63" s="31"/>
      <c r="M63" s="31"/>
      <c r="N63" s="31"/>
      <c r="O63" s="31"/>
      <c r="P63" s="33"/>
    </row>
    <row r="64" spans="3:16" ht="15.75">
      <c r="C64" s="2" t="s">
        <v>86</v>
      </c>
      <c r="E64" s="23"/>
      <c r="I64" s="30">
        <v>-4434</v>
      </c>
      <c r="J64" s="30"/>
      <c r="K64" s="30">
        <v>-2828</v>
      </c>
      <c r="L64" s="30"/>
      <c r="M64" s="30"/>
      <c r="N64" s="30"/>
      <c r="O64" s="30"/>
      <c r="P64" s="33"/>
    </row>
    <row r="65" spans="3:22" ht="15.75">
      <c r="C65" s="2" t="s">
        <v>57</v>
      </c>
      <c r="I65" s="29">
        <v>3810</v>
      </c>
      <c r="J65" s="30"/>
      <c r="K65" s="29">
        <v>10496</v>
      </c>
      <c r="L65" s="30"/>
      <c r="M65" s="30"/>
      <c r="N65" s="30"/>
      <c r="O65" s="30"/>
      <c r="P65" s="33"/>
      <c r="Q65" s="34"/>
      <c r="R65" s="33"/>
      <c r="S65" s="33"/>
      <c r="T65" s="33"/>
      <c r="U65" s="33"/>
      <c r="V65" s="33"/>
    </row>
    <row r="66" spans="9:22" ht="15.75">
      <c r="I66" s="30"/>
      <c r="J66" s="30"/>
      <c r="K66" s="30"/>
      <c r="L66" s="30"/>
      <c r="M66" s="30"/>
      <c r="N66" s="30"/>
      <c r="O66" s="30"/>
      <c r="P66" s="33"/>
      <c r="Q66" s="33"/>
      <c r="R66" s="33"/>
      <c r="S66" s="33"/>
      <c r="T66" s="33"/>
      <c r="U66" s="33"/>
      <c r="V66" s="33"/>
    </row>
    <row r="67" spans="3:22" ht="15.75">
      <c r="C67" s="33"/>
      <c r="D67" s="33"/>
      <c r="E67" s="33"/>
      <c r="F67" s="33"/>
      <c r="G67" s="33"/>
      <c r="H67" s="33"/>
      <c r="I67" s="30">
        <f>SUM(I63:I65)</f>
        <v>3551</v>
      </c>
      <c r="J67" s="30"/>
      <c r="K67" s="30">
        <f>SUM(K63:K65)</f>
        <v>13737</v>
      </c>
      <c r="L67" s="30"/>
      <c r="M67" s="30"/>
      <c r="N67" s="30"/>
      <c r="O67" s="30"/>
      <c r="P67" s="33"/>
      <c r="Q67" s="33"/>
      <c r="R67" s="33"/>
      <c r="S67" s="33"/>
      <c r="T67" s="33"/>
      <c r="U67" s="33"/>
      <c r="V67" s="33"/>
    </row>
    <row r="68" spans="3:22" ht="15.75">
      <c r="C68" s="33" t="s">
        <v>58</v>
      </c>
      <c r="D68" s="59"/>
      <c r="E68" s="60"/>
      <c r="F68" s="33"/>
      <c r="G68" s="33"/>
      <c r="H68" s="33"/>
      <c r="I68" s="29">
        <v>0</v>
      </c>
      <c r="J68" s="30"/>
      <c r="K68" s="29">
        <v>-10325</v>
      </c>
      <c r="L68" s="30"/>
      <c r="M68" s="30"/>
      <c r="N68" s="30"/>
      <c r="O68" s="30"/>
      <c r="P68" s="33"/>
      <c r="Q68" s="33"/>
      <c r="R68" s="33"/>
      <c r="S68" s="33"/>
      <c r="T68" s="31"/>
      <c r="U68" s="34"/>
      <c r="V68" s="33"/>
    </row>
    <row r="69" spans="3:22" ht="15.75">
      <c r="C69" s="33"/>
      <c r="D69" s="59"/>
      <c r="E69" s="60"/>
      <c r="F69" s="33"/>
      <c r="G69" s="33"/>
      <c r="H69" s="33"/>
      <c r="I69" s="30"/>
      <c r="J69" s="30"/>
      <c r="K69" s="30"/>
      <c r="L69" s="30"/>
      <c r="M69" s="30"/>
      <c r="N69" s="30"/>
      <c r="O69" s="30"/>
      <c r="P69" s="33"/>
      <c r="Q69" s="33"/>
      <c r="R69" s="33"/>
      <c r="S69" s="33"/>
      <c r="T69" s="34"/>
      <c r="U69" s="33"/>
      <c r="V69" s="33"/>
    </row>
    <row r="70" spans="3:22" ht="16.5" thickBot="1">
      <c r="C70" s="33"/>
      <c r="D70" s="33"/>
      <c r="E70" s="61"/>
      <c r="F70" s="33"/>
      <c r="G70" s="33"/>
      <c r="H70" s="33"/>
      <c r="I70" s="45">
        <f>SUM(I67:I68)</f>
        <v>3551</v>
      </c>
      <c r="J70" s="30"/>
      <c r="K70" s="45">
        <f>SUM(K67:K68)</f>
        <v>3412</v>
      </c>
      <c r="L70" s="30"/>
      <c r="M70" s="30"/>
      <c r="N70" s="30"/>
      <c r="O70" s="30"/>
      <c r="P70" s="33"/>
      <c r="Q70" s="33"/>
      <c r="R70" s="33"/>
      <c r="S70" s="33"/>
      <c r="T70" s="34"/>
      <c r="U70" s="33"/>
      <c r="V70" s="33"/>
    </row>
    <row r="71" spans="3:22" ht="16.5" thickTop="1">
      <c r="C71" s="33"/>
      <c r="D71" s="33"/>
      <c r="E71" s="61"/>
      <c r="F71" s="32"/>
      <c r="G71" s="32"/>
      <c r="H71" s="32"/>
      <c r="I71" s="31"/>
      <c r="J71" s="31"/>
      <c r="K71" s="31"/>
      <c r="L71" s="31"/>
      <c r="M71" s="31"/>
      <c r="N71" s="31"/>
      <c r="O71" s="31"/>
      <c r="P71" s="33"/>
      <c r="Q71" s="33"/>
      <c r="R71" s="33"/>
      <c r="S71" s="33"/>
      <c r="T71" s="33"/>
      <c r="U71" s="33"/>
      <c r="V71" s="33"/>
    </row>
    <row r="72" spans="3:16" ht="15.7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3:16" ht="15.7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3:16" ht="15.7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3:16" ht="15.7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 ht="15.7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3:16" ht="15.7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3:16" ht="15.7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3:16" ht="15.7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3:16" ht="15.7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9:16" ht="15.75">
      <c r="I81" s="33"/>
      <c r="J81" s="33"/>
      <c r="K81" s="33"/>
      <c r="L81" s="33"/>
      <c r="M81" s="33"/>
      <c r="N81" s="33"/>
      <c r="O81" s="33"/>
      <c r="P81" s="33"/>
    </row>
    <row r="82" spans="9:16" ht="15.75">
      <c r="I82" s="33"/>
      <c r="J82" s="33"/>
      <c r="K82" s="33"/>
      <c r="L82" s="33"/>
      <c r="M82" s="33"/>
      <c r="N82" s="33"/>
      <c r="O82" s="33"/>
      <c r="P82" s="33"/>
    </row>
    <row r="83" spans="9:16" ht="15.75">
      <c r="I83" s="33"/>
      <c r="J83" s="33"/>
      <c r="K83" s="33"/>
      <c r="L83" s="33"/>
      <c r="M83" s="33"/>
      <c r="N83" s="33"/>
      <c r="O83" s="33"/>
      <c r="P83" s="33"/>
    </row>
    <row r="84" spans="9:16" ht="15.75">
      <c r="I84" s="33"/>
      <c r="J84" s="33"/>
      <c r="K84" s="33"/>
      <c r="L84" s="33"/>
      <c r="M84" s="33"/>
      <c r="N84" s="33"/>
      <c r="O84" s="33"/>
      <c r="P84" s="33"/>
    </row>
    <row r="85" spans="9:16" ht="15.75">
      <c r="I85" s="33"/>
      <c r="J85" s="33"/>
      <c r="K85" s="33"/>
      <c r="L85" s="33"/>
      <c r="M85" s="33"/>
      <c r="N85" s="33"/>
      <c r="O85" s="33"/>
      <c r="P85" s="33"/>
    </row>
    <row r="86" spans="9:16" ht="15.75">
      <c r="I86" s="33"/>
      <c r="J86" s="33"/>
      <c r="K86" s="33"/>
      <c r="L86" s="33"/>
      <c r="M86" s="33"/>
      <c r="N86" s="33"/>
      <c r="O86" s="33"/>
      <c r="P86" s="33"/>
    </row>
    <row r="87" spans="9:16" ht="15.75">
      <c r="I87" s="33"/>
      <c r="J87" s="33"/>
      <c r="K87" s="33"/>
      <c r="L87" s="33"/>
      <c r="M87" s="33"/>
      <c r="N87" s="33"/>
      <c r="O87" s="33"/>
      <c r="P87" s="33"/>
    </row>
    <row r="88" spans="9:16" ht="15.75">
      <c r="I88" s="33"/>
      <c r="J88" s="33"/>
      <c r="K88" s="33"/>
      <c r="L88" s="33"/>
      <c r="M88" s="33"/>
      <c r="N88" s="33"/>
      <c r="O88" s="33"/>
      <c r="P88" s="33"/>
    </row>
    <row r="89" spans="9:16" ht="15.75">
      <c r="I89" s="33"/>
      <c r="J89" s="33"/>
      <c r="K89" s="33"/>
      <c r="L89" s="33"/>
      <c r="M89" s="33"/>
      <c r="N89" s="33"/>
      <c r="O89" s="33"/>
      <c r="P89" s="33"/>
    </row>
    <row r="90" spans="9:16" ht="15.75">
      <c r="I90" s="33"/>
      <c r="J90" s="33"/>
      <c r="K90" s="33"/>
      <c r="L90" s="33"/>
      <c r="M90" s="33"/>
      <c r="N90" s="33"/>
      <c r="O90" s="33"/>
      <c r="P90" s="33"/>
    </row>
    <row r="91" spans="9:16" ht="15.75">
      <c r="I91" s="33"/>
      <c r="J91" s="33"/>
      <c r="K91" s="33"/>
      <c r="L91" s="33"/>
      <c r="M91" s="33"/>
      <c r="N91" s="33"/>
      <c r="O91" s="33"/>
      <c r="P91" s="33"/>
    </row>
    <row r="92" spans="9:16" ht="15.75">
      <c r="I92" s="33"/>
      <c r="J92" s="33"/>
      <c r="K92" s="33"/>
      <c r="L92" s="33"/>
      <c r="M92" s="33"/>
      <c r="N92" s="33"/>
      <c r="O92" s="33"/>
      <c r="P92" s="33"/>
    </row>
    <row r="93" spans="9:16" ht="15.75">
      <c r="I93" s="33"/>
      <c r="J93" s="33"/>
      <c r="K93" s="33"/>
      <c r="L93" s="33"/>
      <c r="M93" s="33"/>
      <c r="N93" s="33"/>
      <c r="O93" s="33"/>
      <c r="P93" s="33"/>
    </row>
    <row r="94" spans="9:16" ht="15.75">
      <c r="I94" s="33"/>
      <c r="J94" s="33"/>
      <c r="K94" s="33"/>
      <c r="L94" s="33"/>
      <c r="M94" s="33"/>
      <c r="N94" s="33"/>
      <c r="O94" s="33"/>
      <c r="P94" s="33"/>
    </row>
    <row r="95" spans="9:16" ht="15.75">
      <c r="I95" s="33"/>
      <c r="J95" s="33"/>
      <c r="K95" s="33"/>
      <c r="L95" s="33"/>
      <c r="M95" s="33"/>
      <c r="N95" s="33"/>
      <c r="O95" s="33"/>
      <c r="P95" s="33"/>
    </row>
    <row r="96" spans="9:16" ht="15.75">
      <c r="I96" s="33"/>
      <c r="J96" s="33"/>
      <c r="K96" s="33"/>
      <c r="L96" s="33"/>
      <c r="M96" s="33"/>
      <c r="N96" s="33"/>
      <c r="O96" s="33"/>
      <c r="P96" s="33"/>
    </row>
    <row r="97" spans="9:16" ht="15.75">
      <c r="I97" s="33"/>
      <c r="J97" s="33"/>
      <c r="K97" s="33"/>
      <c r="L97" s="33"/>
      <c r="M97" s="33"/>
      <c r="N97" s="33"/>
      <c r="O97" s="33"/>
      <c r="P97" s="33"/>
    </row>
    <row r="98" spans="9:16" ht="15.75">
      <c r="I98" s="33"/>
      <c r="J98" s="33"/>
      <c r="K98" s="33"/>
      <c r="L98" s="33"/>
      <c r="M98" s="33"/>
      <c r="N98" s="33"/>
      <c r="O98" s="33"/>
      <c r="P98" s="33"/>
    </row>
    <row r="99" spans="9:16" ht="15.75">
      <c r="I99" s="33"/>
      <c r="J99" s="33"/>
      <c r="K99" s="33"/>
      <c r="L99" s="33"/>
      <c r="M99" s="33"/>
      <c r="N99" s="33"/>
      <c r="O99" s="33"/>
      <c r="P99" s="33"/>
    </row>
    <row r="100" spans="9:16" ht="15.75">
      <c r="I100" s="33"/>
      <c r="J100" s="33"/>
      <c r="K100" s="33"/>
      <c r="L100" s="33"/>
      <c r="M100" s="33"/>
      <c r="N100" s="33"/>
      <c r="O100" s="33"/>
      <c r="P100" s="33"/>
    </row>
    <row r="101" spans="9:16" ht="15.75">
      <c r="I101" s="33"/>
      <c r="J101" s="33"/>
      <c r="K101" s="33"/>
      <c r="L101" s="33"/>
      <c r="M101" s="33"/>
      <c r="N101" s="33"/>
      <c r="O101" s="33"/>
      <c r="P101" s="33"/>
    </row>
    <row r="102" spans="9:16" ht="15.75">
      <c r="I102" s="33"/>
      <c r="J102" s="33"/>
      <c r="K102" s="33"/>
      <c r="L102" s="33"/>
      <c r="M102" s="33"/>
      <c r="N102" s="33"/>
      <c r="O102" s="33"/>
      <c r="P102" s="33"/>
    </row>
    <row r="103" spans="9:16" ht="15.75">
      <c r="I103" s="33"/>
      <c r="J103" s="33"/>
      <c r="K103" s="33"/>
      <c r="L103" s="33"/>
      <c r="M103" s="33"/>
      <c r="N103" s="33"/>
      <c r="O103" s="33"/>
      <c r="P103" s="33"/>
    </row>
    <row r="104" spans="9:16" ht="15.75">
      <c r="I104" s="33"/>
      <c r="J104" s="33"/>
      <c r="K104" s="33"/>
      <c r="L104" s="33"/>
      <c r="M104" s="33"/>
      <c r="N104" s="33"/>
      <c r="O104" s="33"/>
      <c r="P104" s="33"/>
    </row>
    <row r="105" spans="9:16" ht="15.75">
      <c r="I105" s="33"/>
      <c r="J105" s="33"/>
      <c r="K105" s="33"/>
      <c r="L105" s="33"/>
      <c r="M105" s="33"/>
      <c r="N105" s="33"/>
      <c r="O105" s="33"/>
      <c r="P105" s="33"/>
    </row>
    <row r="106" spans="9:16" ht="15.75">
      <c r="I106" s="33"/>
      <c r="J106" s="33"/>
      <c r="K106" s="33"/>
      <c r="L106" s="33"/>
      <c r="M106" s="33"/>
      <c r="N106" s="33"/>
      <c r="O106" s="33"/>
      <c r="P106" s="33"/>
    </row>
    <row r="107" spans="9:16" ht="15.75">
      <c r="I107" s="33"/>
      <c r="J107" s="33"/>
      <c r="K107" s="33"/>
      <c r="L107" s="33"/>
      <c r="M107" s="33"/>
      <c r="N107" s="33"/>
      <c r="O107" s="33"/>
      <c r="P107" s="33"/>
    </row>
    <row r="108" spans="9:16" ht="15.75">
      <c r="I108" s="33"/>
      <c r="J108" s="33"/>
      <c r="K108" s="33"/>
      <c r="L108" s="33"/>
      <c r="M108" s="33"/>
      <c r="N108" s="33"/>
      <c r="O108" s="33"/>
      <c r="P108" s="33"/>
    </row>
    <row r="109" spans="9:16" ht="15.75">
      <c r="I109" s="33"/>
      <c r="J109" s="33"/>
      <c r="K109" s="33"/>
      <c r="L109" s="33"/>
      <c r="M109" s="33"/>
      <c r="N109" s="33"/>
      <c r="O109" s="33"/>
      <c r="P109" s="33"/>
    </row>
    <row r="110" spans="9:16" ht="15.75">
      <c r="I110" s="33"/>
      <c r="J110" s="33"/>
      <c r="K110" s="33"/>
      <c r="L110" s="33"/>
      <c r="M110" s="33"/>
      <c r="N110" s="33"/>
      <c r="O110" s="33"/>
      <c r="P110" s="33"/>
    </row>
    <row r="111" spans="9:16" ht="15.75">
      <c r="I111" s="33"/>
      <c r="J111" s="33"/>
      <c r="K111" s="33"/>
      <c r="L111" s="33"/>
      <c r="M111" s="33"/>
      <c r="N111" s="33"/>
      <c r="O111" s="33"/>
      <c r="P111" s="33"/>
    </row>
    <row r="112" spans="9:16" ht="15.75">
      <c r="I112" s="33"/>
      <c r="J112" s="33"/>
      <c r="K112" s="33"/>
      <c r="L112" s="33"/>
      <c r="M112" s="33"/>
      <c r="N112" s="33"/>
      <c r="O112" s="33"/>
      <c r="P112" s="33"/>
    </row>
    <row r="113" spans="9:16" ht="15.75">
      <c r="I113" s="33"/>
      <c r="J113" s="33"/>
      <c r="K113" s="33"/>
      <c r="L113" s="33"/>
      <c r="M113" s="33"/>
      <c r="N113" s="33"/>
      <c r="O113" s="33"/>
      <c r="P113" s="33"/>
    </row>
    <row r="114" spans="9:16" ht="15.75">
      <c r="I114" s="33"/>
      <c r="J114" s="33"/>
      <c r="K114" s="33"/>
      <c r="L114" s="33"/>
      <c r="M114" s="33"/>
      <c r="N114" s="33"/>
      <c r="O114" s="33"/>
      <c r="P114" s="33"/>
    </row>
    <row r="115" spans="9:16" ht="15.75">
      <c r="I115" s="33"/>
      <c r="J115" s="33"/>
      <c r="K115" s="33"/>
      <c r="L115" s="33"/>
      <c r="M115" s="33"/>
      <c r="N115" s="33"/>
      <c r="O115" s="33"/>
      <c r="P115" s="33"/>
    </row>
    <row r="116" spans="9:16" ht="15.75">
      <c r="I116" s="33"/>
      <c r="J116" s="33"/>
      <c r="K116" s="33"/>
      <c r="L116" s="33"/>
      <c r="M116" s="33"/>
      <c r="N116" s="33"/>
      <c r="O116" s="33"/>
      <c r="P116" s="33"/>
    </row>
    <row r="117" spans="9:16" ht="15.75">
      <c r="I117" s="33"/>
      <c r="J117" s="33"/>
      <c r="K117" s="33"/>
      <c r="L117" s="33"/>
      <c r="M117" s="33"/>
      <c r="N117" s="33"/>
      <c r="O117" s="33"/>
      <c r="P117" s="33"/>
    </row>
    <row r="118" spans="9:16" ht="15.75">
      <c r="I118" s="33"/>
      <c r="J118" s="33"/>
      <c r="K118" s="33"/>
      <c r="L118" s="33"/>
      <c r="M118" s="33"/>
      <c r="N118" s="33"/>
      <c r="O118" s="33"/>
      <c r="P118" s="33"/>
    </row>
    <row r="119" spans="9:16" ht="15.75">
      <c r="I119" s="33"/>
      <c r="J119" s="33"/>
      <c r="K119" s="33"/>
      <c r="L119" s="33"/>
      <c r="M119" s="33"/>
      <c r="N119" s="33"/>
      <c r="O119" s="33"/>
      <c r="P119" s="33"/>
    </row>
    <row r="120" spans="9:16" ht="15.75">
      <c r="I120" s="33"/>
      <c r="J120" s="33"/>
      <c r="K120" s="33"/>
      <c r="L120" s="33"/>
      <c r="M120" s="33"/>
      <c r="N120" s="33"/>
      <c r="O120" s="33"/>
      <c r="P120" s="33"/>
    </row>
    <row r="121" spans="9:16" ht="15.75">
      <c r="I121" s="33"/>
      <c r="J121" s="33"/>
      <c r="K121" s="33"/>
      <c r="L121" s="33"/>
      <c r="M121" s="33"/>
      <c r="N121" s="33"/>
      <c r="O121" s="33"/>
      <c r="P121" s="33"/>
    </row>
    <row r="122" spans="9:16" ht="15.75">
      <c r="I122" s="33"/>
      <c r="J122" s="33"/>
      <c r="K122" s="33"/>
      <c r="L122" s="33"/>
      <c r="M122" s="33"/>
      <c r="N122" s="33"/>
      <c r="O122" s="33"/>
      <c r="P122" s="33"/>
    </row>
    <row r="123" spans="9:16" ht="15.75">
      <c r="I123" s="33"/>
      <c r="J123" s="33"/>
      <c r="K123" s="33"/>
      <c r="L123" s="33"/>
      <c r="M123" s="33"/>
      <c r="N123" s="33"/>
      <c r="O123" s="33"/>
      <c r="P123" s="33"/>
    </row>
    <row r="124" spans="9:16" ht="15.75">
      <c r="I124" s="33"/>
      <c r="J124" s="33"/>
      <c r="K124" s="33"/>
      <c r="L124" s="33"/>
      <c r="M124" s="33"/>
      <c r="N124" s="33"/>
      <c r="O124" s="33"/>
      <c r="P124" s="33"/>
    </row>
    <row r="125" spans="9:16" ht="15.75">
      <c r="I125" s="33"/>
      <c r="J125" s="33"/>
      <c r="K125" s="33"/>
      <c r="L125" s="33"/>
      <c r="M125" s="33"/>
      <c r="N125" s="33"/>
      <c r="O125" s="33"/>
      <c r="P125" s="33"/>
    </row>
    <row r="126" spans="9:16" ht="15.75">
      <c r="I126" s="33"/>
      <c r="J126" s="33"/>
      <c r="K126" s="33"/>
      <c r="L126" s="33"/>
      <c r="M126" s="33"/>
      <c r="N126" s="33"/>
      <c r="O126" s="33"/>
      <c r="P126" s="33"/>
    </row>
    <row r="127" spans="9:16" ht="15.75">
      <c r="I127" s="33"/>
      <c r="J127" s="33"/>
      <c r="K127" s="33"/>
      <c r="L127" s="33"/>
      <c r="M127" s="33"/>
      <c r="N127" s="33"/>
      <c r="O127" s="33"/>
      <c r="P127" s="33"/>
    </row>
    <row r="128" spans="9:16" ht="15.75">
      <c r="I128" s="33"/>
      <c r="J128" s="33"/>
      <c r="K128" s="33"/>
      <c r="L128" s="33"/>
      <c r="M128" s="33"/>
      <c r="N128" s="33"/>
      <c r="O128" s="33"/>
      <c r="P128" s="33"/>
    </row>
    <row r="129" spans="9:16" ht="15.75">
      <c r="I129" s="33"/>
      <c r="J129" s="33"/>
      <c r="K129" s="33"/>
      <c r="L129" s="33"/>
      <c r="M129" s="33"/>
      <c r="N129" s="33"/>
      <c r="O129" s="33"/>
      <c r="P129" s="33"/>
    </row>
    <row r="130" spans="9:16" ht="15.75">
      <c r="I130" s="33"/>
      <c r="J130" s="33"/>
      <c r="K130" s="33"/>
      <c r="L130" s="33"/>
      <c r="M130" s="33"/>
      <c r="N130" s="33"/>
      <c r="O130" s="33"/>
      <c r="P130" s="33"/>
    </row>
    <row r="131" spans="9:16" ht="15.75">
      <c r="I131" s="33"/>
      <c r="J131" s="33"/>
      <c r="K131" s="33"/>
      <c r="L131" s="33"/>
      <c r="M131" s="33"/>
      <c r="N131" s="33"/>
      <c r="O131" s="33"/>
      <c r="P131" s="33"/>
    </row>
    <row r="132" spans="9:16" ht="15.75">
      <c r="I132" s="33"/>
      <c r="J132" s="33"/>
      <c r="K132" s="33"/>
      <c r="L132" s="33"/>
      <c r="M132" s="33"/>
      <c r="N132" s="33"/>
      <c r="O132" s="33"/>
      <c r="P132" s="33"/>
    </row>
    <row r="133" spans="9:16" ht="15.75">
      <c r="I133" s="33"/>
      <c r="J133" s="33"/>
      <c r="K133" s="33"/>
      <c r="L133" s="33"/>
      <c r="M133" s="33"/>
      <c r="N133" s="33"/>
      <c r="O133" s="33"/>
      <c r="P133" s="33"/>
    </row>
    <row r="134" spans="9:16" ht="15.75">
      <c r="I134" s="33"/>
      <c r="J134" s="33"/>
      <c r="K134" s="33"/>
      <c r="L134" s="33"/>
      <c r="M134" s="33"/>
      <c r="N134" s="33"/>
      <c r="O134" s="33"/>
      <c r="P134" s="33"/>
    </row>
    <row r="135" spans="9:16" ht="15.75">
      <c r="I135" s="33"/>
      <c r="J135" s="33"/>
      <c r="K135" s="33"/>
      <c r="L135" s="33"/>
      <c r="M135" s="33"/>
      <c r="N135" s="33"/>
      <c r="O135" s="33"/>
      <c r="P135" s="33"/>
    </row>
    <row r="136" spans="9:16" ht="15.75">
      <c r="I136" s="33"/>
      <c r="J136" s="33"/>
      <c r="K136" s="33"/>
      <c r="L136" s="33"/>
      <c r="M136" s="33"/>
      <c r="N136" s="33"/>
      <c r="O136" s="33"/>
      <c r="P136" s="33"/>
    </row>
    <row r="137" spans="9:16" ht="15.75">
      <c r="I137" s="33"/>
      <c r="J137" s="33"/>
      <c r="K137" s="33"/>
      <c r="L137" s="33"/>
      <c r="M137" s="33"/>
      <c r="N137" s="33"/>
      <c r="O137" s="33"/>
      <c r="P137" s="33"/>
    </row>
    <row r="138" spans="9:16" ht="15.75">
      <c r="I138" s="33"/>
      <c r="J138" s="33"/>
      <c r="K138" s="33"/>
      <c r="L138" s="33"/>
      <c r="M138" s="33"/>
      <c r="N138" s="33"/>
      <c r="O138" s="33"/>
      <c r="P138" s="33"/>
    </row>
    <row r="139" spans="9:16" ht="15.75">
      <c r="I139" s="33"/>
      <c r="J139" s="33"/>
      <c r="K139" s="33"/>
      <c r="L139" s="33"/>
      <c r="M139" s="33"/>
      <c r="N139" s="33"/>
      <c r="O139" s="33"/>
      <c r="P139" s="33"/>
    </row>
    <row r="140" spans="9:16" ht="15.75">
      <c r="I140" s="33"/>
      <c r="J140" s="33"/>
      <c r="K140" s="33"/>
      <c r="L140" s="33"/>
      <c r="M140" s="33"/>
      <c r="N140" s="33"/>
      <c r="O140" s="33"/>
      <c r="P140" s="33"/>
    </row>
    <row r="141" spans="9:16" ht="15.75">
      <c r="I141" s="33"/>
      <c r="J141" s="33"/>
      <c r="K141" s="33"/>
      <c r="L141" s="33"/>
      <c r="M141" s="33"/>
      <c r="N141" s="33"/>
      <c r="O141" s="33"/>
      <c r="P141" s="33"/>
    </row>
    <row r="142" spans="9:16" ht="15.75">
      <c r="I142" s="33"/>
      <c r="J142" s="33"/>
      <c r="K142" s="33"/>
      <c r="L142" s="33"/>
      <c r="M142" s="33"/>
      <c r="N142" s="33"/>
      <c r="O142" s="33"/>
      <c r="P142" s="33"/>
    </row>
    <row r="143" spans="9:16" ht="15.75">
      <c r="I143" s="33"/>
      <c r="J143" s="33"/>
      <c r="K143" s="33"/>
      <c r="L143" s="33"/>
      <c r="M143" s="33"/>
      <c r="N143" s="33"/>
      <c r="O143" s="33"/>
      <c r="P143" s="33"/>
    </row>
    <row r="144" spans="9:16" ht="15.75">
      <c r="I144" s="33"/>
      <c r="J144" s="33"/>
      <c r="K144" s="33"/>
      <c r="L144" s="33"/>
      <c r="M144" s="33"/>
      <c r="N144" s="33"/>
      <c r="O144" s="33"/>
      <c r="P144" s="33"/>
    </row>
    <row r="145" spans="9:16" ht="15.75">
      <c r="I145" s="33"/>
      <c r="J145" s="33"/>
      <c r="K145" s="33"/>
      <c r="L145" s="33"/>
      <c r="M145" s="33"/>
      <c r="N145" s="33"/>
      <c r="O145" s="33"/>
      <c r="P145" s="33"/>
    </row>
    <row r="146" spans="9:16" ht="15.75">
      <c r="I146" s="33"/>
      <c r="J146" s="33"/>
      <c r="K146" s="33"/>
      <c r="L146" s="33"/>
      <c r="M146" s="33"/>
      <c r="N146" s="33"/>
      <c r="O146" s="33"/>
      <c r="P146" s="33"/>
    </row>
    <row r="147" spans="9:16" ht="15.75">
      <c r="I147" s="33"/>
      <c r="J147" s="33"/>
      <c r="K147" s="33"/>
      <c r="L147" s="33"/>
      <c r="M147" s="33"/>
      <c r="N147" s="33"/>
      <c r="O147" s="33"/>
      <c r="P147" s="33"/>
    </row>
    <row r="148" spans="9:16" ht="15.75">
      <c r="I148" s="33"/>
      <c r="J148" s="33"/>
      <c r="K148" s="33"/>
      <c r="L148" s="33"/>
      <c r="M148" s="33"/>
      <c r="N148" s="33"/>
      <c r="O148" s="33"/>
      <c r="P148" s="33"/>
    </row>
    <row r="149" spans="9:16" ht="15.75">
      <c r="I149" s="33"/>
      <c r="J149" s="33"/>
      <c r="K149" s="33"/>
      <c r="L149" s="33"/>
      <c r="M149" s="33"/>
      <c r="N149" s="33"/>
      <c r="O149" s="33"/>
      <c r="P149" s="33"/>
    </row>
    <row r="150" spans="9:16" ht="15.75">
      <c r="I150" s="33"/>
      <c r="J150" s="33"/>
      <c r="K150" s="33"/>
      <c r="L150" s="33"/>
      <c r="M150" s="33"/>
      <c r="N150" s="33"/>
      <c r="O150" s="33"/>
      <c r="P150" s="33"/>
    </row>
    <row r="151" spans="9:16" ht="15.75">
      <c r="I151" s="33"/>
      <c r="J151" s="33"/>
      <c r="K151" s="33"/>
      <c r="L151" s="33"/>
      <c r="M151" s="33"/>
      <c r="N151" s="33"/>
      <c r="O151" s="33"/>
      <c r="P151" s="33"/>
    </row>
    <row r="152" spans="9:16" ht="15.75">
      <c r="I152" s="33"/>
      <c r="J152" s="33"/>
      <c r="K152" s="33"/>
      <c r="L152" s="33"/>
      <c r="M152" s="33"/>
      <c r="N152" s="33"/>
      <c r="O152" s="33"/>
      <c r="P152" s="33"/>
    </row>
    <row r="153" spans="9:16" ht="15.75">
      <c r="I153" s="33"/>
      <c r="J153" s="33"/>
      <c r="K153" s="33"/>
      <c r="L153" s="33"/>
      <c r="M153" s="33"/>
      <c r="N153" s="33"/>
      <c r="O153" s="33"/>
      <c r="P153" s="33"/>
    </row>
    <row r="154" spans="9:16" ht="15.75">
      <c r="I154" s="33"/>
      <c r="J154" s="33"/>
      <c r="K154" s="33"/>
      <c r="L154" s="33"/>
      <c r="M154" s="33"/>
      <c r="N154" s="33"/>
      <c r="O154" s="33"/>
      <c r="P154" s="33"/>
    </row>
    <row r="155" spans="9:16" ht="15.75">
      <c r="I155" s="33"/>
      <c r="J155" s="33"/>
      <c r="K155" s="33"/>
      <c r="L155" s="33"/>
      <c r="M155" s="33"/>
      <c r="N155" s="33"/>
      <c r="O155" s="33"/>
      <c r="P155" s="33"/>
    </row>
    <row r="156" spans="9:16" ht="15.75">
      <c r="I156" s="33"/>
      <c r="J156" s="33"/>
      <c r="K156" s="33"/>
      <c r="L156" s="33"/>
      <c r="M156" s="33"/>
      <c r="N156" s="33"/>
      <c r="O156" s="33"/>
      <c r="P156" s="33"/>
    </row>
    <row r="157" spans="9:16" ht="15.75">
      <c r="I157" s="33"/>
      <c r="J157" s="33"/>
      <c r="K157" s="33"/>
      <c r="L157" s="33"/>
      <c r="M157" s="33"/>
      <c r="N157" s="33"/>
      <c r="O157" s="33"/>
      <c r="P157" s="33"/>
    </row>
    <row r="158" spans="9:16" ht="15.75">
      <c r="I158" s="33"/>
      <c r="J158" s="33"/>
      <c r="K158" s="33"/>
      <c r="L158" s="33"/>
      <c r="M158" s="33"/>
      <c r="N158" s="33"/>
      <c r="O158" s="33"/>
      <c r="P158" s="33"/>
    </row>
    <row r="159" spans="9:16" ht="15.75">
      <c r="I159" s="33"/>
      <c r="J159" s="33"/>
      <c r="K159" s="33"/>
      <c r="L159" s="33"/>
      <c r="M159" s="33"/>
      <c r="N159" s="33"/>
      <c r="O159" s="33"/>
      <c r="P159" s="33"/>
    </row>
    <row r="160" spans="9:16" ht="15.75">
      <c r="I160" s="33"/>
      <c r="J160" s="33"/>
      <c r="K160" s="33"/>
      <c r="L160" s="33"/>
      <c r="M160" s="33"/>
      <c r="N160" s="33"/>
      <c r="O160" s="33"/>
      <c r="P160" s="33"/>
    </row>
    <row r="161" spans="9:16" ht="15.75">
      <c r="I161" s="33"/>
      <c r="J161" s="33"/>
      <c r="K161" s="33"/>
      <c r="L161" s="33"/>
      <c r="M161" s="33"/>
      <c r="N161" s="33"/>
      <c r="O161" s="33"/>
      <c r="P161" s="33"/>
    </row>
    <row r="162" spans="9:16" ht="15.75">
      <c r="I162" s="33"/>
      <c r="J162" s="33"/>
      <c r="K162" s="33"/>
      <c r="L162" s="33"/>
      <c r="M162" s="33"/>
      <c r="N162" s="33"/>
      <c r="O162" s="33"/>
      <c r="P162" s="33"/>
    </row>
    <row r="163" spans="9:16" ht="15.75">
      <c r="I163" s="33"/>
      <c r="J163" s="33"/>
      <c r="K163" s="33"/>
      <c r="L163" s="33"/>
      <c r="M163" s="33"/>
      <c r="N163" s="33"/>
      <c r="O163" s="33"/>
      <c r="P163" s="33"/>
    </row>
    <row r="164" spans="9:16" ht="15.75">
      <c r="I164" s="33"/>
      <c r="J164" s="33"/>
      <c r="K164" s="33"/>
      <c r="L164" s="33"/>
      <c r="M164" s="33"/>
      <c r="N164" s="33"/>
      <c r="O164" s="33"/>
      <c r="P164" s="33"/>
    </row>
    <row r="165" spans="9:16" ht="15.75">
      <c r="I165" s="33"/>
      <c r="J165" s="33"/>
      <c r="K165" s="33"/>
      <c r="L165" s="33"/>
      <c r="M165" s="33"/>
      <c r="N165" s="33"/>
      <c r="O165" s="33"/>
      <c r="P165" s="33"/>
    </row>
    <row r="166" spans="9:16" ht="15.75">
      <c r="I166" s="33"/>
      <c r="J166" s="33"/>
      <c r="K166" s="33"/>
      <c r="L166" s="33"/>
      <c r="M166" s="33"/>
      <c r="N166" s="33"/>
      <c r="O166" s="33"/>
      <c r="P166" s="33"/>
    </row>
    <row r="167" spans="9:16" ht="15.75">
      <c r="I167" s="33"/>
      <c r="J167" s="33"/>
      <c r="K167" s="33"/>
      <c r="L167" s="33"/>
      <c r="M167" s="33"/>
      <c r="N167" s="33"/>
      <c r="O167" s="33"/>
      <c r="P167" s="33"/>
    </row>
    <row r="168" spans="9:16" ht="15.75">
      <c r="I168" s="33"/>
      <c r="J168" s="33"/>
      <c r="K168" s="33"/>
      <c r="L168" s="33"/>
      <c r="M168" s="33"/>
      <c r="N168" s="33"/>
      <c r="O168" s="33"/>
      <c r="P168" s="33"/>
    </row>
    <row r="169" spans="9:16" ht="15.75">
      <c r="I169" s="33"/>
      <c r="J169" s="33"/>
      <c r="K169" s="33"/>
      <c r="L169" s="33"/>
      <c r="M169" s="33"/>
      <c r="N169" s="33"/>
      <c r="O169" s="33"/>
      <c r="P169" s="33"/>
    </row>
    <row r="170" spans="9:16" ht="15.75">
      <c r="I170" s="33"/>
      <c r="J170" s="33"/>
      <c r="K170" s="33"/>
      <c r="L170" s="33"/>
      <c r="M170" s="33"/>
      <c r="N170" s="33"/>
      <c r="O170" s="33"/>
      <c r="P170" s="33"/>
    </row>
    <row r="171" spans="9:16" ht="15.75">
      <c r="I171" s="33"/>
      <c r="J171" s="33"/>
      <c r="K171" s="33"/>
      <c r="L171" s="33"/>
      <c r="M171" s="33"/>
      <c r="N171" s="33"/>
      <c r="O171" s="33"/>
      <c r="P171" s="33"/>
    </row>
    <row r="172" spans="9:16" ht="15.75">
      <c r="I172" s="33"/>
      <c r="J172" s="33"/>
      <c r="K172" s="33"/>
      <c r="L172" s="33"/>
      <c r="M172" s="33"/>
      <c r="N172" s="33"/>
      <c r="O172" s="33"/>
      <c r="P172" s="33"/>
    </row>
    <row r="173" spans="9:16" ht="15.75">
      <c r="I173" s="33"/>
      <c r="J173" s="33"/>
      <c r="K173" s="33"/>
      <c r="L173" s="33"/>
      <c r="M173" s="33"/>
      <c r="N173" s="33"/>
      <c r="O173" s="33"/>
      <c r="P173" s="33"/>
    </row>
    <row r="174" spans="9:16" ht="15.75">
      <c r="I174" s="33"/>
      <c r="J174" s="33"/>
      <c r="K174" s="33"/>
      <c r="L174" s="33"/>
      <c r="M174" s="33"/>
      <c r="N174" s="33"/>
      <c r="O174" s="33"/>
      <c r="P174" s="33"/>
    </row>
    <row r="175" spans="9:16" ht="15.75">
      <c r="I175" s="33"/>
      <c r="J175" s="33"/>
      <c r="K175" s="33"/>
      <c r="L175" s="33"/>
      <c r="M175" s="33"/>
      <c r="N175" s="33"/>
      <c r="O175" s="33"/>
      <c r="P175" s="33"/>
    </row>
    <row r="176" spans="9:16" ht="15.75">
      <c r="I176" s="33"/>
      <c r="J176" s="33"/>
      <c r="K176" s="33"/>
      <c r="L176" s="33"/>
      <c r="M176" s="33"/>
      <c r="N176" s="33"/>
      <c r="O176" s="33"/>
      <c r="P176" s="33"/>
    </row>
    <row r="177" spans="9:16" ht="15.75">
      <c r="I177" s="33"/>
      <c r="J177" s="33"/>
      <c r="K177" s="33"/>
      <c r="L177" s="33"/>
      <c r="M177" s="33"/>
      <c r="N177" s="33"/>
      <c r="O177" s="33"/>
      <c r="P177" s="33"/>
    </row>
    <row r="178" spans="9:16" ht="15.75">
      <c r="I178" s="33"/>
      <c r="J178" s="33"/>
      <c r="K178" s="33"/>
      <c r="L178" s="33"/>
      <c r="M178" s="33"/>
      <c r="N178" s="33"/>
      <c r="O178" s="33"/>
      <c r="P178" s="33"/>
    </row>
    <row r="179" spans="9:16" ht="15.75">
      <c r="I179" s="33"/>
      <c r="J179" s="33"/>
      <c r="K179" s="33"/>
      <c r="L179" s="33"/>
      <c r="M179" s="33"/>
      <c r="N179" s="33"/>
      <c r="O179" s="33"/>
      <c r="P179" s="33"/>
    </row>
    <row r="180" spans="9:16" ht="15.75">
      <c r="I180" s="33"/>
      <c r="J180" s="33"/>
      <c r="K180" s="33"/>
      <c r="L180" s="33"/>
      <c r="M180" s="33"/>
      <c r="N180" s="33"/>
      <c r="O180" s="33"/>
      <c r="P180" s="33"/>
    </row>
    <row r="181" spans="9:16" ht="15.75">
      <c r="I181" s="33"/>
      <c r="J181" s="33"/>
      <c r="K181" s="33"/>
      <c r="L181" s="33"/>
      <c r="M181" s="33"/>
      <c r="N181" s="33"/>
      <c r="O181" s="33"/>
      <c r="P181" s="33"/>
    </row>
    <row r="182" spans="9:16" ht="15.75">
      <c r="I182" s="33"/>
      <c r="J182" s="33"/>
      <c r="K182" s="33"/>
      <c r="L182" s="33"/>
      <c r="M182" s="33"/>
      <c r="N182" s="33"/>
      <c r="O182" s="33"/>
      <c r="P182" s="33"/>
    </row>
    <row r="183" spans="9:16" ht="15.75">
      <c r="I183" s="33"/>
      <c r="J183" s="33"/>
      <c r="K183" s="33"/>
      <c r="L183" s="33"/>
      <c r="M183" s="33"/>
      <c r="N183" s="33"/>
      <c r="O183" s="33"/>
      <c r="P183" s="33"/>
    </row>
    <row r="184" spans="9:16" ht="15.75">
      <c r="I184" s="33"/>
      <c r="J184" s="33"/>
      <c r="K184" s="33"/>
      <c r="L184" s="33"/>
      <c r="M184" s="33"/>
      <c r="N184" s="33"/>
      <c r="O184" s="33"/>
      <c r="P184" s="33"/>
    </row>
    <row r="185" spans="9:16" ht="15.75">
      <c r="I185" s="33"/>
      <c r="J185" s="33"/>
      <c r="K185" s="33"/>
      <c r="L185" s="33"/>
      <c r="M185" s="33"/>
      <c r="N185" s="33"/>
      <c r="O185" s="33"/>
      <c r="P185" s="33"/>
    </row>
    <row r="186" spans="9:16" ht="15.75">
      <c r="I186" s="33"/>
      <c r="J186" s="33"/>
      <c r="K186" s="33"/>
      <c r="L186" s="33"/>
      <c r="M186" s="33"/>
      <c r="N186" s="33"/>
      <c r="O186" s="33"/>
      <c r="P186" s="33"/>
    </row>
    <row r="187" spans="9:16" ht="15.75">
      <c r="I187" s="33"/>
      <c r="J187" s="33"/>
      <c r="K187" s="33"/>
      <c r="L187" s="33"/>
      <c r="M187" s="33"/>
      <c r="N187" s="33"/>
      <c r="O187" s="33"/>
      <c r="P187" s="33"/>
    </row>
    <row r="188" spans="9:16" ht="15.75">
      <c r="I188" s="33"/>
      <c r="J188" s="33"/>
      <c r="K188" s="33"/>
      <c r="L188" s="33"/>
      <c r="M188" s="33"/>
      <c r="N188" s="33"/>
      <c r="O188" s="33"/>
      <c r="P188" s="33"/>
    </row>
    <row r="189" spans="9:16" ht="15.75">
      <c r="I189" s="33"/>
      <c r="J189" s="33"/>
      <c r="K189" s="33"/>
      <c r="L189" s="33"/>
      <c r="M189" s="33"/>
      <c r="N189" s="33"/>
      <c r="O189" s="33"/>
      <c r="P189" s="33"/>
    </row>
    <row r="190" spans="9:16" ht="15.75">
      <c r="I190" s="33"/>
      <c r="J190" s="33"/>
      <c r="K190" s="33"/>
      <c r="L190" s="33"/>
      <c r="M190" s="33"/>
      <c r="N190" s="33"/>
      <c r="O190" s="33"/>
      <c r="P190" s="33"/>
    </row>
    <row r="191" spans="9:16" ht="15.75">
      <c r="I191" s="33"/>
      <c r="J191" s="33"/>
      <c r="K191" s="33"/>
      <c r="L191" s="33"/>
      <c r="M191" s="33"/>
      <c r="N191" s="33"/>
      <c r="O191" s="33"/>
      <c r="P191" s="33"/>
    </row>
    <row r="192" spans="9:16" ht="15.75">
      <c r="I192" s="33"/>
      <c r="J192" s="33"/>
      <c r="K192" s="33"/>
      <c r="L192" s="33"/>
      <c r="M192" s="33"/>
      <c r="N192" s="33"/>
      <c r="O192" s="33"/>
      <c r="P192" s="33"/>
    </row>
    <row r="193" spans="9:16" ht="15.75">
      <c r="I193" s="33"/>
      <c r="J193" s="33"/>
      <c r="K193" s="33"/>
      <c r="L193" s="33"/>
      <c r="M193" s="33"/>
      <c r="N193" s="33"/>
      <c r="O193" s="33"/>
      <c r="P193" s="33"/>
    </row>
    <row r="194" spans="9:16" ht="15.75">
      <c r="I194" s="33"/>
      <c r="J194" s="33"/>
      <c r="K194" s="33"/>
      <c r="L194" s="33"/>
      <c r="M194" s="33"/>
      <c r="N194" s="33"/>
      <c r="O194" s="33"/>
      <c r="P194" s="33"/>
    </row>
    <row r="195" spans="9:16" ht="15.75">
      <c r="I195" s="33"/>
      <c r="J195" s="33"/>
      <c r="K195" s="33"/>
      <c r="L195" s="33"/>
      <c r="M195" s="33"/>
      <c r="N195" s="33"/>
      <c r="O195" s="33"/>
      <c r="P195" s="33"/>
    </row>
    <row r="196" spans="9:16" ht="15.75">
      <c r="I196" s="33"/>
      <c r="J196" s="33"/>
      <c r="K196" s="33"/>
      <c r="L196" s="33"/>
      <c r="M196" s="33"/>
      <c r="N196" s="33"/>
      <c r="O196" s="33"/>
      <c r="P196" s="33"/>
    </row>
    <row r="197" spans="9:16" ht="15.75">
      <c r="I197" s="33"/>
      <c r="J197" s="33"/>
      <c r="K197" s="33"/>
      <c r="L197" s="33"/>
      <c r="M197" s="33"/>
      <c r="N197" s="33"/>
      <c r="O197" s="33"/>
      <c r="P197" s="33"/>
    </row>
    <row r="198" spans="9:16" ht="15.75">
      <c r="I198" s="33"/>
      <c r="J198" s="33"/>
      <c r="K198" s="33"/>
      <c r="L198" s="33"/>
      <c r="M198" s="33"/>
      <c r="N198" s="33"/>
      <c r="O198" s="33"/>
      <c r="P198" s="33"/>
    </row>
    <row r="199" spans="9:16" ht="15.75">
      <c r="I199" s="33"/>
      <c r="J199" s="33"/>
      <c r="K199" s="33"/>
      <c r="L199" s="33"/>
      <c r="M199" s="33"/>
      <c r="N199" s="33"/>
      <c r="O199" s="33"/>
      <c r="P199" s="33"/>
    </row>
    <row r="200" spans="9:16" ht="15.75">
      <c r="I200" s="33"/>
      <c r="J200" s="33"/>
      <c r="K200" s="33"/>
      <c r="L200" s="33"/>
      <c r="M200" s="33"/>
      <c r="N200" s="33"/>
      <c r="O200" s="33"/>
      <c r="P200" s="33"/>
    </row>
    <row r="201" spans="9:16" ht="15.75">
      <c r="I201" s="33"/>
      <c r="J201" s="33"/>
      <c r="K201" s="33"/>
      <c r="L201" s="33"/>
      <c r="M201" s="33"/>
      <c r="N201" s="33"/>
      <c r="O201" s="33"/>
      <c r="P201" s="33"/>
    </row>
    <row r="202" spans="9:16" ht="15.75">
      <c r="I202" s="33"/>
      <c r="J202" s="33"/>
      <c r="K202" s="33"/>
      <c r="L202" s="33"/>
      <c r="M202" s="33"/>
      <c r="N202" s="33"/>
      <c r="O202" s="33"/>
      <c r="P202" s="33"/>
    </row>
    <row r="203" spans="9:16" ht="15.75">
      <c r="I203" s="33"/>
      <c r="J203" s="33"/>
      <c r="K203" s="33"/>
      <c r="L203" s="33"/>
      <c r="M203" s="33"/>
      <c r="N203" s="33"/>
      <c r="O203" s="33"/>
      <c r="P203" s="33"/>
    </row>
    <row r="204" spans="9:16" ht="15.75">
      <c r="I204" s="33"/>
      <c r="J204" s="33"/>
      <c r="K204" s="33"/>
      <c r="L204" s="33"/>
      <c r="M204" s="33"/>
      <c r="N204" s="33"/>
      <c r="O204" s="33"/>
      <c r="P204" s="33"/>
    </row>
    <row r="205" spans="9:16" ht="15.75">
      <c r="I205" s="33"/>
      <c r="J205" s="33"/>
      <c r="K205" s="33"/>
      <c r="L205" s="33"/>
      <c r="M205" s="33"/>
      <c r="N205" s="33"/>
      <c r="O205" s="33"/>
      <c r="P205" s="33"/>
    </row>
    <row r="206" spans="9:16" ht="15.75">
      <c r="I206" s="33"/>
      <c r="J206" s="33"/>
      <c r="K206" s="33"/>
      <c r="L206" s="33"/>
      <c r="M206" s="33"/>
      <c r="N206" s="33"/>
      <c r="O206" s="33"/>
      <c r="P206" s="33"/>
    </row>
    <row r="207" spans="9:16" ht="15.75">
      <c r="I207" s="33"/>
      <c r="J207" s="33"/>
      <c r="K207" s="33"/>
      <c r="L207" s="33"/>
      <c r="M207" s="33"/>
      <c r="N207" s="33"/>
      <c r="O207" s="33"/>
      <c r="P207" s="33"/>
    </row>
    <row r="208" spans="9:16" ht="15.75">
      <c r="I208" s="33"/>
      <c r="J208" s="33"/>
      <c r="K208" s="33"/>
      <c r="L208" s="33"/>
      <c r="M208" s="33"/>
      <c r="N208" s="33"/>
      <c r="O208" s="33"/>
      <c r="P208" s="33"/>
    </row>
    <row r="209" spans="9:16" ht="15.75">
      <c r="I209" s="33"/>
      <c r="J209" s="33"/>
      <c r="K209" s="33"/>
      <c r="L209" s="33"/>
      <c r="M209" s="33"/>
      <c r="N209" s="33"/>
      <c r="O209" s="33"/>
      <c r="P209" s="33"/>
    </row>
    <row r="210" spans="9:16" ht="15.75">
      <c r="I210" s="33"/>
      <c r="J210" s="33"/>
      <c r="K210" s="33"/>
      <c r="L210" s="33"/>
      <c r="M210" s="33"/>
      <c r="N210" s="33"/>
      <c r="O210" s="33"/>
      <c r="P210" s="33"/>
    </row>
    <row r="211" spans="9:16" ht="15.75">
      <c r="I211" s="33"/>
      <c r="J211" s="33"/>
      <c r="K211" s="33"/>
      <c r="L211" s="33"/>
      <c r="M211" s="33"/>
      <c r="N211" s="33"/>
      <c r="O211" s="33"/>
      <c r="P211" s="33"/>
    </row>
    <row r="212" spans="9:16" ht="15.75">
      <c r="I212" s="33"/>
      <c r="J212" s="33"/>
      <c r="K212" s="33"/>
      <c r="L212" s="33"/>
      <c r="M212" s="33"/>
      <c r="N212" s="33"/>
      <c r="O212" s="33"/>
      <c r="P212" s="33"/>
    </row>
    <row r="213" spans="9:16" ht="15.75">
      <c r="I213" s="33"/>
      <c r="J213" s="33"/>
      <c r="K213" s="33"/>
      <c r="L213" s="33"/>
      <c r="M213" s="33"/>
      <c r="N213" s="33"/>
      <c r="O213" s="33"/>
      <c r="P213" s="33"/>
    </row>
    <row r="214" spans="9:16" ht="15.75">
      <c r="I214" s="33"/>
      <c r="J214" s="33"/>
      <c r="K214" s="33"/>
      <c r="L214" s="33"/>
      <c r="M214" s="33"/>
      <c r="N214" s="33"/>
      <c r="O214" s="33"/>
      <c r="P214" s="33"/>
    </row>
    <row r="215" spans="9:16" ht="15.75">
      <c r="I215" s="33"/>
      <c r="J215" s="33"/>
      <c r="K215" s="33"/>
      <c r="L215" s="33"/>
      <c r="M215" s="33"/>
      <c r="N215" s="33"/>
      <c r="O215" s="33"/>
      <c r="P215" s="33"/>
    </row>
    <row r="216" spans="9:16" ht="15.75">
      <c r="I216" s="33"/>
      <c r="J216" s="33"/>
      <c r="K216" s="33"/>
      <c r="L216" s="33"/>
      <c r="M216" s="33"/>
      <c r="N216" s="33"/>
      <c r="O216" s="33"/>
      <c r="P216" s="33"/>
    </row>
    <row r="217" spans="9:16" ht="15.75">
      <c r="I217" s="33"/>
      <c r="J217" s="33"/>
      <c r="K217" s="33"/>
      <c r="L217" s="33"/>
      <c r="M217" s="33"/>
      <c r="N217" s="33"/>
      <c r="O217" s="33"/>
      <c r="P217" s="33"/>
    </row>
    <row r="218" spans="9:16" ht="15.75">
      <c r="I218" s="33"/>
      <c r="J218" s="33"/>
      <c r="K218" s="33"/>
      <c r="L218" s="33"/>
      <c r="M218" s="33"/>
      <c r="N218" s="33"/>
      <c r="O218" s="33"/>
      <c r="P218" s="33"/>
    </row>
    <row r="219" spans="9:16" ht="15.75">
      <c r="I219" s="33"/>
      <c r="J219" s="33"/>
      <c r="K219" s="33"/>
      <c r="L219" s="33"/>
      <c r="M219" s="33"/>
      <c r="N219" s="33"/>
      <c r="O219" s="33"/>
      <c r="P219" s="33"/>
    </row>
    <row r="220" spans="9:16" ht="15.75">
      <c r="I220" s="33"/>
      <c r="J220" s="33"/>
      <c r="K220" s="33"/>
      <c r="L220" s="33"/>
      <c r="M220" s="33"/>
      <c r="N220" s="33"/>
      <c r="O220" s="33"/>
      <c r="P220" s="33"/>
    </row>
    <row r="221" spans="9:16" ht="15.75">
      <c r="I221" s="33"/>
      <c r="J221" s="33"/>
      <c r="K221" s="33"/>
      <c r="L221" s="33"/>
      <c r="M221" s="33"/>
      <c r="N221" s="33"/>
      <c r="O221" s="33"/>
      <c r="P221" s="33"/>
    </row>
    <row r="222" spans="9:16" ht="15.75">
      <c r="I222" s="33"/>
      <c r="J222" s="33"/>
      <c r="K222" s="33"/>
      <c r="L222" s="33"/>
      <c r="M222" s="33"/>
      <c r="N222" s="33"/>
      <c r="O222" s="33"/>
      <c r="P222" s="33"/>
    </row>
    <row r="223" spans="9:16" ht="15.75">
      <c r="I223" s="33"/>
      <c r="J223" s="33"/>
      <c r="K223" s="33"/>
      <c r="L223" s="33"/>
      <c r="M223" s="33"/>
      <c r="N223" s="33"/>
      <c r="O223" s="33"/>
      <c r="P223" s="33"/>
    </row>
    <row r="224" spans="9:16" ht="15.75">
      <c r="I224" s="33"/>
      <c r="J224" s="33"/>
      <c r="K224" s="33"/>
      <c r="L224" s="33"/>
      <c r="M224" s="33"/>
      <c r="N224" s="33"/>
      <c r="O224" s="33"/>
      <c r="P224" s="33"/>
    </row>
    <row r="225" spans="9:16" ht="15.75">
      <c r="I225" s="33"/>
      <c r="J225" s="33"/>
      <c r="K225" s="33"/>
      <c r="L225" s="33"/>
      <c r="M225" s="33"/>
      <c r="N225" s="33"/>
      <c r="O225" s="33"/>
      <c r="P225" s="33"/>
    </row>
    <row r="226" spans="9:16" ht="15.75">
      <c r="I226" s="33"/>
      <c r="J226" s="33"/>
      <c r="K226" s="33"/>
      <c r="L226" s="33"/>
      <c r="M226" s="33"/>
      <c r="N226" s="33"/>
      <c r="O226" s="33"/>
      <c r="P226" s="33"/>
    </row>
    <row r="227" spans="9:16" ht="15.75">
      <c r="I227" s="33"/>
      <c r="J227" s="33"/>
      <c r="K227" s="33"/>
      <c r="L227" s="33"/>
      <c r="M227" s="33"/>
      <c r="N227" s="33"/>
      <c r="O227" s="33"/>
      <c r="P227" s="33"/>
    </row>
    <row r="228" spans="9:16" ht="15.75">
      <c r="I228" s="33"/>
      <c r="J228" s="33"/>
      <c r="K228" s="33"/>
      <c r="L228" s="33"/>
      <c r="M228" s="33"/>
      <c r="N228" s="33"/>
      <c r="O228" s="33"/>
      <c r="P228" s="33"/>
    </row>
    <row r="229" spans="9:16" ht="15.75">
      <c r="I229" s="33"/>
      <c r="J229" s="33"/>
      <c r="K229" s="33"/>
      <c r="L229" s="33"/>
      <c r="M229" s="33"/>
      <c r="N229" s="33"/>
      <c r="O229" s="33"/>
      <c r="P229" s="33"/>
    </row>
    <row r="230" spans="9:16" ht="15.75">
      <c r="I230" s="33"/>
      <c r="J230" s="33"/>
      <c r="K230" s="33"/>
      <c r="L230" s="33"/>
      <c r="M230" s="33"/>
      <c r="N230" s="33"/>
      <c r="O230" s="33"/>
      <c r="P230" s="33"/>
    </row>
    <row r="231" spans="9:16" ht="15.75">
      <c r="I231" s="33"/>
      <c r="J231" s="33"/>
      <c r="K231" s="33"/>
      <c r="L231" s="33"/>
      <c r="M231" s="33"/>
      <c r="N231" s="33"/>
      <c r="O231" s="33"/>
      <c r="P231" s="33"/>
    </row>
    <row r="232" spans="9:16" ht="15.75">
      <c r="I232" s="33"/>
      <c r="J232" s="33"/>
      <c r="K232" s="33"/>
      <c r="L232" s="33"/>
      <c r="M232" s="33"/>
      <c r="N232" s="33"/>
      <c r="O232" s="33"/>
      <c r="P232" s="33"/>
    </row>
    <row r="233" spans="9:16" ht="15.75">
      <c r="I233" s="33"/>
      <c r="J233" s="33"/>
      <c r="K233" s="33"/>
      <c r="L233" s="33"/>
      <c r="M233" s="33"/>
      <c r="N233" s="33"/>
      <c r="O233" s="33"/>
      <c r="P233" s="33"/>
    </row>
    <row r="234" spans="9:16" ht="15.75">
      <c r="I234" s="33"/>
      <c r="J234" s="33"/>
      <c r="K234" s="33"/>
      <c r="L234" s="33"/>
      <c r="M234" s="33"/>
      <c r="N234" s="33"/>
      <c r="O234" s="33"/>
      <c r="P234" s="33"/>
    </row>
    <row r="235" spans="9:16" ht="15.75">
      <c r="I235" s="33"/>
      <c r="J235" s="33"/>
      <c r="K235" s="33"/>
      <c r="L235" s="33"/>
      <c r="M235" s="33"/>
      <c r="N235" s="33"/>
      <c r="O235" s="33"/>
      <c r="P235" s="33"/>
    </row>
    <row r="236" spans="9:16" ht="15.75">
      <c r="I236" s="33"/>
      <c r="J236" s="33"/>
      <c r="K236" s="33"/>
      <c r="L236" s="33"/>
      <c r="M236" s="33"/>
      <c r="N236" s="33"/>
      <c r="O236" s="33"/>
      <c r="P236" s="33"/>
    </row>
    <row r="237" spans="9:16" ht="15.75">
      <c r="I237" s="33"/>
      <c r="J237" s="33"/>
      <c r="K237" s="33"/>
      <c r="L237" s="33"/>
      <c r="M237" s="33"/>
      <c r="N237" s="33"/>
      <c r="O237" s="33"/>
      <c r="P237" s="33"/>
    </row>
    <row r="238" spans="9:16" ht="15.75">
      <c r="I238" s="33"/>
      <c r="J238" s="33"/>
      <c r="K238" s="33"/>
      <c r="L238" s="33"/>
      <c r="M238" s="33"/>
      <c r="N238" s="33"/>
      <c r="O238" s="33"/>
      <c r="P238" s="33"/>
    </row>
    <row r="239" spans="9:16" ht="15.75">
      <c r="I239" s="33"/>
      <c r="J239" s="33"/>
      <c r="K239" s="33"/>
      <c r="L239" s="33"/>
      <c r="M239" s="33"/>
      <c r="N239" s="33"/>
      <c r="O239" s="33"/>
      <c r="P239" s="33"/>
    </row>
    <row r="240" spans="9:16" ht="15.75">
      <c r="I240" s="33"/>
      <c r="J240" s="33"/>
      <c r="K240" s="33"/>
      <c r="L240" s="33"/>
      <c r="M240" s="33"/>
      <c r="N240" s="33"/>
      <c r="O240" s="33"/>
      <c r="P240" s="33"/>
    </row>
    <row r="241" spans="9:16" ht="15.75">
      <c r="I241" s="33"/>
      <c r="J241" s="33"/>
      <c r="K241" s="33"/>
      <c r="L241" s="33"/>
      <c r="M241" s="33"/>
      <c r="N241" s="33"/>
      <c r="O241" s="33"/>
      <c r="P241" s="33"/>
    </row>
    <row r="242" spans="9:16" ht="15.75">
      <c r="I242" s="33"/>
      <c r="J242" s="33"/>
      <c r="K242" s="33"/>
      <c r="L242" s="33"/>
      <c r="M242" s="33"/>
      <c r="N242" s="33"/>
      <c r="O242" s="33"/>
      <c r="P242" s="33"/>
    </row>
    <row r="243" spans="9:16" ht="15.75">
      <c r="I243" s="33"/>
      <c r="J243" s="33"/>
      <c r="K243" s="33"/>
      <c r="L243" s="33"/>
      <c r="M243" s="33"/>
      <c r="N243" s="33"/>
      <c r="O243" s="33"/>
      <c r="P243" s="33"/>
    </row>
    <row r="244" spans="9:16" ht="15.75">
      <c r="I244" s="33"/>
      <c r="J244" s="33"/>
      <c r="K244" s="33"/>
      <c r="L244" s="33"/>
      <c r="M244" s="33"/>
      <c r="N244" s="33"/>
      <c r="O244" s="33"/>
      <c r="P244" s="33"/>
    </row>
    <row r="245" spans="9:16" ht="15.75">
      <c r="I245" s="33"/>
      <c r="J245" s="33"/>
      <c r="K245" s="33"/>
      <c r="L245" s="33"/>
      <c r="M245" s="33"/>
      <c r="N245" s="33"/>
      <c r="O245" s="33"/>
      <c r="P245" s="33"/>
    </row>
    <row r="246" spans="9:16" ht="15.75">
      <c r="I246" s="33"/>
      <c r="J246" s="33"/>
      <c r="K246" s="33"/>
      <c r="L246" s="33"/>
      <c r="M246" s="33"/>
      <c r="N246" s="33"/>
      <c r="O246" s="33"/>
      <c r="P246" s="33"/>
    </row>
    <row r="247" spans="9:16" ht="15.75">
      <c r="I247" s="33"/>
      <c r="J247" s="33"/>
      <c r="K247" s="33"/>
      <c r="L247" s="33"/>
      <c r="M247" s="33"/>
      <c r="N247" s="33"/>
      <c r="O247" s="33"/>
      <c r="P247" s="33"/>
    </row>
    <row r="248" spans="9:16" ht="15.75">
      <c r="I248" s="33"/>
      <c r="J248" s="33"/>
      <c r="K248" s="33"/>
      <c r="L248" s="33"/>
      <c r="M248" s="33"/>
      <c r="N248" s="33"/>
      <c r="O248" s="33"/>
      <c r="P248" s="33"/>
    </row>
    <row r="249" spans="9:16" ht="15.75">
      <c r="I249" s="33"/>
      <c r="J249" s="33"/>
      <c r="K249" s="33"/>
      <c r="L249" s="33"/>
      <c r="M249" s="33"/>
      <c r="N249" s="33"/>
      <c r="O249" s="33"/>
      <c r="P249" s="33"/>
    </row>
    <row r="250" spans="9:16" ht="15.75">
      <c r="I250" s="33"/>
      <c r="J250" s="33"/>
      <c r="K250" s="33"/>
      <c r="L250" s="33"/>
      <c r="M250" s="33"/>
      <c r="N250" s="33"/>
      <c r="O250" s="33"/>
      <c r="P250" s="33"/>
    </row>
    <row r="251" spans="9:16" ht="15.75">
      <c r="I251" s="33"/>
      <c r="J251" s="33"/>
      <c r="K251" s="33"/>
      <c r="L251" s="33"/>
      <c r="M251" s="33"/>
      <c r="N251" s="33"/>
      <c r="O251" s="33"/>
      <c r="P251" s="33"/>
    </row>
    <row r="252" spans="9:16" ht="15.75">
      <c r="I252" s="33"/>
      <c r="J252" s="33"/>
      <c r="K252" s="33"/>
      <c r="L252" s="33"/>
      <c r="M252" s="33"/>
      <c r="N252" s="33"/>
      <c r="O252" s="33"/>
      <c r="P252" s="33"/>
    </row>
    <row r="253" spans="9:16" ht="15.75">
      <c r="I253" s="33"/>
      <c r="J253" s="33"/>
      <c r="K253" s="33"/>
      <c r="L253" s="33"/>
      <c r="M253" s="33"/>
      <c r="N253" s="33"/>
      <c r="O253" s="33"/>
      <c r="P253" s="33"/>
    </row>
    <row r="254" spans="9:16" ht="15.75">
      <c r="I254" s="33"/>
      <c r="J254" s="33"/>
      <c r="K254" s="33"/>
      <c r="L254" s="33"/>
      <c r="M254" s="33"/>
      <c r="N254" s="33"/>
      <c r="O254" s="33"/>
      <c r="P254" s="33"/>
    </row>
    <row r="255" spans="9:16" ht="15.75">
      <c r="I255" s="33"/>
      <c r="J255" s="33"/>
      <c r="K255" s="33"/>
      <c r="L255" s="33"/>
      <c r="M255" s="33"/>
      <c r="N255" s="33"/>
      <c r="O255" s="33"/>
      <c r="P255" s="33"/>
    </row>
    <row r="256" spans="9:16" ht="15.75">
      <c r="I256" s="33"/>
      <c r="J256" s="33"/>
      <c r="K256" s="33"/>
      <c r="L256" s="33"/>
      <c r="M256" s="33"/>
      <c r="N256" s="33"/>
      <c r="O256" s="33"/>
      <c r="P256" s="33"/>
    </row>
    <row r="257" spans="9:16" ht="15.75">
      <c r="I257" s="33"/>
      <c r="J257" s="33"/>
      <c r="K257" s="33"/>
      <c r="L257" s="33"/>
      <c r="M257" s="33"/>
      <c r="N257" s="33"/>
      <c r="O257" s="33"/>
      <c r="P257" s="33"/>
    </row>
    <row r="258" spans="9:16" ht="15.75">
      <c r="I258" s="33"/>
      <c r="J258" s="33"/>
      <c r="K258" s="33"/>
      <c r="L258" s="33"/>
      <c r="M258" s="33"/>
      <c r="N258" s="33"/>
      <c r="O258" s="33"/>
      <c r="P258" s="33"/>
    </row>
    <row r="259" spans="9:16" ht="15.75">
      <c r="I259" s="33"/>
      <c r="J259" s="33"/>
      <c r="K259" s="33"/>
      <c r="L259" s="33"/>
      <c r="M259" s="33"/>
      <c r="N259" s="33"/>
      <c r="O259" s="33"/>
      <c r="P259" s="33"/>
    </row>
    <row r="260" spans="9:16" ht="15.75">
      <c r="I260" s="33"/>
      <c r="J260" s="33"/>
      <c r="K260" s="33"/>
      <c r="L260" s="33"/>
      <c r="M260" s="33"/>
      <c r="N260" s="33"/>
      <c r="O260" s="33"/>
      <c r="P260" s="33"/>
    </row>
    <row r="261" spans="9:16" ht="15.75">
      <c r="I261" s="33"/>
      <c r="J261" s="33"/>
      <c r="K261" s="33"/>
      <c r="L261" s="33"/>
      <c r="M261" s="33"/>
      <c r="N261" s="33"/>
      <c r="O261" s="33"/>
      <c r="P261" s="33"/>
    </row>
    <row r="262" spans="9:16" ht="15.75">
      <c r="I262" s="33"/>
      <c r="J262" s="33"/>
      <c r="K262" s="33"/>
      <c r="L262" s="33"/>
      <c r="M262" s="33"/>
      <c r="N262" s="33"/>
      <c r="O262" s="33"/>
      <c r="P262" s="33"/>
    </row>
    <row r="263" spans="9:16" ht="15.75">
      <c r="I263" s="33"/>
      <c r="J263" s="33"/>
      <c r="K263" s="33"/>
      <c r="L263" s="33"/>
      <c r="M263" s="33"/>
      <c r="N263" s="33"/>
      <c r="O263" s="33"/>
      <c r="P263" s="33"/>
    </row>
    <row r="264" spans="9:16" ht="15.75">
      <c r="I264" s="33"/>
      <c r="J264" s="33"/>
      <c r="K264" s="33"/>
      <c r="L264" s="33"/>
      <c r="M264" s="33"/>
      <c r="N264" s="33"/>
      <c r="O264" s="33"/>
      <c r="P264" s="33"/>
    </row>
    <row r="265" spans="9:16" ht="15.75">
      <c r="I265" s="33"/>
      <c r="J265" s="33"/>
      <c r="K265" s="33"/>
      <c r="L265" s="33"/>
      <c r="M265" s="33"/>
      <c r="N265" s="33"/>
      <c r="O265" s="33"/>
      <c r="P265" s="33"/>
    </row>
    <row r="266" spans="9:16" ht="15.75">
      <c r="I266" s="33"/>
      <c r="J266" s="33"/>
      <c r="K266" s="33"/>
      <c r="L266" s="33"/>
      <c r="M266" s="33"/>
      <c r="N266" s="33"/>
      <c r="O266" s="33"/>
      <c r="P266" s="33"/>
    </row>
    <row r="267" spans="9:16" ht="15.75">
      <c r="I267" s="33"/>
      <c r="J267" s="33"/>
      <c r="K267" s="33"/>
      <c r="L267" s="33"/>
      <c r="M267" s="33"/>
      <c r="N267" s="33"/>
      <c r="O267" s="33"/>
      <c r="P267" s="33"/>
    </row>
    <row r="268" spans="9:16" ht="15.75">
      <c r="I268" s="33"/>
      <c r="J268" s="33"/>
      <c r="K268" s="33"/>
      <c r="L268" s="33"/>
      <c r="M268" s="33"/>
      <c r="N268" s="33"/>
      <c r="O268" s="33"/>
      <c r="P268" s="33"/>
    </row>
    <row r="269" spans="9:16" ht="15.75">
      <c r="I269" s="33"/>
      <c r="J269" s="33"/>
      <c r="K269" s="33"/>
      <c r="L269" s="33"/>
      <c r="M269" s="33"/>
      <c r="N269" s="33"/>
      <c r="O269" s="33"/>
      <c r="P269" s="33"/>
    </row>
    <row r="270" spans="9:16" ht="15.75">
      <c r="I270" s="33"/>
      <c r="J270" s="33"/>
      <c r="K270" s="33"/>
      <c r="L270" s="33"/>
      <c r="M270" s="33"/>
      <c r="N270" s="33"/>
      <c r="O270" s="33"/>
      <c r="P270" s="33"/>
    </row>
    <row r="271" spans="9:16" ht="15.75">
      <c r="I271" s="33"/>
      <c r="J271" s="33"/>
      <c r="K271" s="33"/>
      <c r="L271" s="33"/>
      <c r="M271" s="33"/>
      <c r="N271" s="33"/>
      <c r="O271" s="33"/>
      <c r="P271" s="33"/>
    </row>
    <row r="272" spans="9:16" ht="15.75">
      <c r="I272" s="33"/>
      <c r="J272" s="33"/>
      <c r="K272" s="33"/>
      <c r="L272" s="33"/>
      <c r="M272" s="33"/>
      <c r="N272" s="33"/>
      <c r="O272" s="33"/>
      <c r="P272" s="33"/>
    </row>
    <row r="273" spans="9:16" ht="15.75">
      <c r="I273" s="33"/>
      <c r="J273" s="33"/>
      <c r="K273" s="33"/>
      <c r="L273" s="33"/>
      <c r="M273" s="33"/>
      <c r="N273" s="33"/>
      <c r="O273" s="33"/>
      <c r="P273" s="33"/>
    </row>
    <row r="274" spans="9:16" ht="15.75">
      <c r="I274" s="33"/>
      <c r="J274" s="33"/>
      <c r="K274" s="33"/>
      <c r="L274" s="33"/>
      <c r="M274" s="33"/>
      <c r="N274" s="33"/>
      <c r="O274" s="33"/>
      <c r="P274" s="33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headerFooter alignWithMargins="0">
    <oddHeader>&amp;R&amp;"Arial,Bold"Appendix 1E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2004-11-26T02:51:34Z</cp:lastPrinted>
  <dcterms:created xsi:type="dcterms:W3CDTF">2003-07-29T03:31:45Z</dcterms:created>
  <dcterms:modified xsi:type="dcterms:W3CDTF">2004-11-26T03:08:24Z</dcterms:modified>
  <cp:category/>
  <cp:version/>
  <cp:contentType/>
  <cp:contentStatus/>
</cp:coreProperties>
</file>