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Inc" sheetId="1" r:id="rId1"/>
    <sheet name="BS" sheetId="2" r:id="rId2"/>
    <sheet name="EQ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<sst xmlns="http://schemas.openxmlformats.org/spreadsheetml/2006/main" count="170" uniqueCount="126">
  <si>
    <t>PENTAMASTER CORPORATION BERHAD (572307-U)</t>
  </si>
  <si>
    <t>CONDENSED CONSOLIDATED INCOME STATEMENT</t>
  </si>
  <si>
    <t>RM'000</t>
  </si>
  <si>
    <t>Note</t>
  </si>
  <si>
    <t>Revenue</t>
  </si>
  <si>
    <t>Cost of goods sold</t>
  </si>
  <si>
    <t>Gross profit</t>
  </si>
  <si>
    <t>Other operating income</t>
  </si>
  <si>
    <t>Operating expenses</t>
  </si>
  <si>
    <t>Profit from operations</t>
  </si>
  <si>
    <t>Finance cost</t>
  </si>
  <si>
    <t>Profit before taxation</t>
  </si>
  <si>
    <t>Taxation</t>
  </si>
  <si>
    <t>Profit after taxation</t>
  </si>
  <si>
    <t>Minority interest</t>
  </si>
  <si>
    <t>Net profit for the period</t>
  </si>
  <si>
    <t>Earnings per share - basic (sen)</t>
  </si>
  <si>
    <t>Earnings per share - diluted (sen)</t>
  </si>
  <si>
    <t>CONDENSED CONSOLIDATED BALANCE SHEET</t>
  </si>
  <si>
    <t xml:space="preserve">As at </t>
  </si>
  <si>
    <t>Non Current Assets</t>
  </si>
  <si>
    <t>Property, plant and equipment</t>
  </si>
  <si>
    <t>Current Assets</t>
  </si>
  <si>
    <t>Inventories</t>
  </si>
  <si>
    <t>Other receivables, deposits &amp; prepayments</t>
  </si>
  <si>
    <t>Short term deposits with licensed banks</t>
  </si>
  <si>
    <t>Cash and bank balances</t>
  </si>
  <si>
    <t>Current Liabilities</t>
  </si>
  <si>
    <t>Trade payables</t>
  </si>
  <si>
    <t>Trade receivables</t>
  </si>
  <si>
    <t>Other payables and accruals</t>
  </si>
  <si>
    <t>Hire purchase payables</t>
  </si>
  <si>
    <t>Short term borrowings</t>
  </si>
  <si>
    <t>Provision for taxation</t>
  </si>
  <si>
    <t>Net Current Assets</t>
  </si>
  <si>
    <t>Shareholders' Funds</t>
  </si>
  <si>
    <t>Share capital</t>
  </si>
  <si>
    <t>Share premium</t>
  </si>
  <si>
    <t>Retained profits</t>
  </si>
  <si>
    <t>Reserve on consolidation</t>
  </si>
  <si>
    <t>Long Term And Deferred Liabilities</t>
  </si>
  <si>
    <t>Deferred taxation</t>
  </si>
  <si>
    <t>The Condensed Consolidated Balance Sheet should be read in conjunction with the Annual</t>
  </si>
  <si>
    <t>CONDENSED CONSOLIDATED STATEMENT OF CHANGES IN EQUITY</t>
  </si>
  <si>
    <t xml:space="preserve">Share </t>
  </si>
  <si>
    <t>capital</t>
  </si>
  <si>
    <t>premium</t>
  </si>
  <si>
    <t>Reserve on</t>
  </si>
  <si>
    <t>consolidation</t>
  </si>
  <si>
    <t>Distributable</t>
  </si>
  <si>
    <t>profits</t>
  </si>
  <si>
    <t>Total</t>
  </si>
  <si>
    <t>Net profit for the financial period</t>
  </si>
  <si>
    <t xml:space="preserve">The Condensed Consolidated Statement of Changes in Equity should be read in conjunction </t>
  </si>
  <si>
    <t xml:space="preserve">CONDENSED CONSOLIDATED CASH FLOW STATEMENT </t>
  </si>
  <si>
    <t xml:space="preserve">ended </t>
  </si>
  <si>
    <t>Cash Flows From Operating Activities</t>
  </si>
  <si>
    <t>Adjustments for -</t>
  </si>
  <si>
    <t xml:space="preserve">  Amortisation of negative goodwill</t>
  </si>
  <si>
    <t>Amortisation of negative goodwill</t>
  </si>
  <si>
    <t xml:space="preserve">  Depreciation</t>
  </si>
  <si>
    <t xml:space="preserve">  Interest expense</t>
  </si>
  <si>
    <t xml:space="preserve">  Interest income</t>
  </si>
  <si>
    <t>Operating profit before working capital changes</t>
  </si>
  <si>
    <t>Changes in working capital</t>
  </si>
  <si>
    <t xml:space="preserve">  Inventories</t>
  </si>
  <si>
    <t xml:space="preserve">  Receivables</t>
  </si>
  <si>
    <t xml:space="preserve">  Payables</t>
  </si>
  <si>
    <t>Cash used in operations</t>
  </si>
  <si>
    <t>Interest paid</t>
  </si>
  <si>
    <t>Tax paid</t>
  </si>
  <si>
    <t>Net cash used in operating activities</t>
  </si>
  <si>
    <t>Cash Flows From Investing Activities</t>
  </si>
  <si>
    <t>Purchase of property, plant and equipment</t>
  </si>
  <si>
    <t>Interest received</t>
  </si>
  <si>
    <t>Net cash from investing activities</t>
  </si>
  <si>
    <t>Cash Flows From Financing Activities</t>
  </si>
  <si>
    <t>Net cash used in financing activities</t>
  </si>
  <si>
    <t>Net Decrease In Cash And Cash Equivalents</t>
  </si>
  <si>
    <t>Cash And Cash Equivalents As At 1 January</t>
  </si>
  <si>
    <t>The Condensed Consolidated Cash Flow Statement should be read in conjunction with the Annual</t>
  </si>
  <si>
    <t>Unaudited</t>
  </si>
  <si>
    <t>Audited</t>
  </si>
  <si>
    <t xml:space="preserve">Retained </t>
  </si>
  <si>
    <t>The Condensed Consolidated Income Statements should be read in conjunction with the Annual</t>
  </si>
  <si>
    <t xml:space="preserve">  Gain on disposal of property, plant &amp; equipment</t>
  </si>
  <si>
    <t>Proceeds from disposal of property, plant &amp; equipment</t>
  </si>
  <si>
    <t xml:space="preserve">  3 Months Ended</t>
  </si>
  <si>
    <t>31.12.2003</t>
  </si>
  <si>
    <t>QUARTERLY REPORT ON UNAUDITED CONSOLIDATED RESULTS</t>
  </si>
  <si>
    <t>Listing expenses</t>
  </si>
  <si>
    <t xml:space="preserve">Issue of shares pursuant of </t>
  </si>
  <si>
    <t>exercise of share options</t>
  </si>
  <si>
    <t>Proceeds from issuance of shares</t>
  </si>
  <si>
    <t>Cash And Cash Equivalents As At 31 December</t>
  </si>
  <si>
    <t>Audited Financial Statements of the Group for the year ended 31 December 2003.</t>
  </si>
  <si>
    <t>with the Annual Audited Financial Statements of the Group for the year ended 31 December 2003.</t>
  </si>
  <si>
    <t>As at 1 January 2004</t>
  </si>
  <si>
    <t>As at 1 January 2003</t>
  </si>
  <si>
    <t>Proceeds from term loan drawdown</t>
  </si>
  <si>
    <t>Other investments</t>
  </si>
  <si>
    <t xml:space="preserve">Issue of shares pursuant to </t>
  </si>
  <si>
    <t>Dividends</t>
  </si>
  <si>
    <t>Exchange fluctuation reserve</t>
  </si>
  <si>
    <t>-- Non distributable ----------------</t>
  </si>
  <si>
    <t>Exchange</t>
  </si>
  <si>
    <t>Fluctuation</t>
  </si>
  <si>
    <t>Reserve</t>
  </si>
  <si>
    <t>Exchange translation gain on</t>
  </si>
  <si>
    <t>foreign entity financial statement</t>
  </si>
  <si>
    <t xml:space="preserve">  Unrealised (gain)/loss on foreign exchange</t>
  </si>
  <si>
    <t>Investment in unquoted shares</t>
  </si>
  <si>
    <t>Payment of corporate exercise expenses</t>
  </si>
  <si>
    <t>Dividend paid</t>
  </si>
  <si>
    <t>private placement and bonus issue</t>
  </si>
  <si>
    <t>Minority Interests</t>
  </si>
  <si>
    <t xml:space="preserve">  Goodwill recognised</t>
  </si>
  <si>
    <t xml:space="preserve">  Minority interest</t>
  </si>
  <si>
    <t>FOR THE FOURTH FINANCIAL QUARTER ENDED 31 DECEMBER 2004</t>
  </si>
  <si>
    <t>31.12.2004</t>
  </si>
  <si>
    <t xml:space="preserve">  Financial Year Ended</t>
  </si>
  <si>
    <t>As at 31 December 2004</t>
  </si>
  <si>
    <t>As at 31 December 2003</t>
  </si>
  <si>
    <t>Year</t>
  </si>
  <si>
    <t xml:space="preserve">  Provision for warranty cost</t>
  </si>
  <si>
    <t xml:space="preserve">  Provision for employees' benefits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</si>
</sst>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3" fontId="0" fillId="0" borderId="0" xfId="0" applyNumberFormat="1" applyAlignment="1">
      <alignment/>
    </xf>
    <xf numFmtId="0" fontId="5" fillId="0" borderId="0" xfId="0" applyFont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0" fontId="4" fillId="0" borderId="0" xfId="0" applyFont="1" applyAlignment="1" quotePrefix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1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workbookViewId="0" topLeftCell="A16">
      <selection activeCell="I38" sqref="I38"/>
    </sheetView>
  </sheetViews>
  <sheetFormatPr defaultColWidth="9.140625" defaultRowHeight="12.75"/>
  <cols>
    <col min="5" max="5" width="11.140625" style="0" customWidth="1"/>
    <col min="6" max="6" width="10.140625" style="0" bestFit="1" customWidth="1"/>
    <col min="7" max="7" width="6.140625" style="0" customWidth="1"/>
    <col min="8" max="8" width="11.140625" style="0" customWidth="1"/>
    <col min="9" max="9" width="10.140625" style="0" bestFit="1" customWidth="1"/>
  </cols>
  <sheetData>
    <row r="1" ht="18">
      <c r="A1" s="2" t="s">
        <v>0</v>
      </c>
    </row>
    <row r="2" ht="15.75">
      <c r="A2" s="1" t="s">
        <v>89</v>
      </c>
    </row>
    <row r="3" ht="15.75">
      <c r="A3" s="1" t="s">
        <v>118</v>
      </c>
    </row>
    <row r="5" ht="15">
      <c r="A5" s="4" t="s">
        <v>1</v>
      </c>
    </row>
    <row r="7" spans="5:9" ht="12.75">
      <c r="E7" s="3" t="s">
        <v>87</v>
      </c>
      <c r="F7" s="3"/>
      <c r="G7" s="3"/>
      <c r="H7" s="3" t="s">
        <v>120</v>
      </c>
      <c r="I7" s="3"/>
    </row>
    <row r="8" spans="5:9" ht="12.75">
      <c r="E8" s="5" t="s">
        <v>119</v>
      </c>
      <c r="F8" s="5" t="s">
        <v>88</v>
      </c>
      <c r="G8" s="5"/>
      <c r="H8" s="5" t="s">
        <v>119</v>
      </c>
      <c r="I8" s="5" t="s">
        <v>88</v>
      </c>
    </row>
    <row r="9" spans="4:9" ht="12.75">
      <c r="D9" s="5" t="s">
        <v>3</v>
      </c>
      <c r="E9" s="5" t="s">
        <v>2</v>
      </c>
      <c r="F9" s="5" t="s">
        <v>2</v>
      </c>
      <c r="G9" s="3"/>
      <c r="H9" s="5" t="s">
        <v>2</v>
      </c>
      <c r="I9" s="5" t="s">
        <v>2</v>
      </c>
    </row>
    <row r="10" spans="5:10" ht="12.75">
      <c r="E10" s="6"/>
      <c r="F10" s="6"/>
      <c r="G10" s="6"/>
      <c r="H10" s="6"/>
      <c r="I10" s="6"/>
      <c r="J10" s="6"/>
    </row>
    <row r="11" spans="1:10" ht="12.75">
      <c r="A11" t="s">
        <v>4</v>
      </c>
      <c r="E11" s="6">
        <v>27018</v>
      </c>
      <c r="F11" s="7">
        <v>16505</v>
      </c>
      <c r="G11" s="6"/>
      <c r="H11" s="6">
        <v>85316</v>
      </c>
      <c r="I11" s="7">
        <v>56009</v>
      </c>
      <c r="J11" s="6"/>
    </row>
    <row r="12" spans="5:10" ht="12.75">
      <c r="E12" s="6"/>
      <c r="F12" s="6"/>
      <c r="G12" s="6"/>
      <c r="H12" s="6"/>
      <c r="I12" s="6"/>
      <c r="J12" s="6"/>
    </row>
    <row r="13" spans="1:10" ht="12.75">
      <c r="A13" t="s">
        <v>5</v>
      </c>
      <c r="E13" s="6">
        <v>-16498</v>
      </c>
      <c r="F13" s="7">
        <v>-8938</v>
      </c>
      <c r="G13" s="6"/>
      <c r="H13" s="6">
        <v>-51745</v>
      </c>
      <c r="I13" s="7">
        <v>-33613</v>
      </c>
      <c r="J13" s="6"/>
    </row>
    <row r="14" spans="5:10" ht="12.75">
      <c r="E14" s="6"/>
      <c r="F14" s="6"/>
      <c r="G14" s="6"/>
      <c r="H14" s="6"/>
      <c r="I14" s="6"/>
      <c r="J14" s="6"/>
    </row>
    <row r="15" spans="1:10" ht="12.75">
      <c r="A15" t="s">
        <v>6</v>
      </c>
      <c r="E15" s="8">
        <f>SUM(E11:E14)</f>
        <v>10520</v>
      </c>
      <c r="F15" s="8">
        <f>SUM(F11:F14)</f>
        <v>7567</v>
      </c>
      <c r="G15" s="6"/>
      <c r="H15" s="8">
        <f>SUM(H11:H14)</f>
        <v>33571</v>
      </c>
      <c r="I15" s="8">
        <f>SUM(I11:I14)</f>
        <v>22396</v>
      </c>
      <c r="J15" s="6"/>
    </row>
    <row r="16" spans="5:10" ht="12.75">
      <c r="E16" s="6"/>
      <c r="F16" s="6"/>
      <c r="G16" s="6"/>
      <c r="H16" s="6"/>
      <c r="I16" s="6"/>
      <c r="J16" s="6"/>
    </row>
    <row r="17" spans="1:10" ht="12.75">
      <c r="A17" t="s">
        <v>7</v>
      </c>
      <c r="E17" s="6">
        <v>490</v>
      </c>
      <c r="F17" s="7">
        <v>309</v>
      </c>
      <c r="G17" s="6"/>
      <c r="H17" s="6">
        <v>1352</v>
      </c>
      <c r="I17" s="7">
        <v>960</v>
      </c>
      <c r="J17" s="6"/>
    </row>
    <row r="18" spans="5:10" ht="12.75">
      <c r="E18" s="6"/>
      <c r="F18" s="6"/>
      <c r="G18" s="6"/>
      <c r="H18" s="6"/>
      <c r="I18" s="6"/>
      <c r="J18" s="6"/>
    </row>
    <row r="19" spans="1:10" ht="12.75">
      <c r="A19" t="s">
        <v>8</v>
      </c>
      <c r="E19" s="6">
        <v>-7949</v>
      </c>
      <c r="F19" s="7">
        <v>-3225</v>
      </c>
      <c r="G19" s="6"/>
      <c r="H19" s="6">
        <v>-17464</v>
      </c>
      <c r="I19" s="7">
        <v>-8369</v>
      </c>
      <c r="J19" s="6"/>
    </row>
    <row r="20" spans="5:10" ht="12.75">
      <c r="E20" s="6"/>
      <c r="F20" s="6"/>
      <c r="G20" s="6"/>
      <c r="H20" s="6"/>
      <c r="I20" s="6"/>
      <c r="J20" s="6"/>
    </row>
    <row r="21" spans="1:10" ht="12.75">
      <c r="A21" t="s">
        <v>9</v>
      </c>
      <c r="E21" s="8">
        <f>+E15+SUM(E17:E20)</f>
        <v>3061</v>
      </c>
      <c r="F21" s="8">
        <f>+F15+SUM(F17:F20)</f>
        <v>4651</v>
      </c>
      <c r="G21" s="6"/>
      <c r="H21" s="8">
        <f>+H15+SUM(H17:H20)</f>
        <v>17459</v>
      </c>
      <c r="I21" s="8">
        <f>+I15+SUM(I17:I20)</f>
        <v>14987</v>
      </c>
      <c r="J21" s="6"/>
    </row>
    <row r="22" spans="5:10" ht="12.75">
      <c r="E22" s="6"/>
      <c r="F22" s="6"/>
      <c r="G22" s="6"/>
      <c r="H22" s="6"/>
      <c r="I22" s="6"/>
      <c r="J22" s="6"/>
    </row>
    <row r="23" spans="1:10" ht="12.75">
      <c r="A23" t="s">
        <v>10</v>
      </c>
      <c r="E23" s="6">
        <v>-64</v>
      </c>
      <c r="F23" s="7">
        <v>-54</v>
      </c>
      <c r="G23" s="6"/>
      <c r="H23" s="6">
        <v>-161</v>
      </c>
      <c r="I23" s="7">
        <v>-273</v>
      </c>
      <c r="J23" s="6"/>
    </row>
    <row r="24" spans="5:10" ht="12.75">
      <c r="E24" s="6"/>
      <c r="F24" s="6"/>
      <c r="G24" s="6"/>
      <c r="H24" s="6"/>
      <c r="I24" s="6"/>
      <c r="J24" s="6"/>
    </row>
    <row r="25" spans="1:10" ht="12.75">
      <c r="A25" t="s">
        <v>11</v>
      </c>
      <c r="E25" s="8">
        <f>+E21+E23</f>
        <v>2997</v>
      </c>
      <c r="F25" s="8">
        <f>+F21+F23</f>
        <v>4597</v>
      </c>
      <c r="G25" s="6"/>
      <c r="H25" s="8">
        <f>+H21+H23</f>
        <v>17298</v>
      </c>
      <c r="I25" s="8">
        <f>+I21+I23</f>
        <v>14714</v>
      </c>
      <c r="J25" s="6"/>
    </row>
    <row r="26" spans="5:10" ht="12.75">
      <c r="E26" s="6"/>
      <c r="F26" s="6"/>
      <c r="G26" s="6"/>
      <c r="H26" s="6"/>
      <c r="I26" s="6"/>
      <c r="J26" s="6"/>
    </row>
    <row r="27" spans="1:10" ht="12.75">
      <c r="A27" t="s">
        <v>12</v>
      </c>
      <c r="E27" s="6">
        <v>-947</v>
      </c>
      <c r="F27" s="7">
        <v>-441</v>
      </c>
      <c r="G27" s="6"/>
      <c r="H27" s="6">
        <v>-2242</v>
      </c>
      <c r="I27" s="7">
        <v>-1242</v>
      </c>
      <c r="J27" s="6"/>
    </row>
    <row r="28" spans="5:10" ht="12.75">
      <c r="E28" s="6"/>
      <c r="F28" s="6"/>
      <c r="G28" s="6"/>
      <c r="H28" s="6"/>
      <c r="I28" s="6"/>
      <c r="J28" s="6"/>
    </row>
    <row r="29" spans="1:10" ht="12.75">
      <c r="A29" t="s">
        <v>13</v>
      </c>
      <c r="E29" s="8">
        <f>+E25+E27</f>
        <v>2050</v>
      </c>
      <c r="F29" s="8">
        <f>+F25+F27</f>
        <v>4156</v>
      </c>
      <c r="G29" s="6"/>
      <c r="H29" s="8">
        <f>+H25+H27</f>
        <v>15056</v>
      </c>
      <c r="I29" s="8">
        <f>+I25+I27</f>
        <v>13472</v>
      </c>
      <c r="J29" s="6"/>
    </row>
    <row r="30" spans="5:10" ht="12.75">
      <c r="E30" s="6"/>
      <c r="F30" s="6"/>
      <c r="G30" s="6"/>
      <c r="H30" s="6"/>
      <c r="I30" s="6"/>
      <c r="J30" s="6"/>
    </row>
    <row r="31" spans="1:10" ht="12.75">
      <c r="A31" t="s">
        <v>14</v>
      </c>
      <c r="E31" s="6">
        <v>50</v>
      </c>
      <c r="F31" s="7">
        <v>0</v>
      </c>
      <c r="G31" s="6"/>
      <c r="H31" s="6">
        <v>88</v>
      </c>
      <c r="I31" s="7">
        <v>0</v>
      </c>
      <c r="J31" s="6"/>
    </row>
    <row r="32" spans="5:10" ht="12.75">
      <c r="E32" s="6"/>
      <c r="F32" s="6"/>
      <c r="G32" s="6"/>
      <c r="H32" s="6"/>
      <c r="I32" s="6"/>
      <c r="J32" s="6"/>
    </row>
    <row r="33" spans="1:10" ht="13.5" thickBot="1">
      <c r="A33" t="s">
        <v>15</v>
      </c>
      <c r="E33" s="9">
        <f>+E29+E31</f>
        <v>2100</v>
      </c>
      <c r="F33" s="9">
        <f>+F29+F31</f>
        <v>4156</v>
      </c>
      <c r="G33" s="6"/>
      <c r="H33" s="9">
        <f>+H29+H31</f>
        <v>15144</v>
      </c>
      <c r="I33" s="9">
        <f>+I29+I31</f>
        <v>13472</v>
      </c>
      <c r="J33" s="6"/>
    </row>
    <row r="34" spans="5:10" ht="13.5" thickTop="1">
      <c r="E34" s="6"/>
      <c r="F34" s="6"/>
      <c r="G34" s="6"/>
      <c r="H34" s="6"/>
      <c r="I34" s="6"/>
      <c r="J34" s="6"/>
    </row>
    <row r="35" spans="5:10" ht="12.75">
      <c r="E35" s="6"/>
      <c r="F35" s="6"/>
      <c r="G35" s="6"/>
      <c r="H35" s="6"/>
      <c r="I35" s="6"/>
      <c r="J35" s="6"/>
    </row>
    <row r="36" spans="1:10" ht="12.75">
      <c r="A36" t="s">
        <v>16</v>
      </c>
      <c r="E36" s="10">
        <f>+E33/129571.592*100</f>
        <v>1.620725629426549</v>
      </c>
      <c r="F36" s="16">
        <f>+F33/124396.157*100</f>
        <v>3.3409392221015315</v>
      </c>
      <c r="G36" s="10"/>
      <c r="H36" s="10">
        <f>+H33/129571.592*100</f>
        <v>11.68774711049317</v>
      </c>
      <c r="I36" s="16">
        <f>+I33/124396.157*100</f>
        <v>10.829916554415744</v>
      </c>
      <c r="J36" s="6"/>
    </row>
    <row r="37" spans="5:10" ht="12.75">
      <c r="E37" s="10"/>
      <c r="F37" s="15"/>
      <c r="G37" s="10"/>
      <c r="H37" s="10"/>
      <c r="I37" s="15"/>
      <c r="J37" s="6"/>
    </row>
    <row r="38" spans="1:10" ht="12.75">
      <c r="A38" t="s">
        <v>17</v>
      </c>
      <c r="E38" s="10">
        <f>+E33/130214.967*100</f>
        <v>1.6127178375739248</v>
      </c>
      <c r="F38" s="16">
        <f>+F33/124833.446*100</f>
        <v>3.3292359805560445</v>
      </c>
      <c r="G38" s="10"/>
      <c r="H38" s="10">
        <f>+H33/130214.967*100</f>
        <v>11.629999491533104</v>
      </c>
      <c r="I38" s="16">
        <f>+I33/124833.446*100</f>
        <v>10.791979578934319</v>
      </c>
      <c r="J38" s="6"/>
    </row>
    <row r="39" spans="5:10" ht="12.75">
      <c r="E39" s="6"/>
      <c r="F39" s="6"/>
      <c r="G39" s="6"/>
      <c r="H39" s="6"/>
      <c r="I39" s="6"/>
      <c r="J39" s="6"/>
    </row>
    <row r="40" spans="5:10" ht="12.75">
      <c r="E40" s="6"/>
      <c r="F40" s="6"/>
      <c r="G40" s="6"/>
      <c r="H40" s="6"/>
      <c r="I40" s="6"/>
      <c r="J40" s="6"/>
    </row>
    <row r="41" spans="1:10" ht="12.75">
      <c r="A41" t="s">
        <v>84</v>
      </c>
      <c r="E41" s="6"/>
      <c r="F41" s="6"/>
      <c r="G41" s="6"/>
      <c r="H41" s="6"/>
      <c r="I41" s="6"/>
      <c r="J41" s="6"/>
    </row>
    <row r="42" spans="1:10" ht="12.75">
      <c r="A42" t="s">
        <v>95</v>
      </c>
      <c r="E42" s="6"/>
      <c r="F42" s="6"/>
      <c r="G42" s="6"/>
      <c r="H42" s="6"/>
      <c r="I42" s="6"/>
      <c r="J42" s="6"/>
    </row>
    <row r="43" spans="5:10" ht="12.75">
      <c r="E43" s="6"/>
      <c r="F43" s="6"/>
      <c r="G43" s="6"/>
      <c r="H43" s="6"/>
      <c r="I43" s="6"/>
      <c r="J43" s="6"/>
    </row>
    <row r="44" spans="1:10" ht="12.75">
      <c r="A44" s="11"/>
      <c r="E44" s="6"/>
      <c r="F44" s="6"/>
      <c r="G44" s="6"/>
      <c r="H44" s="6"/>
      <c r="I44" s="6"/>
      <c r="J44" s="6"/>
    </row>
    <row r="45" spans="5:10" ht="12.75">
      <c r="E45" s="6"/>
      <c r="F45" s="6"/>
      <c r="G45" s="6"/>
      <c r="H45" s="6"/>
      <c r="I45" s="6"/>
      <c r="J45" s="6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showGridLines="0" workbookViewId="0" topLeftCell="A31">
      <selection activeCell="G45" sqref="G45"/>
    </sheetView>
  </sheetViews>
  <sheetFormatPr defaultColWidth="9.140625" defaultRowHeight="12.75"/>
  <cols>
    <col min="1" max="1" width="3.7109375" style="0" customWidth="1"/>
    <col min="7" max="7" width="10.28125" style="0" bestFit="1" customWidth="1"/>
    <col min="9" max="9" width="10.140625" style="0" bestFit="1" customWidth="1"/>
  </cols>
  <sheetData>
    <row r="1" ht="18">
      <c r="A1" s="2" t="s">
        <v>0</v>
      </c>
    </row>
    <row r="2" ht="15.75">
      <c r="A2" s="1" t="s">
        <v>89</v>
      </c>
    </row>
    <row r="3" ht="15.75">
      <c r="A3" s="1" t="s">
        <v>118</v>
      </c>
    </row>
    <row r="5" ht="15">
      <c r="A5" s="4" t="s">
        <v>18</v>
      </c>
    </row>
    <row r="6" spans="7:9" ht="12.75">
      <c r="G6" s="3" t="s">
        <v>81</v>
      </c>
      <c r="I6" s="5" t="s">
        <v>82</v>
      </c>
    </row>
    <row r="7" spans="6:9" ht="12.75">
      <c r="F7" s="3"/>
      <c r="G7" s="5" t="s">
        <v>19</v>
      </c>
      <c r="H7" s="5"/>
      <c r="I7" s="5" t="s">
        <v>19</v>
      </c>
    </row>
    <row r="8" spans="6:9" ht="12.75">
      <c r="F8" s="3"/>
      <c r="G8" s="5" t="s">
        <v>119</v>
      </c>
      <c r="H8" s="5"/>
      <c r="I8" s="5" t="s">
        <v>88</v>
      </c>
    </row>
    <row r="9" spans="6:9" ht="12.75">
      <c r="F9" s="5" t="s">
        <v>3</v>
      </c>
      <c r="G9" s="5" t="s">
        <v>2</v>
      </c>
      <c r="H9" s="5"/>
      <c r="I9" s="5" t="s">
        <v>2</v>
      </c>
    </row>
    <row r="10" spans="7:10" ht="12.75">
      <c r="G10" s="6"/>
      <c r="H10" s="6"/>
      <c r="I10" s="6"/>
      <c r="J10" s="6"/>
    </row>
    <row r="11" spans="1:10" ht="12.75">
      <c r="A11" s="3" t="s">
        <v>20</v>
      </c>
      <c r="G11" s="6"/>
      <c r="H11" s="6"/>
      <c r="I11" s="6"/>
      <c r="J11" s="6"/>
    </row>
    <row r="12" spans="2:10" ht="12.75">
      <c r="B12" t="s">
        <v>21</v>
      </c>
      <c r="G12" s="6">
        <v>53243</v>
      </c>
      <c r="H12" s="6"/>
      <c r="I12" s="6">
        <v>29930</v>
      </c>
      <c r="J12" s="6"/>
    </row>
    <row r="13" spans="2:10" ht="12.75">
      <c r="B13" t="s">
        <v>100</v>
      </c>
      <c r="G13" s="6">
        <v>1360</v>
      </c>
      <c r="H13" s="6"/>
      <c r="I13" s="6">
        <v>0</v>
      </c>
      <c r="J13" s="6"/>
    </row>
    <row r="14" spans="7:10" ht="12.75">
      <c r="G14" s="6"/>
      <c r="H14" s="6"/>
      <c r="I14" s="6"/>
      <c r="J14" s="6"/>
    </row>
    <row r="15" spans="1:10" ht="12.75">
      <c r="A15" s="3" t="s">
        <v>22</v>
      </c>
      <c r="G15" s="6"/>
      <c r="H15" s="6"/>
      <c r="I15" s="6"/>
      <c r="J15" s="6"/>
    </row>
    <row r="16" spans="2:10" ht="12.75">
      <c r="B16" t="s">
        <v>23</v>
      </c>
      <c r="G16" s="6">
        <v>27295</v>
      </c>
      <c r="H16" s="6"/>
      <c r="I16" s="6">
        <v>13014</v>
      </c>
      <c r="J16" s="6"/>
    </row>
    <row r="17" spans="2:10" ht="12.75">
      <c r="B17" t="s">
        <v>29</v>
      </c>
      <c r="G17" s="6">
        <v>29533</v>
      </c>
      <c r="H17" s="6"/>
      <c r="I17" s="6">
        <v>27250</v>
      </c>
      <c r="J17" s="6"/>
    </row>
    <row r="18" spans="2:10" ht="12.75">
      <c r="B18" t="s">
        <v>24</v>
      </c>
      <c r="G18" s="6">
        <v>5232</v>
      </c>
      <c r="H18" s="6"/>
      <c r="I18" s="6">
        <v>6254</v>
      </c>
      <c r="J18" s="6"/>
    </row>
    <row r="19" spans="2:10" ht="12.75">
      <c r="B19" t="s">
        <v>25</v>
      </c>
      <c r="G19" s="6">
        <v>544</v>
      </c>
      <c r="H19" s="6"/>
      <c r="I19" s="6">
        <v>1897</v>
      </c>
      <c r="J19" s="6"/>
    </row>
    <row r="20" spans="2:10" ht="12.75">
      <c r="B20" t="s">
        <v>26</v>
      </c>
      <c r="G20" s="6">
        <v>8396</v>
      </c>
      <c r="H20" s="6"/>
      <c r="I20" s="6">
        <v>1910</v>
      </c>
      <c r="J20" s="6"/>
    </row>
    <row r="21" spans="7:10" ht="12.75">
      <c r="G21" s="12">
        <f>SUM(G16:G20)</f>
        <v>71000</v>
      </c>
      <c r="H21" s="6"/>
      <c r="I21" s="12">
        <f>SUM(I16:I20)</f>
        <v>50325</v>
      </c>
      <c r="J21" s="6"/>
    </row>
    <row r="22" spans="7:10" ht="12.75">
      <c r="G22" s="6"/>
      <c r="H22" s="6"/>
      <c r="I22" s="6"/>
      <c r="J22" s="6"/>
    </row>
    <row r="23" spans="1:10" ht="12.75">
      <c r="A23" s="3" t="s">
        <v>27</v>
      </c>
      <c r="G23" s="6"/>
      <c r="H23" s="6"/>
      <c r="I23" s="6"/>
      <c r="J23" s="6"/>
    </row>
    <row r="24" spans="2:10" ht="12.75">
      <c r="B24" t="s">
        <v>28</v>
      </c>
      <c r="G24" s="6">
        <v>10129</v>
      </c>
      <c r="H24" s="6"/>
      <c r="I24" s="6">
        <v>8990</v>
      </c>
      <c r="J24" s="6"/>
    </row>
    <row r="25" spans="2:10" ht="12.75">
      <c r="B25" t="s">
        <v>30</v>
      </c>
      <c r="G25" s="6">
        <v>4842</v>
      </c>
      <c r="H25" s="6"/>
      <c r="I25" s="6">
        <v>4193</v>
      </c>
      <c r="J25" s="6"/>
    </row>
    <row r="26" spans="2:10" ht="12.75">
      <c r="B26" t="s">
        <v>31</v>
      </c>
      <c r="G26" s="6">
        <v>283</v>
      </c>
      <c r="H26" s="6"/>
      <c r="I26" s="6">
        <v>175</v>
      </c>
      <c r="J26" s="6"/>
    </row>
    <row r="27" spans="2:10" ht="12.75">
      <c r="B27" t="s">
        <v>32</v>
      </c>
      <c r="G27" s="6">
        <v>3732</v>
      </c>
      <c r="H27" s="6"/>
      <c r="I27" s="6">
        <v>2918</v>
      </c>
      <c r="J27" s="6"/>
    </row>
    <row r="28" spans="2:10" ht="12.75">
      <c r="B28" t="s">
        <v>33</v>
      </c>
      <c r="G28" s="6">
        <v>18</v>
      </c>
      <c r="H28" s="6"/>
      <c r="I28" s="6">
        <v>81</v>
      </c>
      <c r="J28" s="6"/>
    </row>
    <row r="29" spans="7:10" ht="12.75">
      <c r="G29" s="12">
        <f>SUM(G24:G28)</f>
        <v>19004</v>
      </c>
      <c r="H29" s="6"/>
      <c r="I29" s="12">
        <f>SUM(I24:I28)</f>
        <v>16357</v>
      </c>
      <c r="J29" s="6"/>
    </row>
    <row r="30" spans="7:10" ht="12.75">
      <c r="G30" s="6"/>
      <c r="H30" s="6"/>
      <c r="I30" s="6"/>
      <c r="J30" s="6"/>
    </row>
    <row r="31" spans="1:10" ht="12.75">
      <c r="A31" s="3" t="s">
        <v>34</v>
      </c>
      <c r="G31" s="6">
        <f>+G21-G29</f>
        <v>51996</v>
      </c>
      <c r="H31" s="6"/>
      <c r="I31" s="6">
        <f>+I21-I29</f>
        <v>33968</v>
      </c>
      <c r="J31" s="6"/>
    </row>
    <row r="32" spans="7:10" ht="13.5" thickBot="1">
      <c r="G32" s="6"/>
      <c r="H32" s="6"/>
      <c r="I32" s="6"/>
      <c r="J32" s="6"/>
    </row>
    <row r="33" spans="7:10" ht="14.25" thickBot="1" thickTop="1">
      <c r="G33" s="13">
        <f>+G12+G13+G31</f>
        <v>106599</v>
      </c>
      <c r="H33" s="6"/>
      <c r="I33" s="13">
        <f>+I12+I13+I31</f>
        <v>63898</v>
      </c>
      <c r="J33" s="6"/>
    </row>
    <row r="34" spans="7:10" ht="13.5" thickTop="1">
      <c r="G34" s="6"/>
      <c r="H34" s="6"/>
      <c r="I34" s="6"/>
      <c r="J34" s="6"/>
    </row>
    <row r="35" spans="1:10" ht="12.75">
      <c r="A35" s="3" t="s">
        <v>35</v>
      </c>
      <c r="G35" s="6"/>
      <c r="H35" s="6"/>
      <c r="I35" s="6"/>
      <c r="J35" s="6"/>
    </row>
    <row r="36" spans="2:10" ht="12.75">
      <c r="B36" t="s">
        <v>36</v>
      </c>
      <c r="G36" s="6">
        <v>66551</v>
      </c>
      <c r="H36" s="6"/>
      <c r="I36" s="6">
        <v>40161</v>
      </c>
      <c r="J36" s="6"/>
    </row>
    <row r="37" spans="2:10" ht="12.75">
      <c r="B37" t="s">
        <v>37</v>
      </c>
      <c r="G37" s="6">
        <v>4750</v>
      </c>
      <c r="H37" s="6"/>
      <c r="I37" s="6">
        <v>580</v>
      </c>
      <c r="J37" s="6"/>
    </row>
    <row r="38" spans="2:10" ht="12.75">
      <c r="B38" t="s">
        <v>103</v>
      </c>
      <c r="G38" s="6">
        <v>12</v>
      </c>
      <c r="H38" s="6"/>
      <c r="I38" s="6">
        <v>0</v>
      </c>
      <c r="J38" s="6"/>
    </row>
    <row r="39" spans="2:10" ht="12.75">
      <c r="B39" t="s">
        <v>38</v>
      </c>
      <c r="G39" s="6">
        <f>+'EQ'!H34</f>
        <v>25900</v>
      </c>
      <c r="H39" s="6"/>
      <c r="I39" s="6">
        <v>13979</v>
      </c>
      <c r="J39" s="6"/>
    </row>
    <row r="40" spans="2:10" ht="12.75">
      <c r="B40" t="s">
        <v>39</v>
      </c>
      <c r="G40" s="6">
        <v>7070</v>
      </c>
      <c r="H40" s="6"/>
      <c r="I40" s="6">
        <v>7527</v>
      </c>
      <c r="J40" s="6"/>
    </row>
    <row r="41" spans="7:10" ht="12.75">
      <c r="G41" s="8">
        <f>SUM(G36:G40)</f>
        <v>104283</v>
      </c>
      <c r="H41" s="6"/>
      <c r="I41" s="8">
        <f>SUM(I36:I40)</f>
        <v>62247</v>
      </c>
      <c r="J41" s="6"/>
    </row>
    <row r="42" spans="7:10" ht="12.75">
      <c r="G42" s="17"/>
      <c r="H42" s="6"/>
      <c r="I42" s="17"/>
      <c r="J42" s="6"/>
    </row>
    <row r="43" spans="1:10" ht="12.75">
      <c r="A43" s="3" t="s">
        <v>115</v>
      </c>
      <c r="G43" s="6">
        <v>22</v>
      </c>
      <c r="H43" s="6"/>
      <c r="I43" s="6">
        <v>0</v>
      </c>
      <c r="J43" s="6"/>
    </row>
    <row r="44" spans="1:10" ht="12.75">
      <c r="A44" s="3" t="s">
        <v>40</v>
      </c>
      <c r="G44" s="6"/>
      <c r="H44" s="6"/>
      <c r="I44" s="6"/>
      <c r="J44" s="6"/>
    </row>
    <row r="45" spans="2:10" ht="12.75">
      <c r="B45" t="s">
        <v>31</v>
      </c>
      <c r="G45" s="6">
        <v>117</v>
      </c>
      <c r="H45" s="6"/>
      <c r="I45" s="6">
        <v>248</v>
      </c>
      <c r="J45" s="6"/>
    </row>
    <row r="46" spans="2:10" ht="12.75">
      <c r="B46" t="s">
        <v>41</v>
      </c>
      <c r="G46" s="6">
        <v>2177</v>
      </c>
      <c r="H46" s="6"/>
      <c r="I46" s="6">
        <v>1403</v>
      </c>
      <c r="J46" s="6"/>
    </row>
    <row r="47" spans="7:10" ht="13.5" thickBot="1">
      <c r="G47" s="6"/>
      <c r="H47" s="6"/>
      <c r="I47" s="6"/>
      <c r="J47" s="6"/>
    </row>
    <row r="48" spans="7:10" ht="14.25" thickBot="1" thickTop="1">
      <c r="G48" s="13">
        <f>SUM(G41:G47)</f>
        <v>106599</v>
      </c>
      <c r="H48" s="6"/>
      <c r="I48" s="13">
        <f>SUM(I41:I47)</f>
        <v>63898</v>
      </c>
      <c r="J48" s="6"/>
    </row>
    <row r="49" spans="7:10" ht="13.5" thickTop="1">
      <c r="G49" s="6"/>
      <c r="H49" s="6"/>
      <c r="I49" s="6"/>
      <c r="J49" s="6"/>
    </row>
    <row r="50" spans="7:10" ht="12.75">
      <c r="G50" s="6"/>
      <c r="H50" s="6"/>
      <c r="I50" s="6"/>
      <c r="J50" s="6"/>
    </row>
    <row r="51" spans="1:10" ht="12.75">
      <c r="A51" t="s">
        <v>42</v>
      </c>
      <c r="G51" s="6"/>
      <c r="H51" s="6"/>
      <c r="I51" s="6"/>
      <c r="J51" s="6"/>
    </row>
    <row r="52" spans="1:10" ht="12.75">
      <c r="A52" t="s">
        <v>95</v>
      </c>
      <c r="G52" s="6"/>
      <c r="H52" s="6"/>
      <c r="I52" s="6"/>
      <c r="J52" s="6"/>
    </row>
    <row r="53" spans="7:10" ht="12.75">
      <c r="G53" s="6"/>
      <c r="H53" s="6"/>
      <c r="I53" s="6"/>
      <c r="J53" s="6"/>
    </row>
    <row r="54" spans="1:10" ht="12.75">
      <c r="A54" s="11"/>
      <c r="G54" s="6"/>
      <c r="H54" s="6"/>
      <c r="I54" s="6"/>
      <c r="J54" s="6"/>
    </row>
    <row r="55" spans="7:10" ht="12.75">
      <c r="G55" s="6"/>
      <c r="H55" s="6"/>
      <c r="I55" s="6"/>
      <c r="J55" s="6"/>
    </row>
    <row r="56" spans="7:10" ht="12.75">
      <c r="G56" s="6"/>
      <c r="H56" s="6"/>
      <c r="I56" s="6"/>
      <c r="J56" s="6"/>
    </row>
    <row r="57" spans="7:10" ht="12.75">
      <c r="G57" s="6"/>
      <c r="H57" s="6"/>
      <c r="I57" s="6"/>
      <c r="J57" s="6"/>
    </row>
    <row r="58" spans="7:10" ht="12.75">
      <c r="G58" s="6"/>
      <c r="H58" s="6"/>
      <c r="I58" s="6"/>
      <c r="J58" s="6"/>
    </row>
    <row r="59" spans="7:10" ht="12.75">
      <c r="G59" s="6"/>
      <c r="H59" s="6"/>
      <c r="I59" s="6"/>
      <c r="J59" s="6"/>
    </row>
    <row r="60" spans="7:10" ht="12.75">
      <c r="G60" s="6"/>
      <c r="H60" s="6"/>
      <c r="I60" s="6"/>
      <c r="J60" s="6"/>
    </row>
    <row r="61" spans="7:10" ht="12.75">
      <c r="G61" s="6"/>
      <c r="H61" s="6"/>
      <c r="I61" s="6"/>
      <c r="J61" s="6"/>
    </row>
    <row r="62" spans="7:10" ht="12.75">
      <c r="G62" s="6"/>
      <c r="H62" s="6"/>
      <c r="I62" s="6"/>
      <c r="J62" s="6"/>
    </row>
    <row r="63" spans="7:10" ht="12.75">
      <c r="G63" s="6"/>
      <c r="H63" s="6"/>
      <c r="I63" s="6"/>
      <c r="J63" s="6"/>
    </row>
    <row r="64" spans="7:10" ht="12.75">
      <c r="G64" s="6"/>
      <c r="H64" s="6"/>
      <c r="I64" s="6"/>
      <c r="J64" s="6"/>
    </row>
    <row r="65" spans="7:10" ht="12.75">
      <c r="G65" s="6"/>
      <c r="H65" s="6"/>
      <c r="I65" s="6"/>
      <c r="J65" s="6"/>
    </row>
    <row r="66" spans="7:10" ht="12.75">
      <c r="G66" s="6"/>
      <c r="H66" s="6"/>
      <c r="I66" s="6"/>
      <c r="J66" s="6"/>
    </row>
    <row r="67" spans="7:10" ht="12.75">
      <c r="G67" s="6"/>
      <c r="H67" s="6"/>
      <c r="I67" s="6"/>
      <c r="J67" s="6"/>
    </row>
    <row r="68" spans="7:10" ht="12.75">
      <c r="G68" s="6"/>
      <c r="H68" s="6"/>
      <c r="I68" s="6"/>
      <c r="J68" s="6"/>
    </row>
    <row r="69" spans="7:10" ht="12.75">
      <c r="G69" s="6"/>
      <c r="H69" s="6"/>
      <c r="I69" s="6"/>
      <c r="J69" s="6"/>
    </row>
    <row r="70" spans="7:10" ht="12.75">
      <c r="G70" s="6"/>
      <c r="H70" s="6"/>
      <c r="I70" s="6"/>
      <c r="J70" s="6"/>
    </row>
    <row r="71" spans="7:10" ht="12.75">
      <c r="G71" s="6"/>
      <c r="H71" s="6"/>
      <c r="I71" s="6"/>
      <c r="J71" s="6"/>
    </row>
    <row r="72" spans="7:10" ht="12.75">
      <c r="G72" s="6"/>
      <c r="H72" s="6"/>
      <c r="I72" s="6"/>
      <c r="J72" s="6"/>
    </row>
    <row r="73" spans="7:10" ht="12.75">
      <c r="G73" s="6"/>
      <c r="H73" s="6"/>
      <c r="I73" s="6"/>
      <c r="J73" s="6"/>
    </row>
    <row r="74" spans="7:10" ht="12.75">
      <c r="G74" s="6"/>
      <c r="H74" s="6"/>
      <c r="I74" s="6"/>
      <c r="J74" s="6"/>
    </row>
    <row r="75" spans="7:10" ht="12.75">
      <c r="G75" s="6"/>
      <c r="H75" s="6"/>
      <c r="I75" s="6"/>
      <c r="J75" s="6"/>
    </row>
    <row r="76" spans="7:10" ht="12.75">
      <c r="G76" s="6"/>
      <c r="H76" s="6"/>
      <c r="I76" s="6"/>
      <c r="J76" s="6"/>
    </row>
    <row r="77" spans="7:10" ht="12.75">
      <c r="G77" s="6"/>
      <c r="H77" s="6"/>
      <c r="I77" s="6"/>
      <c r="J77" s="6"/>
    </row>
  </sheetData>
  <printOptions/>
  <pageMargins left="0.75" right="0.7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showGridLines="0" workbookViewId="0" topLeftCell="A23">
      <selection activeCell="H30" sqref="H30"/>
    </sheetView>
  </sheetViews>
  <sheetFormatPr defaultColWidth="9.140625" defaultRowHeight="12.75"/>
  <cols>
    <col min="6" max="6" width="13.28125" style="0" bestFit="1" customWidth="1"/>
    <col min="7" max="7" width="13.28125" style="0" customWidth="1"/>
    <col min="9" max="9" width="6.421875" style="0" customWidth="1"/>
  </cols>
  <sheetData>
    <row r="1" ht="18">
      <c r="A1" s="2" t="s">
        <v>0</v>
      </c>
    </row>
    <row r="2" ht="15.75">
      <c r="A2" s="1" t="s">
        <v>89</v>
      </c>
    </row>
    <row r="3" ht="15.75">
      <c r="A3" s="1" t="s">
        <v>118</v>
      </c>
    </row>
    <row r="5" ht="15">
      <c r="A5" s="4" t="s">
        <v>43</v>
      </c>
    </row>
    <row r="7" spans="4:10" ht="12.75">
      <c r="D7" s="3"/>
      <c r="E7" s="14" t="s">
        <v>104</v>
      </c>
      <c r="F7" s="3"/>
      <c r="G7" s="3"/>
      <c r="H7" s="3" t="s">
        <v>49</v>
      </c>
      <c r="I7" s="3"/>
      <c r="J7" s="3"/>
    </row>
    <row r="8" spans="4:10" ht="12.75">
      <c r="D8" s="5" t="s">
        <v>44</v>
      </c>
      <c r="E8" s="5" t="s">
        <v>44</v>
      </c>
      <c r="F8" s="5" t="s">
        <v>47</v>
      </c>
      <c r="G8" s="5" t="s">
        <v>105</v>
      </c>
      <c r="H8" s="5" t="s">
        <v>83</v>
      </c>
      <c r="I8" s="5"/>
      <c r="J8" s="5" t="s">
        <v>51</v>
      </c>
    </row>
    <row r="9" spans="4:10" ht="12.75">
      <c r="D9" s="5" t="s">
        <v>45</v>
      </c>
      <c r="E9" s="5" t="s">
        <v>46</v>
      </c>
      <c r="F9" s="5" t="s">
        <v>48</v>
      </c>
      <c r="G9" s="5" t="s">
        <v>106</v>
      </c>
      <c r="H9" s="5" t="s">
        <v>50</v>
      </c>
      <c r="I9" s="5"/>
      <c r="J9" s="5"/>
    </row>
    <row r="10" spans="4:10" ht="12.75">
      <c r="D10" s="5"/>
      <c r="E10" s="5"/>
      <c r="F10" s="5"/>
      <c r="G10" s="5" t="s">
        <v>107</v>
      </c>
      <c r="H10" s="5"/>
      <c r="I10" s="5"/>
      <c r="J10" s="5"/>
    </row>
    <row r="11" spans="4:10" ht="12.75">
      <c r="D11" s="5" t="s">
        <v>2</v>
      </c>
      <c r="E11" s="5" t="s">
        <v>2</v>
      </c>
      <c r="F11" s="5" t="s">
        <v>2</v>
      </c>
      <c r="G11" s="5" t="s">
        <v>2</v>
      </c>
      <c r="H11" s="5" t="s">
        <v>2</v>
      </c>
      <c r="I11" s="5"/>
      <c r="J11" s="5" t="s">
        <v>2</v>
      </c>
    </row>
    <row r="12" spans="4:10" ht="12.75">
      <c r="D12" s="6"/>
      <c r="E12" s="6"/>
      <c r="F12" s="6"/>
      <c r="G12" s="6"/>
      <c r="H12" s="6"/>
      <c r="I12" s="6"/>
      <c r="J12" s="6"/>
    </row>
    <row r="13" spans="1:10" ht="12.75">
      <c r="A13" t="s">
        <v>97</v>
      </c>
      <c r="D13" s="6">
        <v>40161</v>
      </c>
      <c r="E13" s="6">
        <v>580</v>
      </c>
      <c r="F13" s="6">
        <v>7527</v>
      </c>
      <c r="G13" s="6">
        <v>0</v>
      </c>
      <c r="H13" s="6">
        <v>13979</v>
      </c>
      <c r="I13" s="6"/>
      <c r="J13" s="6">
        <f>SUM(D13:I13)</f>
        <v>62247</v>
      </c>
    </row>
    <row r="14" spans="4:10" ht="12.75">
      <c r="D14" s="6"/>
      <c r="E14" s="6"/>
      <c r="F14" s="6"/>
      <c r="G14" s="6"/>
      <c r="H14" s="6"/>
      <c r="I14" s="6"/>
      <c r="J14" s="6"/>
    </row>
    <row r="15" spans="1:10" ht="12.75">
      <c r="A15" t="s">
        <v>59</v>
      </c>
      <c r="D15" s="6"/>
      <c r="E15" s="6"/>
      <c r="F15" s="6">
        <f>-347-110</f>
        <v>-457</v>
      </c>
      <c r="G15" s="6"/>
      <c r="H15" s="6"/>
      <c r="I15" s="6"/>
      <c r="J15" s="6">
        <f>SUM(D15:I15)</f>
        <v>-457</v>
      </c>
    </row>
    <row r="16" spans="4:10" ht="12.75">
      <c r="D16" s="6"/>
      <c r="E16" s="6"/>
      <c r="F16" s="6"/>
      <c r="G16" s="6"/>
      <c r="H16" s="6"/>
      <c r="I16" s="6"/>
      <c r="J16" s="6"/>
    </row>
    <row r="17" spans="1:10" ht="12.75">
      <c r="A17" t="s">
        <v>91</v>
      </c>
      <c r="D17" s="6"/>
      <c r="E17" s="6"/>
      <c r="F17" s="6"/>
      <c r="G17" s="6"/>
      <c r="H17" s="6"/>
      <c r="I17" s="6"/>
      <c r="J17" s="6"/>
    </row>
    <row r="18" spans="1:10" ht="12.75">
      <c r="A18" t="s">
        <v>92</v>
      </c>
      <c r="D18" s="6">
        <f>193+32</f>
        <v>225</v>
      </c>
      <c r="E18" s="6">
        <f>553+52</f>
        <v>605</v>
      </c>
      <c r="F18" s="6"/>
      <c r="G18" s="6"/>
      <c r="H18" s="6"/>
      <c r="I18" s="6"/>
      <c r="J18" s="6">
        <f>SUM(D18:I18)</f>
        <v>830</v>
      </c>
    </row>
    <row r="19" spans="4:10" ht="12.75">
      <c r="D19" s="6"/>
      <c r="E19" s="6"/>
      <c r="F19" s="6"/>
      <c r="G19" s="6"/>
      <c r="H19" s="6"/>
      <c r="I19" s="6"/>
      <c r="J19" s="6"/>
    </row>
    <row r="20" spans="1:10" ht="12.75">
      <c r="A20" t="s">
        <v>101</v>
      </c>
      <c r="D20" s="6">
        <v>26165</v>
      </c>
      <c r="E20" s="6">
        <v>4235</v>
      </c>
      <c r="F20" s="6"/>
      <c r="G20" s="6"/>
      <c r="H20" s="6"/>
      <c r="I20" s="6"/>
      <c r="J20" s="6">
        <f>SUM(D20:I20)</f>
        <v>30400</v>
      </c>
    </row>
    <row r="21" spans="1:10" ht="12.75">
      <c r="A21" t="s">
        <v>114</v>
      </c>
      <c r="D21" s="6"/>
      <c r="E21" s="6"/>
      <c r="F21" s="6"/>
      <c r="G21" s="6"/>
      <c r="H21" s="6"/>
      <c r="I21" s="6"/>
      <c r="J21" s="6"/>
    </row>
    <row r="22" spans="4:10" ht="12.75">
      <c r="D22" s="6"/>
      <c r="E22" s="6"/>
      <c r="F22" s="6"/>
      <c r="G22" s="6"/>
      <c r="H22" s="6"/>
      <c r="I22" s="6"/>
      <c r="J22" s="6"/>
    </row>
    <row r="23" spans="1:10" ht="12.75">
      <c r="A23" t="s">
        <v>90</v>
      </c>
      <c r="D23" s="6"/>
      <c r="E23" s="6">
        <f>-548-122</f>
        <v>-670</v>
      </c>
      <c r="F23" s="6"/>
      <c r="G23" s="6"/>
      <c r="H23" s="6"/>
      <c r="I23" s="6"/>
      <c r="J23" s="6">
        <f>SUM(D23:I23)</f>
        <v>-670</v>
      </c>
    </row>
    <row r="24" spans="4:10" ht="12.75">
      <c r="D24" s="6"/>
      <c r="E24" s="6"/>
      <c r="F24" s="6"/>
      <c r="G24" s="6"/>
      <c r="H24" s="6"/>
      <c r="I24" s="6"/>
      <c r="J24" s="6"/>
    </row>
    <row r="25" spans="1:10" ht="12.75">
      <c r="A25" t="s">
        <v>108</v>
      </c>
      <c r="D25" s="6"/>
      <c r="E25" s="6"/>
      <c r="F25" s="6"/>
      <c r="G25" s="6"/>
      <c r="H25" s="6"/>
      <c r="I25" s="6"/>
      <c r="J25" s="6"/>
    </row>
    <row r="26" spans="1:10" ht="12.75">
      <c r="A26" t="s">
        <v>109</v>
      </c>
      <c r="D26" s="6"/>
      <c r="E26" s="6"/>
      <c r="F26" s="6"/>
      <c r="G26" s="6">
        <v>12</v>
      </c>
      <c r="H26" s="6"/>
      <c r="I26" s="6"/>
      <c r="J26" s="6">
        <f>SUM(D26:I26)</f>
        <v>12</v>
      </c>
    </row>
    <row r="27" spans="4:10" ht="12.75">
      <c r="D27" s="6"/>
      <c r="E27" s="6"/>
      <c r="F27" s="6"/>
      <c r="G27" s="6"/>
      <c r="H27" s="6"/>
      <c r="I27" s="6"/>
      <c r="J27" s="6"/>
    </row>
    <row r="28" spans="4:10" ht="12.75">
      <c r="D28" s="6"/>
      <c r="E28" s="6"/>
      <c r="F28" s="6"/>
      <c r="G28" s="6"/>
      <c r="H28" s="6"/>
      <c r="I28" s="6"/>
      <c r="J28" s="6"/>
    </row>
    <row r="29" spans="1:10" ht="12.75">
      <c r="A29" t="s">
        <v>52</v>
      </c>
      <c r="D29" s="6"/>
      <c r="E29" s="6"/>
      <c r="F29" s="6"/>
      <c r="G29" s="6"/>
      <c r="H29" s="6">
        <f>+Inc!H33</f>
        <v>15144</v>
      </c>
      <c r="I29" s="6"/>
      <c r="J29" s="6">
        <f>SUM(D29:I29)</f>
        <v>15144</v>
      </c>
    </row>
    <row r="30" spans="4:10" ht="12.75">
      <c r="D30" s="6"/>
      <c r="E30" s="6"/>
      <c r="F30" s="6"/>
      <c r="G30" s="6"/>
      <c r="H30" s="6"/>
      <c r="I30" s="6"/>
      <c r="J30" s="6"/>
    </row>
    <row r="31" spans="1:10" ht="12.75">
      <c r="A31" t="s">
        <v>102</v>
      </c>
      <c r="D31" s="6"/>
      <c r="E31" s="6"/>
      <c r="F31" s="6"/>
      <c r="G31" s="6"/>
      <c r="H31" s="6">
        <v>-3223</v>
      </c>
      <c r="I31" s="6"/>
      <c r="J31" s="6">
        <f>SUM(D31:I31)</f>
        <v>-3223</v>
      </c>
    </row>
    <row r="32" spans="4:10" ht="12.75">
      <c r="D32" s="6"/>
      <c r="E32" s="6"/>
      <c r="F32" s="6"/>
      <c r="G32" s="6"/>
      <c r="H32" s="6"/>
      <c r="I32" s="6"/>
      <c r="J32" s="6"/>
    </row>
    <row r="33" spans="4:10" ht="12.75">
      <c r="D33" s="6"/>
      <c r="E33" s="6"/>
      <c r="F33" s="6"/>
      <c r="G33" s="6"/>
      <c r="H33" s="6"/>
      <c r="I33" s="6"/>
      <c r="J33" s="6"/>
    </row>
    <row r="34" spans="1:10" ht="13.5" thickBot="1">
      <c r="A34" t="s">
        <v>121</v>
      </c>
      <c r="D34" s="9">
        <f>SUM(D13:D33)</f>
        <v>66551</v>
      </c>
      <c r="E34" s="9">
        <f>SUM(E13:E33)</f>
        <v>4750</v>
      </c>
      <c r="F34" s="9">
        <f>SUM(F13:F33)</f>
        <v>7070</v>
      </c>
      <c r="G34" s="9">
        <f>SUM(G13:G33)</f>
        <v>12</v>
      </c>
      <c r="H34" s="9">
        <f>SUM(H13:H33)</f>
        <v>25900</v>
      </c>
      <c r="I34" s="6"/>
      <c r="J34" s="9">
        <f>SUM(J13:J33)</f>
        <v>104283</v>
      </c>
    </row>
    <row r="35" spans="4:10" ht="13.5" thickTop="1">
      <c r="D35" s="6"/>
      <c r="E35" s="6"/>
      <c r="F35" s="6"/>
      <c r="G35" s="6"/>
      <c r="H35" s="6"/>
      <c r="I35" s="6"/>
      <c r="J35" s="6"/>
    </row>
    <row r="36" spans="4:10" ht="12.75">
      <c r="D36" s="6"/>
      <c r="E36" s="6"/>
      <c r="F36" s="6"/>
      <c r="G36" s="6"/>
      <c r="H36" s="6"/>
      <c r="I36" s="6"/>
      <c r="J36" s="6"/>
    </row>
    <row r="37" spans="1:10" ht="12.75">
      <c r="A37" t="s">
        <v>98</v>
      </c>
      <c r="D37" s="6">
        <v>40000</v>
      </c>
      <c r="E37" s="6">
        <v>708</v>
      </c>
      <c r="F37" s="6">
        <v>7968</v>
      </c>
      <c r="G37" s="6">
        <v>0</v>
      </c>
      <c r="H37" s="6">
        <v>508</v>
      </c>
      <c r="I37" s="6"/>
      <c r="J37" s="6">
        <f>SUM(D37:I37)</f>
        <v>49184</v>
      </c>
    </row>
    <row r="38" spans="4:10" ht="12.75">
      <c r="D38" s="6"/>
      <c r="E38" s="6"/>
      <c r="F38" s="6"/>
      <c r="G38" s="6"/>
      <c r="H38" s="6"/>
      <c r="I38" s="6"/>
      <c r="J38" s="6"/>
    </row>
    <row r="39" spans="1:10" ht="12.75">
      <c r="A39" t="s">
        <v>59</v>
      </c>
      <c r="D39" s="6"/>
      <c r="E39" s="6"/>
      <c r="F39" s="6">
        <v>-441</v>
      </c>
      <c r="G39" s="6"/>
      <c r="H39" s="6"/>
      <c r="I39" s="6"/>
      <c r="J39" s="6">
        <f>SUM(D39:I39)</f>
        <v>-441</v>
      </c>
    </row>
    <row r="40" spans="4:10" ht="12.75">
      <c r="D40" s="6"/>
      <c r="E40" s="6"/>
      <c r="F40" s="6"/>
      <c r="G40" s="6"/>
      <c r="H40" s="6"/>
      <c r="I40" s="6"/>
      <c r="J40" s="6"/>
    </row>
    <row r="41" spans="1:10" ht="12.75">
      <c r="A41" t="s">
        <v>91</v>
      </c>
      <c r="D41" s="6">
        <v>161</v>
      </c>
      <c r="E41" s="6">
        <v>477</v>
      </c>
      <c r="F41" s="6"/>
      <c r="G41" s="6"/>
      <c r="H41" s="6"/>
      <c r="I41" s="6"/>
      <c r="J41" s="6">
        <f>SUM(D41:I41)</f>
        <v>638</v>
      </c>
    </row>
    <row r="42" spans="1:10" ht="12.75">
      <c r="A42" t="s">
        <v>92</v>
      </c>
      <c r="D42" s="6"/>
      <c r="E42" s="6"/>
      <c r="F42" s="6"/>
      <c r="G42" s="6"/>
      <c r="H42" s="6"/>
      <c r="I42" s="6"/>
      <c r="J42" s="6"/>
    </row>
    <row r="43" spans="4:10" ht="12.75">
      <c r="D43" s="6"/>
      <c r="E43" s="6"/>
      <c r="F43" s="6"/>
      <c r="G43" s="6"/>
      <c r="H43" s="6"/>
      <c r="I43" s="6"/>
      <c r="J43" s="6"/>
    </row>
    <row r="44" spans="1:10" ht="12.75">
      <c r="A44" t="s">
        <v>90</v>
      </c>
      <c r="D44" s="6"/>
      <c r="E44" s="6">
        <v>-605</v>
      </c>
      <c r="F44" s="6"/>
      <c r="G44" s="6"/>
      <c r="H44" s="6"/>
      <c r="I44" s="6"/>
      <c r="J44" s="6">
        <f>SUM(D44:I44)</f>
        <v>-605</v>
      </c>
    </row>
    <row r="45" spans="4:10" ht="12.75">
      <c r="D45" s="6"/>
      <c r="E45" s="6"/>
      <c r="F45" s="6"/>
      <c r="G45" s="6"/>
      <c r="H45" s="6"/>
      <c r="I45" s="6"/>
      <c r="J45" s="6"/>
    </row>
    <row r="46" spans="1:10" ht="12.75">
      <c r="A46" t="s">
        <v>52</v>
      </c>
      <c r="D46" s="6"/>
      <c r="E46" s="6"/>
      <c r="F46" s="6"/>
      <c r="G46" s="6"/>
      <c r="H46" s="6">
        <v>13471</v>
      </c>
      <c r="I46" s="6"/>
      <c r="J46" s="6">
        <f>SUM(D46:I46)</f>
        <v>13471</v>
      </c>
    </row>
    <row r="47" spans="4:10" ht="12.75">
      <c r="D47" s="6"/>
      <c r="E47" s="6"/>
      <c r="F47" s="6"/>
      <c r="G47" s="6"/>
      <c r="H47" s="6"/>
      <c r="I47" s="6"/>
      <c r="J47" s="6"/>
    </row>
    <row r="48" spans="1:10" ht="13.5" thickBot="1">
      <c r="A48" t="s">
        <v>122</v>
      </c>
      <c r="D48" s="9">
        <f>SUM(D37:D47)</f>
        <v>40161</v>
      </c>
      <c r="E48" s="9">
        <f>SUM(E37:E47)</f>
        <v>580</v>
      </c>
      <c r="F48" s="9">
        <f>SUM(F37:F47)</f>
        <v>7527</v>
      </c>
      <c r="G48" s="9">
        <f>SUM(G37:G47)</f>
        <v>0</v>
      </c>
      <c r="H48" s="9">
        <f>SUM(H37:H47)</f>
        <v>13979</v>
      </c>
      <c r="I48" s="6"/>
      <c r="J48" s="9">
        <f>SUM(J37:J47)</f>
        <v>62247</v>
      </c>
    </row>
    <row r="49" spans="4:10" ht="13.5" thickTop="1">
      <c r="D49" s="6"/>
      <c r="E49" s="6"/>
      <c r="F49" s="6"/>
      <c r="G49" s="6"/>
      <c r="H49" s="6"/>
      <c r="I49" s="6"/>
      <c r="J49" s="6"/>
    </row>
    <row r="50" spans="4:10" ht="12.75">
      <c r="D50" s="6"/>
      <c r="E50" s="6"/>
      <c r="F50" s="6"/>
      <c r="G50" s="6"/>
      <c r="H50" s="6"/>
      <c r="I50" s="6"/>
      <c r="J50" s="6"/>
    </row>
    <row r="51" spans="4:10" ht="12.75">
      <c r="D51" s="6"/>
      <c r="E51" s="6"/>
      <c r="F51" s="6"/>
      <c r="G51" s="6"/>
      <c r="H51" s="6"/>
      <c r="I51" s="6"/>
      <c r="J51" s="6"/>
    </row>
    <row r="52" spans="4:10" ht="12.75">
      <c r="D52" s="6"/>
      <c r="E52" s="6"/>
      <c r="F52" s="6"/>
      <c r="G52" s="6"/>
      <c r="H52" s="6"/>
      <c r="I52" s="6"/>
      <c r="J52" s="6"/>
    </row>
    <row r="53" spans="4:10" ht="12.75">
      <c r="D53" s="6"/>
      <c r="E53" s="6"/>
      <c r="F53" s="6"/>
      <c r="G53" s="6"/>
      <c r="H53" s="6"/>
      <c r="I53" s="6"/>
      <c r="J53" s="6"/>
    </row>
    <row r="54" spans="1:10" ht="12.75">
      <c r="A54" t="s">
        <v>53</v>
      </c>
      <c r="D54" s="6"/>
      <c r="E54" s="6"/>
      <c r="F54" s="6"/>
      <c r="G54" s="6"/>
      <c r="H54" s="6"/>
      <c r="I54" s="6"/>
      <c r="J54" s="6"/>
    </row>
    <row r="55" spans="1:10" ht="12.75">
      <c r="A55" t="s">
        <v>96</v>
      </c>
      <c r="D55" s="6"/>
      <c r="E55" s="6"/>
      <c r="F55" s="6"/>
      <c r="G55" s="6"/>
      <c r="H55" s="6"/>
      <c r="I55" s="6"/>
      <c r="J55" s="6"/>
    </row>
    <row r="56" spans="4:10" ht="12.75">
      <c r="D56" s="6"/>
      <c r="E56" s="6"/>
      <c r="F56" s="6"/>
      <c r="G56" s="6"/>
      <c r="H56" s="6"/>
      <c r="I56" s="6"/>
      <c r="J56" s="6"/>
    </row>
    <row r="57" spans="1:10" ht="12.75">
      <c r="A57" s="11"/>
      <c r="D57" s="6"/>
      <c r="E57" s="6"/>
      <c r="F57" s="6"/>
      <c r="G57" s="6"/>
      <c r="H57" s="6"/>
      <c r="I57" s="6"/>
      <c r="J57" s="6"/>
    </row>
    <row r="58" spans="4:10" ht="12.75">
      <c r="D58" s="6"/>
      <c r="E58" s="6"/>
      <c r="F58" s="6"/>
      <c r="G58" s="6"/>
      <c r="H58" s="6"/>
      <c r="I58" s="6"/>
      <c r="J58" s="6"/>
    </row>
    <row r="59" spans="4:10" ht="12.75">
      <c r="D59" s="6"/>
      <c r="E59" s="6"/>
      <c r="F59" s="6"/>
      <c r="G59" s="6"/>
      <c r="H59" s="6"/>
      <c r="I59" s="6"/>
      <c r="J59" s="6"/>
    </row>
    <row r="60" spans="4:10" ht="12.75">
      <c r="D60" s="6"/>
      <c r="E60" s="6"/>
      <c r="F60" s="6"/>
      <c r="G60" s="6"/>
      <c r="H60" s="6"/>
      <c r="I60" s="6"/>
      <c r="J60" s="6"/>
    </row>
    <row r="61" spans="4:10" ht="12.75">
      <c r="D61" s="6"/>
      <c r="E61" s="6"/>
      <c r="F61" s="6"/>
      <c r="G61" s="6"/>
      <c r="H61" s="6"/>
      <c r="I61" s="6"/>
      <c r="J61" s="6"/>
    </row>
    <row r="62" spans="4:10" ht="12.75">
      <c r="D62" s="6"/>
      <c r="E62" s="6"/>
      <c r="F62" s="6"/>
      <c r="G62" s="6"/>
      <c r="H62" s="6"/>
      <c r="I62" s="6"/>
      <c r="J62" s="6"/>
    </row>
    <row r="63" spans="4:10" ht="12.75">
      <c r="D63" s="6"/>
      <c r="E63" s="6"/>
      <c r="F63" s="6"/>
      <c r="G63" s="6"/>
      <c r="H63" s="6"/>
      <c r="I63" s="6"/>
      <c r="J63" s="6"/>
    </row>
    <row r="64" spans="4:10" ht="12.75">
      <c r="D64" s="6"/>
      <c r="E64" s="6"/>
      <c r="F64" s="6"/>
      <c r="G64" s="6"/>
      <c r="H64" s="6"/>
      <c r="I64" s="6"/>
      <c r="J64" s="6"/>
    </row>
    <row r="65" spans="4:10" ht="12.75">
      <c r="D65" s="6"/>
      <c r="E65" s="6"/>
      <c r="F65" s="6"/>
      <c r="G65" s="6"/>
      <c r="H65" s="6"/>
      <c r="I65" s="6"/>
      <c r="J65" s="6"/>
    </row>
    <row r="66" spans="4:10" ht="12.75">
      <c r="D66" s="6"/>
      <c r="E66" s="6"/>
      <c r="F66" s="6"/>
      <c r="G66" s="6"/>
      <c r="H66" s="6"/>
      <c r="I66" s="6"/>
      <c r="J66" s="6"/>
    </row>
    <row r="67" spans="4:10" ht="12.75">
      <c r="D67" s="6"/>
      <c r="E67" s="6"/>
      <c r="F67" s="6"/>
      <c r="G67" s="6"/>
      <c r="H67" s="6"/>
      <c r="I67" s="6"/>
      <c r="J67" s="6"/>
    </row>
    <row r="68" spans="4:10" ht="12.75">
      <c r="D68" s="6"/>
      <c r="E68" s="6"/>
      <c r="F68" s="6"/>
      <c r="G68" s="6"/>
      <c r="H68" s="6"/>
      <c r="I68" s="6"/>
      <c r="J68" s="6"/>
    </row>
    <row r="69" spans="4:10" ht="12.75">
      <c r="D69" s="6"/>
      <c r="E69" s="6"/>
      <c r="F69" s="6"/>
      <c r="G69" s="6"/>
      <c r="H69" s="6"/>
      <c r="I69" s="6"/>
      <c r="J69" s="6"/>
    </row>
    <row r="70" spans="4:10" ht="12.75">
      <c r="D70" s="6"/>
      <c r="E70" s="6"/>
      <c r="F70" s="6"/>
      <c r="G70" s="6"/>
      <c r="H70" s="6"/>
      <c r="I70" s="6"/>
      <c r="J70" s="6"/>
    </row>
    <row r="71" spans="4:10" ht="12.75">
      <c r="D71" s="6"/>
      <c r="E71" s="6"/>
      <c r="F71" s="6"/>
      <c r="G71" s="6"/>
      <c r="H71" s="6"/>
      <c r="I71" s="6"/>
      <c r="J71" s="6"/>
    </row>
    <row r="72" spans="4:10" ht="12.75">
      <c r="D72" s="6"/>
      <c r="E72" s="6"/>
      <c r="F72" s="6"/>
      <c r="G72" s="6"/>
      <c r="H72" s="6"/>
      <c r="I72" s="6"/>
      <c r="J72" s="6"/>
    </row>
    <row r="73" spans="4:10" ht="12.75">
      <c r="D73" s="6"/>
      <c r="E73" s="6"/>
      <c r="F73" s="6"/>
      <c r="G73" s="6"/>
      <c r="H73" s="6"/>
      <c r="I73" s="6"/>
      <c r="J73" s="6"/>
    </row>
    <row r="74" spans="4:10" ht="12.75">
      <c r="D74" s="6"/>
      <c r="E74" s="6"/>
      <c r="F74" s="6"/>
      <c r="G74" s="6"/>
      <c r="H74" s="6"/>
      <c r="I74" s="6"/>
      <c r="J74" s="6"/>
    </row>
    <row r="75" spans="4:10" ht="12.75">
      <c r="D75" s="6"/>
      <c r="E75" s="6"/>
      <c r="F75" s="6"/>
      <c r="G75" s="6"/>
      <c r="H75" s="6"/>
      <c r="I75" s="6"/>
      <c r="J75" s="6"/>
    </row>
    <row r="76" spans="4:10" ht="12.75">
      <c r="D76" s="6"/>
      <c r="E76" s="6"/>
      <c r="F76" s="6"/>
      <c r="G76" s="6"/>
      <c r="H76" s="6"/>
      <c r="I76" s="6"/>
      <c r="J76" s="6"/>
    </row>
    <row r="77" spans="4:10" ht="12.75">
      <c r="D77" s="6"/>
      <c r="E77" s="6"/>
      <c r="F77" s="6"/>
      <c r="G77" s="6"/>
      <c r="H77" s="6"/>
      <c r="I77" s="6"/>
      <c r="J77" s="6"/>
    </row>
    <row r="78" spans="4:10" ht="12.75">
      <c r="D78" s="6"/>
      <c r="E78" s="6"/>
      <c r="F78" s="6"/>
      <c r="G78" s="6"/>
      <c r="H78" s="6"/>
      <c r="I78" s="6"/>
      <c r="J78" s="6"/>
    </row>
    <row r="79" spans="4:10" ht="12.75">
      <c r="D79" s="6"/>
      <c r="E79" s="6"/>
      <c r="F79" s="6"/>
      <c r="G79" s="6"/>
      <c r="H79" s="6"/>
      <c r="I79" s="6"/>
      <c r="J79" s="6"/>
    </row>
    <row r="80" spans="4:10" ht="12.75">
      <c r="D80" s="6"/>
      <c r="E80" s="6"/>
      <c r="F80" s="6"/>
      <c r="G80" s="6"/>
      <c r="H80" s="6"/>
      <c r="I80" s="6"/>
      <c r="J80" s="6"/>
    </row>
    <row r="81" spans="4:10" ht="12.75">
      <c r="D81" s="6"/>
      <c r="E81" s="6"/>
      <c r="F81" s="6"/>
      <c r="G81" s="6"/>
      <c r="H81" s="6"/>
      <c r="I81" s="6"/>
      <c r="J81" s="6"/>
    </row>
    <row r="82" spans="4:10" ht="12.75">
      <c r="D82" s="6"/>
      <c r="E82" s="6"/>
      <c r="F82" s="6"/>
      <c r="G82" s="6"/>
      <c r="H82" s="6"/>
      <c r="I82" s="6"/>
      <c r="J82" s="6"/>
    </row>
    <row r="83" spans="4:10" ht="12.75">
      <c r="D83" s="6"/>
      <c r="E83" s="6"/>
      <c r="F83" s="6"/>
      <c r="G83" s="6"/>
      <c r="H83" s="6"/>
      <c r="I83" s="6"/>
      <c r="J83" s="6"/>
    </row>
    <row r="84" spans="4:10" ht="12.75">
      <c r="D84" s="6"/>
      <c r="E84" s="6"/>
      <c r="F84" s="6"/>
      <c r="G84" s="6"/>
      <c r="H84" s="6"/>
      <c r="I84" s="6"/>
      <c r="J84" s="6"/>
    </row>
    <row r="85" spans="4:10" ht="12.75">
      <c r="D85" s="6"/>
      <c r="E85" s="6"/>
      <c r="F85" s="6"/>
      <c r="G85" s="6"/>
      <c r="H85" s="6"/>
      <c r="I85" s="6"/>
      <c r="J85" s="6"/>
    </row>
    <row r="86" spans="4:10" ht="12.75">
      <c r="D86" s="6"/>
      <c r="E86" s="6"/>
      <c r="F86" s="6"/>
      <c r="G86" s="6"/>
      <c r="H86" s="6"/>
      <c r="I86" s="6"/>
      <c r="J86" s="6"/>
    </row>
    <row r="87" spans="4:10" ht="12.75">
      <c r="D87" s="6"/>
      <c r="E87" s="6"/>
      <c r="F87" s="6"/>
      <c r="G87" s="6"/>
      <c r="H87" s="6"/>
      <c r="I87" s="6"/>
      <c r="J87" s="6"/>
    </row>
    <row r="88" spans="4:10" ht="12.75">
      <c r="D88" s="6"/>
      <c r="E88" s="6"/>
      <c r="F88" s="6"/>
      <c r="G88" s="6"/>
      <c r="H88" s="6"/>
      <c r="I88" s="6"/>
      <c r="J88" s="6"/>
    </row>
    <row r="89" spans="4:10" ht="12.75">
      <c r="D89" s="6"/>
      <c r="E89" s="6"/>
      <c r="F89" s="6"/>
      <c r="G89" s="6"/>
      <c r="H89" s="6"/>
      <c r="I89" s="6"/>
      <c r="J89" s="6"/>
    </row>
    <row r="90" spans="4:10" ht="12.75">
      <c r="D90" s="6"/>
      <c r="E90" s="6"/>
      <c r="F90" s="6"/>
      <c r="G90" s="6"/>
      <c r="H90" s="6"/>
      <c r="I90" s="6"/>
      <c r="J90" s="6"/>
    </row>
    <row r="91" spans="4:10" ht="12.75">
      <c r="D91" s="6"/>
      <c r="E91" s="6"/>
      <c r="F91" s="6"/>
      <c r="G91" s="6"/>
      <c r="H91" s="6"/>
      <c r="I91" s="6"/>
      <c r="J91" s="6"/>
    </row>
    <row r="92" spans="4:10" ht="12.75">
      <c r="D92" s="6"/>
      <c r="E92" s="6"/>
      <c r="F92" s="6"/>
      <c r="G92" s="6"/>
      <c r="H92" s="6"/>
      <c r="I92" s="6"/>
      <c r="J92" s="6"/>
    </row>
    <row r="93" spans="4:10" ht="12.75">
      <c r="D93" s="6"/>
      <c r="E93" s="6"/>
      <c r="F93" s="6"/>
      <c r="G93" s="6"/>
      <c r="H93" s="6"/>
      <c r="I93" s="6"/>
      <c r="J93" s="6"/>
    </row>
    <row r="94" spans="4:10" ht="12.75">
      <c r="D94" s="6"/>
      <c r="E94" s="6"/>
      <c r="F94" s="6"/>
      <c r="G94" s="6"/>
      <c r="H94" s="6"/>
      <c r="I94" s="6"/>
      <c r="J94" s="6"/>
    </row>
    <row r="95" spans="4:10" ht="12.75">
      <c r="D95" s="6"/>
      <c r="E95" s="6"/>
      <c r="F95" s="6"/>
      <c r="G95" s="6"/>
      <c r="H95" s="6"/>
      <c r="I95" s="6"/>
      <c r="J95" s="6"/>
    </row>
    <row r="96" spans="4:10" ht="12.75">
      <c r="D96" s="6"/>
      <c r="E96" s="6"/>
      <c r="F96" s="6"/>
      <c r="G96" s="6"/>
      <c r="H96" s="6"/>
      <c r="I96" s="6"/>
      <c r="J96" s="6"/>
    </row>
    <row r="97" spans="4:10" ht="12.75">
      <c r="D97" s="6"/>
      <c r="E97" s="6"/>
      <c r="F97" s="6"/>
      <c r="G97" s="6"/>
      <c r="H97" s="6"/>
      <c r="I97" s="6"/>
      <c r="J97" s="6"/>
    </row>
    <row r="98" spans="4:10" ht="12.75">
      <c r="D98" s="6"/>
      <c r="E98" s="6"/>
      <c r="F98" s="6"/>
      <c r="G98" s="6"/>
      <c r="H98" s="6"/>
      <c r="I98" s="6"/>
      <c r="J98" s="6"/>
    </row>
    <row r="99" spans="4:10" ht="12.75">
      <c r="D99" s="6"/>
      <c r="E99" s="6"/>
      <c r="F99" s="6"/>
      <c r="G99" s="6"/>
      <c r="H99" s="6"/>
      <c r="I99" s="6"/>
      <c r="J99" s="6"/>
    </row>
    <row r="100" spans="4:10" ht="12.75">
      <c r="D100" s="6"/>
      <c r="E100" s="6"/>
      <c r="F100" s="6"/>
      <c r="G100" s="6"/>
      <c r="H100" s="6"/>
      <c r="I100" s="6"/>
      <c r="J100" s="6"/>
    </row>
    <row r="101" spans="4:10" ht="12.75">
      <c r="D101" s="6"/>
      <c r="E101" s="6"/>
      <c r="F101" s="6"/>
      <c r="G101" s="6"/>
      <c r="H101" s="6"/>
      <c r="I101" s="6"/>
      <c r="J101" s="6"/>
    </row>
    <row r="102" spans="4:10" ht="12.75">
      <c r="D102" s="6"/>
      <c r="E102" s="6"/>
      <c r="F102" s="6"/>
      <c r="G102" s="6"/>
      <c r="H102" s="6"/>
      <c r="I102" s="6"/>
      <c r="J102" s="6"/>
    </row>
    <row r="103" spans="4:10" ht="12.75">
      <c r="D103" s="6"/>
      <c r="E103" s="6"/>
      <c r="F103" s="6"/>
      <c r="G103" s="6"/>
      <c r="H103" s="6"/>
      <c r="I103" s="6"/>
      <c r="J103" s="6"/>
    </row>
    <row r="104" spans="4:10" ht="12.75">
      <c r="D104" s="6"/>
      <c r="E104" s="6"/>
      <c r="F104" s="6"/>
      <c r="G104" s="6"/>
      <c r="H104" s="6"/>
      <c r="I104" s="6"/>
      <c r="J104" s="6"/>
    </row>
    <row r="105" spans="4:10" ht="12.75">
      <c r="D105" s="6"/>
      <c r="E105" s="6"/>
      <c r="F105" s="6"/>
      <c r="G105" s="6"/>
      <c r="H105" s="6"/>
      <c r="I105" s="6"/>
      <c r="J105" s="6"/>
    </row>
    <row r="106" spans="4:10" ht="12.75">
      <c r="D106" s="6"/>
      <c r="E106" s="6"/>
      <c r="F106" s="6"/>
      <c r="G106" s="6"/>
      <c r="H106" s="6"/>
      <c r="I106" s="6"/>
      <c r="J106" s="6"/>
    </row>
    <row r="107" spans="4:10" ht="12.75">
      <c r="D107" s="6"/>
      <c r="E107" s="6"/>
      <c r="F107" s="6"/>
      <c r="G107" s="6"/>
      <c r="H107" s="6"/>
      <c r="I107" s="6"/>
      <c r="J107" s="6"/>
    </row>
    <row r="108" spans="4:10" ht="12.75">
      <c r="D108" s="6"/>
      <c r="E108" s="6"/>
      <c r="F108" s="6"/>
      <c r="G108" s="6"/>
      <c r="H108" s="6"/>
      <c r="I108" s="6"/>
      <c r="J108" s="6"/>
    </row>
    <row r="109" spans="4:10" ht="12.75">
      <c r="D109" s="6"/>
      <c r="E109" s="6"/>
      <c r="F109" s="6"/>
      <c r="G109" s="6"/>
      <c r="H109" s="6"/>
      <c r="I109" s="6"/>
      <c r="J109" s="6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5"/>
  <sheetViews>
    <sheetView showGridLines="0" tabSelected="1" workbookViewId="0" topLeftCell="A39">
      <selection activeCell="G65" sqref="G65"/>
    </sheetView>
  </sheetViews>
  <sheetFormatPr defaultColWidth="9.140625" defaultRowHeight="12.75"/>
  <cols>
    <col min="1" max="1" width="4.57421875" style="0" customWidth="1"/>
    <col min="6" max="6" width="10.00390625" style="0" customWidth="1"/>
    <col min="9" max="9" width="10.140625" style="0" bestFit="1" customWidth="1"/>
  </cols>
  <sheetData>
    <row r="1" ht="18">
      <c r="A1" s="2" t="s">
        <v>0</v>
      </c>
    </row>
    <row r="2" ht="15.75">
      <c r="A2" s="1" t="s">
        <v>89</v>
      </c>
    </row>
    <row r="3" ht="15.75">
      <c r="A3" s="1" t="s">
        <v>118</v>
      </c>
    </row>
    <row r="5" ht="15">
      <c r="A5" s="4" t="s">
        <v>54</v>
      </c>
    </row>
    <row r="7" spans="7:9" ht="12.75">
      <c r="G7" s="3" t="s">
        <v>123</v>
      </c>
      <c r="I7" s="3" t="s">
        <v>123</v>
      </c>
    </row>
    <row r="8" spans="7:9" ht="12.75">
      <c r="G8" s="3" t="s">
        <v>55</v>
      </c>
      <c r="I8" s="3" t="s">
        <v>55</v>
      </c>
    </row>
    <row r="9" spans="7:9" ht="12.75">
      <c r="G9" s="3" t="s">
        <v>119</v>
      </c>
      <c r="I9" s="3" t="s">
        <v>88</v>
      </c>
    </row>
    <row r="10" spans="7:9" ht="12.75">
      <c r="G10" s="5" t="s">
        <v>2</v>
      </c>
      <c r="I10" s="5" t="s">
        <v>2</v>
      </c>
    </row>
    <row r="11" spans="7:9" ht="12.75">
      <c r="G11" s="6"/>
      <c r="H11" s="6"/>
      <c r="I11" s="6"/>
    </row>
    <row r="12" spans="1:9" ht="12.75">
      <c r="A12" s="3" t="s">
        <v>56</v>
      </c>
      <c r="G12" s="6"/>
      <c r="H12" s="6"/>
      <c r="I12" s="6"/>
    </row>
    <row r="13" spans="1:9" ht="12.75">
      <c r="A13" s="3"/>
      <c r="G13" s="6"/>
      <c r="H13" s="6"/>
      <c r="I13" s="6"/>
    </row>
    <row r="14" spans="2:9" ht="12.75">
      <c r="B14" t="s">
        <v>11</v>
      </c>
      <c r="G14" s="6">
        <f>+Inc!H25</f>
        <v>17298</v>
      </c>
      <c r="H14" s="6"/>
      <c r="I14" s="6">
        <v>9979</v>
      </c>
    </row>
    <row r="15" spans="2:9" ht="12.75">
      <c r="B15" t="s">
        <v>57</v>
      </c>
      <c r="G15" s="6"/>
      <c r="H15" s="6"/>
      <c r="I15" s="6"/>
    </row>
    <row r="16" spans="2:9" ht="12.75">
      <c r="B16" t="s">
        <v>116</v>
      </c>
      <c r="G16" s="6">
        <v>-15</v>
      </c>
      <c r="H16" s="6"/>
      <c r="I16" s="6">
        <v>0</v>
      </c>
    </row>
    <row r="17" spans="2:9" ht="12.75">
      <c r="B17" t="s">
        <v>58</v>
      </c>
      <c r="G17" s="6">
        <v>-441</v>
      </c>
      <c r="H17" s="6"/>
      <c r="I17" s="6">
        <v>-365</v>
      </c>
    </row>
    <row r="18" spans="2:9" ht="12.75">
      <c r="B18" t="s">
        <v>60</v>
      </c>
      <c r="G18" s="6">
        <v>2621</v>
      </c>
      <c r="H18" s="6"/>
      <c r="I18" s="6">
        <v>1316</v>
      </c>
    </row>
    <row r="19" spans="2:9" ht="12.75">
      <c r="B19" t="s">
        <v>85</v>
      </c>
      <c r="G19" s="6">
        <v>-168</v>
      </c>
      <c r="H19" s="6"/>
      <c r="I19" s="6">
        <v>-288</v>
      </c>
    </row>
    <row r="20" spans="2:9" ht="12.75">
      <c r="B20" t="s">
        <v>124</v>
      </c>
      <c r="G20" s="6">
        <v>38</v>
      </c>
      <c r="H20" s="6"/>
      <c r="I20" s="6">
        <v>0</v>
      </c>
    </row>
    <row r="21" spans="2:9" ht="12.75">
      <c r="B21" t="s">
        <v>125</v>
      </c>
      <c r="G21" s="6">
        <v>244</v>
      </c>
      <c r="H21" s="6"/>
      <c r="I21" s="6">
        <v>0</v>
      </c>
    </row>
    <row r="22" spans="2:9" ht="12.75">
      <c r="B22" t="s">
        <v>110</v>
      </c>
      <c r="G22" s="6">
        <v>-135</v>
      </c>
      <c r="H22" s="6"/>
      <c r="I22" s="6">
        <v>0</v>
      </c>
    </row>
    <row r="23" spans="2:9" ht="12.75">
      <c r="B23" t="s">
        <v>117</v>
      </c>
      <c r="G23" s="6">
        <v>110</v>
      </c>
      <c r="H23" s="6"/>
      <c r="I23" s="6">
        <v>0</v>
      </c>
    </row>
    <row r="24" spans="2:9" ht="12.75">
      <c r="B24" t="s">
        <v>61</v>
      </c>
      <c r="G24" s="6">
        <v>161</v>
      </c>
      <c r="H24" s="6"/>
      <c r="I24" s="6">
        <v>151</v>
      </c>
    </row>
    <row r="25" spans="2:9" ht="12.75">
      <c r="B25" t="s">
        <v>62</v>
      </c>
      <c r="G25" s="6">
        <v>-31</v>
      </c>
      <c r="H25" s="6"/>
      <c r="I25" s="6">
        <v>-45</v>
      </c>
    </row>
    <row r="26" spans="7:9" ht="12.75">
      <c r="G26" s="6"/>
      <c r="H26" s="6"/>
      <c r="I26" s="6"/>
    </row>
    <row r="27" spans="2:9" ht="12.75">
      <c r="B27" t="s">
        <v>63</v>
      </c>
      <c r="G27" s="8">
        <f>SUM(G14:G26)</f>
        <v>19682</v>
      </c>
      <c r="H27" s="6"/>
      <c r="I27" s="8">
        <f>SUM(I14:I26)</f>
        <v>10748</v>
      </c>
    </row>
    <row r="28" spans="7:9" ht="12.75">
      <c r="G28" s="6"/>
      <c r="H28" s="6"/>
      <c r="I28" s="6"/>
    </row>
    <row r="29" spans="2:9" ht="12.75">
      <c r="B29" t="s">
        <v>64</v>
      </c>
      <c r="G29" s="6"/>
      <c r="H29" s="6"/>
      <c r="I29" s="6"/>
    </row>
    <row r="30" spans="2:9" ht="12.75">
      <c r="B30" t="s">
        <v>65</v>
      </c>
      <c r="G30" s="6">
        <v>-14281</v>
      </c>
      <c r="H30" s="6"/>
      <c r="I30" s="6">
        <v>-4516</v>
      </c>
    </row>
    <row r="31" spans="2:9" ht="12.75">
      <c r="B31" t="s">
        <v>66</v>
      </c>
      <c r="G31" s="6">
        <v>-2158</v>
      </c>
      <c r="H31" s="6"/>
      <c r="I31" s="6">
        <v>-13935</v>
      </c>
    </row>
    <row r="32" spans="2:9" ht="12.75">
      <c r="B32" t="s">
        <v>67</v>
      </c>
      <c r="G32" s="6">
        <v>1633</v>
      </c>
      <c r="H32" s="6"/>
      <c r="I32" s="6">
        <v>2342</v>
      </c>
    </row>
    <row r="33" spans="7:9" ht="12.75">
      <c r="G33" s="6"/>
      <c r="H33" s="6"/>
      <c r="I33" s="6"/>
    </row>
    <row r="34" spans="2:9" ht="12.75">
      <c r="B34" t="s">
        <v>68</v>
      </c>
      <c r="G34" s="8">
        <f>SUM(G27:G33)</f>
        <v>4876</v>
      </c>
      <c r="H34" s="6"/>
      <c r="I34" s="8">
        <f>SUM(I27:I33)</f>
        <v>-5361</v>
      </c>
    </row>
    <row r="35" spans="7:9" ht="12.75">
      <c r="G35" s="6"/>
      <c r="H35" s="6"/>
      <c r="I35" s="6"/>
    </row>
    <row r="36" spans="2:9" ht="12.75">
      <c r="B36" t="s">
        <v>69</v>
      </c>
      <c r="G36" s="6">
        <v>-161</v>
      </c>
      <c r="H36" s="6"/>
      <c r="I36" s="6">
        <v>-151</v>
      </c>
    </row>
    <row r="37" spans="2:9" ht="12.75">
      <c r="B37" t="s">
        <v>70</v>
      </c>
      <c r="G37" s="6">
        <v>-1609</v>
      </c>
      <c r="H37" s="6"/>
      <c r="I37" s="6">
        <v>-800</v>
      </c>
    </row>
    <row r="38" spans="7:9" ht="12.75">
      <c r="G38" s="6"/>
      <c r="H38" s="6"/>
      <c r="I38" s="6"/>
    </row>
    <row r="39" spans="2:9" ht="12.75">
      <c r="B39" t="s">
        <v>71</v>
      </c>
      <c r="G39" s="12">
        <f>SUM(G34:G38)</f>
        <v>3106</v>
      </c>
      <c r="H39" s="6"/>
      <c r="I39" s="12">
        <f>SUM(I34:I38)</f>
        <v>-6312</v>
      </c>
    </row>
    <row r="40" spans="7:9" ht="12.75">
      <c r="G40" s="6"/>
      <c r="H40" s="6"/>
      <c r="I40" s="6"/>
    </row>
    <row r="41" spans="1:9" ht="12.75">
      <c r="A41" s="3" t="s">
        <v>72</v>
      </c>
      <c r="G41" s="6"/>
      <c r="H41" s="6"/>
      <c r="I41" s="6"/>
    </row>
    <row r="42" spans="7:9" ht="12.75">
      <c r="G42" s="6"/>
      <c r="H42" s="6"/>
      <c r="I42" s="6"/>
    </row>
    <row r="43" spans="2:9" ht="12.75">
      <c r="B43" t="s">
        <v>73</v>
      </c>
      <c r="G43" s="6">
        <v>-24904</v>
      </c>
      <c r="H43" s="6"/>
      <c r="I43" s="6">
        <v>-3234</v>
      </c>
    </row>
    <row r="44" spans="2:9" ht="12.75">
      <c r="B44" t="s">
        <v>86</v>
      </c>
      <c r="G44" s="6">
        <v>339</v>
      </c>
      <c r="H44" s="6"/>
      <c r="I44" s="6">
        <v>4040</v>
      </c>
    </row>
    <row r="45" spans="2:9" ht="12.75">
      <c r="B45" t="s">
        <v>74</v>
      </c>
      <c r="G45" s="6">
        <v>26</v>
      </c>
      <c r="H45" s="6"/>
      <c r="I45" s="6">
        <v>8</v>
      </c>
    </row>
    <row r="46" spans="2:9" ht="12.75">
      <c r="B46" t="s">
        <v>111</v>
      </c>
      <c r="G46" s="6">
        <v>-1360</v>
      </c>
      <c r="H46" s="6"/>
      <c r="I46" s="6">
        <v>0</v>
      </c>
    </row>
    <row r="47" spans="7:9" ht="12.75">
      <c r="G47" s="6"/>
      <c r="H47" s="6"/>
      <c r="I47" s="6"/>
    </row>
    <row r="48" spans="2:9" ht="12.75">
      <c r="B48" t="s">
        <v>75</v>
      </c>
      <c r="G48" s="12">
        <f>SUM(G43:G47)</f>
        <v>-25899</v>
      </c>
      <c r="H48" s="6"/>
      <c r="I48" s="12">
        <f>SUM(I43:I47)</f>
        <v>814</v>
      </c>
    </row>
    <row r="49" spans="7:9" ht="12.75">
      <c r="G49" s="6"/>
      <c r="H49" s="6"/>
      <c r="I49" s="6"/>
    </row>
    <row r="50" spans="1:9" ht="12.75">
      <c r="A50" s="3" t="s">
        <v>76</v>
      </c>
      <c r="G50" s="6"/>
      <c r="H50" s="6"/>
      <c r="I50" s="6"/>
    </row>
    <row r="51" spans="7:9" ht="12.75">
      <c r="G51" s="6"/>
      <c r="H51" s="6"/>
      <c r="I51" s="6"/>
    </row>
    <row r="52" spans="2:9" ht="12.75">
      <c r="B52" t="s">
        <v>32</v>
      </c>
      <c r="G52" s="6">
        <v>1968</v>
      </c>
      <c r="H52" s="6"/>
      <c r="I52" s="6">
        <v>1750</v>
      </c>
    </row>
    <row r="53" spans="2:9" ht="12.75">
      <c r="B53" t="s">
        <v>93</v>
      </c>
      <c r="G53" s="6">
        <v>31229</v>
      </c>
      <c r="H53" s="6"/>
      <c r="I53" s="6">
        <v>0</v>
      </c>
    </row>
    <row r="54" spans="2:9" ht="12.75">
      <c r="B54" t="s">
        <v>31</v>
      </c>
      <c r="G54" s="6">
        <v>-224</v>
      </c>
      <c r="H54" s="6"/>
      <c r="I54" s="6">
        <v>-164</v>
      </c>
    </row>
    <row r="55" spans="2:9" ht="12.75">
      <c r="B55" t="s">
        <v>99</v>
      </c>
      <c r="G55" s="6">
        <v>0</v>
      </c>
      <c r="H55" s="6"/>
      <c r="I55" s="6">
        <v>0</v>
      </c>
    </row>
    <row r="56" spans="2:9" ht="12.75">
      <c r="B56" t="s">
        <v>113</v>
      </c>
      <c r="G56" s="6">
        <v>-3223</v>
      </c>
      <c r="H56" s="6"/>
      <c r="I56" s="6">
        <v>0</v>
      </c>
    </row>
    <row r="57" spans="2:9" ht="12.75">
      <c r="B57" t="s">
        <v>112</v>
      </c>
      <c r="G57" s="6">
        <v>-670</v>
      </c>
      <c r="H57" s="6"/>
      <c r="I57" s="6">
        <v>-611</v>
      </c>
    </row>
    <row r="58" spans="7:9" ht="12.75">
      <c r="G58" s="6"/>
      <c r="H58" s="6"/>
      <c r="I58" s="6"/>
    </row>
    <row r="59" spans="2:9" ht="12.75">
      <c r="B59" t="s">
        <v>77</v>
      </c>
      <c r="G59" s="12">
        <f>SUM(G52:G58)</f>
        <v>29080</v>
      </c>
      <c r="H59" s="6"/>
      <c r="I59" s="12">
        <f>SUM(I52:I58)</f>
        <v>975</v>
      </c>
    </row>
    <row r="60" spans="7:9" ht="12.75">
      <c r="G60" s="6"/>
      <c r="H60" s="6"/>
      <c r="I60" s="6"/>
    </row>
    <row r="61" spans="1:9" ht="12.75">
      <c r="A61" s="3" t="s">
        <v>78</v>
      </c>
      <c r="G61" s="6">
        <f>+G39+G48+G59</f>
        <v>6287</v>
      </c>
      <c r="H61" s="6"/>
      <c r="I61" s="6">
        <f>+I39+I48+I59</f>
        <v>-4523</v>
      </c>
    </row>
    <row r="62" spans="1:9" ht="13.5" thickBot="1">
      <c r="A62" s="3" t="s">
        <v>79</v>
      </c>
      <c r="G62" s="6">
        <v>2649</v>
      </c>
      <c r="H62" s="6"/>
      <c r="I62" s="6">
        <v>7602</v>
      </c>
    </row>
    <row r="63" spans="1:9" ht="14.25" thickBot="1" thickTop="1">
      <c r="A63" s="3" t="s">
        <v>94</v>
      </c>
      <c r="G63" s="13">
        <f>SUM(G61:G62)</f>
        <v>8936</v>
      </c>
      <c r="H63" s="6"/>
      <c r="I63" s="13">
        <f>SUM(I61:I62)</f>
        <v>3079</v>
      </c>
    </row>
    <row r="64" spans="7:8" ht="13.5" thickTop="1">
      <c r="G64" s="6"/>
      <c r="H64" s="6"/>
    </row>
    <row r="65" spans="1:8" ht="12.75">
      <c r="A65" t="s">
        <v>80</v>
      </c>
      <c r="G65" s="6"/>
      <c r="H65" s="6"/>
    </row>
    <row r="66" spans="1:8" ht="12.75">
      <c r="A66" t="s">
        <v>95</v>
      </c>
      <c r="G66" s="6"/>
      <c r="H66" s="6"/>
    </row>
    <row r="67" spans="7:8" ht="12.75">
      <c r="G67" s="6"/>
      <c r="H67" s="6"/>
    </row>
    <row r="68" spans="1:8" ht="12.75">
      <c r="A68" s="11"/>
      <c r="G68" s="6"/>
      <c r="H68" s="6"/>
    </row>
    <row r="69" spans="7:8" ht="12.75">
      <c r="G69" s="6"/>
      <c r="H69" s="6"/>
    </row>
    <row r="70" spans="7:8" ht="12.75">
      <c r="G70" s="6"/>
      <c r="H70" s="6"/>
    </row>
    <row r="71" spans="7:8" ht="12.75">
      <c r="G71" s="6"/>
      <c r="H71" s="6"/>
    </row>
    <row r="72" spans="7:8" ht="12.75">
      <c r="G72" s="6"/>
      <c r="H72" s="6"/>
    </row>
    <row r="73" spans="7:8" ht="12.75">
      <c r="G73" s="6"/>
      <c r="H73" s="6"/>
    </row>
    <row r="74" spans="7:8" ht="12.75">
      <c r="G74" s="6"/>
      <c r="H74" s="6"/>
    </row>
    <row r="75" spans="7:8" ht="12.75">
      <c r="G75" s="6"/>
      <c r="H75" s="6"/>
    </row>
    <row r="76" spans="7:8" ht="12.75">
      <c r="G76" s="6"/>
      <c r="H76" s="6"/>
    </row>
    <row r="77" spans="7:8" ht="12.75">
      <c r="G77" s="6"/>
      <c r="H77" s="6"/>
    </row>
    <row r="78" spans="7:8" ht="12.75">
      <c r="G78" s="6"/>
      <c r="H78" s="6"/>
    </row>
    <row r="79" spans="7:8" ht="12.75">
      <c r="G79" s="6"/>
      <c r="H79" s="6"/>
    </row>
    <row r="80" spans="7:8" ht="12.75">
      <c r="G80" s="6"/>
      <c r="H80" s="6"/>
    </row>
    <row r="81" spans="7:8" ht="12.75">
      <c r="G81" s="6"/>
      <c r="H81" s="6"/>
    </row>
    <row r="82" spans="7:8" ht="12.75">
      <c r="G82" s="6"/>
      <c r="H82" s="6"/>
    </row>
    <row r="83" spans="7:8" ht="12.75">
      <c r="G83" s="6"/>
      <c r="H83" s="6"/>
    </row>
    <row r="84" spans="7:8" ht="12.75">
      <c r="G84" s="6"/>
      <c r="H84" s="6"/>
    </row>
    <row r="85" spans="7:8" ht="12.75">
      <c r="G85" s="6"/>
      <c r="H85" s="6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TSYEOH-NB</cp:lastModifiedBy>
  <cp:lastPrinted>2005-02-23T09:08:01Z</cp:lastPrinted>
  <dcterms:created xsi:type="dcterms:W3CDTF">1996-10-14T23:33:28Z</dcterms:created>
  <dcterms:modified xsi:type="dcterms:W3CDTF">2005-02-23T09:12:46Z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-1529662316</vt:i4>
  </property>
  <property fmtid="{D5CDD505-2E9C-101B-9397-08002B2CF9AE}" pid="4" name="_EmailSubje">
    <vt:lpwstr>Announcement</vt:lpwstr>
  </property>
  <property fmtid="{D5CDD505-2E9C-101B-9397-08002B2CF9AE}" pid="5" name="_AuthorEma">
    <vt:lpwstr>tsyeoh@pentamaster.com.my</vt:lpwstr>
  </property>
  <property fmtid="{D5CDD505-2E9C-101B-9397-08002B2CF9AE}" pid="6" name="_AuthorEmailDisplayNa">
    <vt:lpwstr>Yeoh Theam Seng</vt:lpwstr>
  </property>
</Properties>
</file>