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nc" sheetId="1" r:id="rId1"/>
    <sheet name="BS" sheetId="2" r:id="rId2"/>
    <sheet name="EQ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<sst xmlns="http://schemas.openxmlformats.org/spreadsheetml/2006/main" count="177" uniqueCount="110">
  <si>
    <t>QUARTERLY REPORT ON CONSOLIDATED RESULTS</t>
  </si>
  <si>
    <t>PENTAMASTER CORPORATION BERHAD (572307-U)</t>
  </si>
  <si>
    <t>CONDENSED CONSOLIDATED INCOME STATEMENT</t>
  </si>
  <si>
    <t>Financial Period Ended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</si>
  <si>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</si>
  <si>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</si>
  <si>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</si>
  <si>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</si>
  <si>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</si>
  <si>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</si>
  <si>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</si>
  <si>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</si>
  <si>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</si>
  <si>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</si>
  <si>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</si>
  <si>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</si>
  <si>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</si>
  <si>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</si>
  <si>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N/A</t>
  </si>
  <si>
    <t>Earnings per share - basic (sen)</t>
  </si>
  <si>
    <t>Earnings per share - diluted (sen)</t>
  </si>
  <si>
    <t>Note :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</si>
  <si>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</si>
  <si>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</si>
  <si>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</si>
  <si>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</si>
  <si>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</si>
  <si>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</si>
  <si>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</si>
  <si>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</si>
  <si>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</si>
  <si>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</si>
  <si>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</si>
  <si>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</si>
  <si>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</si>
  <si>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</si>
  <si>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</si>
  <si>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</si>
  <si>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</si>
  <si>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</si>
  <si>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</si>
  <si>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</si>
  <si>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</si>
  <si>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Reserve on consolidation</t>
  </si>
  <si>
    <t>Long Term And Deferred Liabilities</t>
  </si>
  <si>
    <t>Deferred taxation</t>
  </si>
  <si>
    <t>31.12.2002</t>
  </si>
  <si>
    <t>The Condensed Consolidated Balance Sheet should be read in conjunction with the Annual</t>
  </si>
  <si>
    <t>Audited Financial Statements of the Group for the year ended 31 December 2002.</t>
  </si>
  <si>
    <t>CONDENSED CONSOLIDATED STATEMENT OF CHANGES IN EQUITY</t>
  </si>
  <si>
    <t xml:space="preserve">Share </t>
  </si>
  <si>
    <t>capital</t>
  </si>
  <si>
    <t>-- Non distributable --</t>
  </si>
  <si>
    <t>premium</t>
  </si>
  <si>
    <t>Reserve on</t>
  </si>
  <si>
    <t>consolidation</t>
  </si>
  <si>
    <t>Distributable</t>
  </si>
  <si>
    <t>profits</t>
  </si>
  <si>
    <t>Total</t>
  </si>
  <si>
    <t>As at 1 January 2003</t>
  </si>
  <si>
    <t>Net profit for the financial period</t>
  </si>
  <si>
    <t xml:space="preserve">The Condensed Consolidated Statement of Changes in Equity should be read in conjunction </t>
  </si>
  <si>
    <t>with the Annual Audited Financial Statements of the Group for the year ended 31 December 2002.</t>
  </si>
  <si>
    <t xml:space="preserve">CONDENSED CONSOLIDATED CASH FLOW STATEMENT </t>
  </si>
  <si>
    <t xml:space="preserve">Current </t>
  </si>
  <si>
    <t>year to date</t>
  </si>
  <si>
    <t xml:space="preserve">ended </t>
  </si>
  <si>
    <t>Cash Flows From Operating Activities</t>
  </si>
  <si>
    <t>Adjustments for -</t>
  </si>
  <si>
    <t xml:space="preserve">  Amortisation of negative goodwill</t>
  </si>
  <si>
    <t>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</si>
  <si>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</si>
  <si>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</si>
  <si>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</si>
  <si>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</si>
  <si>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</si>
  <si>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</si>
  <si>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</si>
  <si>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</si>
  <si>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</si>
  <si>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</si>
  <si>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</si>
  <si>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</si>
  <si>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</si>
  <si>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</si>
  <si>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</si>
  <si>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</si>
  <si>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</si>
  <si>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</si>
  <si>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Net Decrease In Cash And Cash Equivalents</t>
  </si>
  <si>
    <t>Cash And Cash Equivalents As At 1 January</t>
  </si>
  <si>
    <t>The Condensed Consolidated Cash Flow Statement should be read in conjunction with the Annual</t>
  </si>
  <si>
    <t>Share issue and listing expenses</t>
  </si>
  <si>
    <t>Payment of listing expenses</t>
  </si>
  <si>
    <t>Unaudited</t>
  </si>
  <si>
    <t>Audited</t>
  </si>
  <si>
    <t xml:space="preserve">Retained </t>
  </si>
  <si>
    <t>No comparative figures are presented as this is the second quarterly results announced by the group in</t>
  </si>
  <si>
    <t>Second Board of the Kuala Lumpur Stock Exchange on 23 July 2003.</t>
  </si>
  <si>
    <t>The Condensed Consolidated Income Statements should be read in conjunction with the Annual</t>
  </si>
  <si>
    <t xml:space="preserve">compliance with the Kuala Lumpur Stock Exchange requirements since its listing on the </t>
  </si>
  <si>
    <t xml:space="preserve">  Gain on disposal of property, plant &amp; equipment</t>
  </si>
  <si>
    <t>Proceeds from disposal of property, plant &amp; equipment</t>
  </si>
  <si>
    <t xml:space="preserve">  3 Months Ended</t>
  </si>
  <si>
    <t>FOR THE THIRD FINANCIAL QUARTER ENDED 30 SEPTEMBER 2003</t>
  </si>
  <si>
    <t>30.09.2003</t>
  </si>
  <si>
    <t>30.09.2002</t>
  </si>
  <si>
    <t>No comparative figures are presented as this is the third quarterly results announced by the group in</t>
  </si>
  <si>
    <t>As at 30 September 2003</t>
  </si>
  <si>
    <t>Cash And Cash Equivalents As At 30 September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</si>
</sst>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2" xfId="0" applyNumberFormat="1" applyBorder="1" applyAlignment="1">
      <alignment horizontal="center"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8">
      <selection activeCell="B23" sqref="B23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1</v>
      </c>
    </row>
    <row r="2" ht="15.75">
      <c r="A2" s="1" t="s">
        <v>0</v>
      </c>
    </row>
    <row r="3" ht="15.75">
      <c r="A3" s="1" t="s">
        <v>104</v>
      </c>
    </row>
    <row r="5" ht="15">
      <c r="A5" s="4" t="s">
        <v>2</v>
      </c>
    </row>
    <row r="7" spans="5:9" ht="12.75">
      <c r="E7" s="3" t="s">
        <v>103</v>
      </c>
      <c r="F7" s="3"/>
      <c r="G7" s="3"/>
      <c r="H7" s="3" t="s">
        <v>3</v>
      </c>
      <c r="I7" s="3"/>
    </row>
    <row r="8" spans="5:9" ht="12.75">
      <c r="E8" s="5" t="s">
        <v>105</v>
      </c>
      <c r="F8" s="5" t="s">
        <v>106</v>
      </c>
      <c r="G8" s="5"/>
      <c r="H8" s="5" t="s">
        <v>105</v>
      </c>
      <c r="I8" s="5" t="s">
        <v>106</v>
      </c>
    </row>
    <row r="9" spans="4:9" ht="12.75">
      <c r="D9" s="5" t="s">
        <v>5</v>
      </c>
      <c r="E9" s="5" t="s">
        <v>4</v>
      </c>
      <c r="F9" s="5" t="s">
        <v>4</v>
      </c>
      <c r="G9" s="3"/>
      <c r="H9" s="5" t="s">
        <v>4</v>
      </c>
      <c r="I9" s="5" t="s">
        <v>4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6</v>
      </c>
      <c r="E11" s="6">
        <v>16698</v>
      </c>
      <c r="F11" s="7" t="s">
        <v>18</v>
      </c>
      <c r="G11" s="6"/>
      <c r="H11" s="6">
        <v>39504</v>
      </c>
      <c r="I11" s="7" t="s">
        <v>18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7</v>
      </c>
      <c r="E13" s="6">
        <v>-10694</v>
      </c>
      <c r="F13" s="7" t="s">
        <v>18</v>
      </c>
      <c r="G13" s="6"/>
      <c r="H13" s="6">
        <f>-14193+215-1-10694</f>
        <v>-24673</v>
      </c>
      <c r="I13" s="7" t="s">
        <v>18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8</v>
      </c>
      <c r="E15" s="8">
        <f>SUM(E11:E14)</f>
        <v>6004</v>
      </c>
      <c r="F15" s="9" t="s">
        <v>18</v>
      </c>
      <c r="G15" s="6"/>
      <c r="H15" s="8">
        <f>SUM(H11:H14)</f>
        <v>14831</v>
      </c>
      <c r="I15" s="9" t="s">
        <v>18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9</v>
      </c>
      <c r="E17" s="6">
        <v>463</v>
      </c>
      <c r="F17" s="7" t="s">
        <v>18</v>
      </c>
      <c r="G17" s="6"/>
      <c r="H17" s="6">
        <f>440+463</f>
        <v>903</v>
      </c>
      <c r="I17" s="7" t="s">
        <v>18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10</v>
      </c>
      <c r="E19" s="6">
        <f>-2215-6</f>
        <v>-2221</v>
      </c>
      <c r="F19" s="7" t="s">
        <v>18</v>
      </c>
      <c r="G19" s="6"/>
      <c r="H19" s="6">
        <f>-3383-2215-6</f>
        <v>-5604</v>
      </c>
      <c r="I19" s="7" t="s">
        <v>18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11</v>
      </c>
      <c r="E21" s="8">
        <f>+E15+SUM(E17:E20)</f>
        <v>4246</v>
      </c>
      <c r="F21" s="9" t="s">
        <v>18</v>
      </c>
      <c r="G21" s="6"/>
      <c r="H21" s="8">
        <f>+H15+SUM(H17:H20)</f>
        <v>10130</v>
      </c>
      <c r="I21" s="9" t="s">
        <v>18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12</v>
      </c>
      <c r="E23" s="6">
        <v>-57</v>
      </c>
      <c r="F23" s="7" t="s">
        <v>18</v>
      </c>
      <c r="G23" s="6"/>
      <c r="H23" s="6">
        <f>-94-57</f>
        <v>-151</v>
      </c>
      <c r="I23" s="7" t="s">
        <v>18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13</v>
      </c>
      <c r="E25" s="8">
        <f>+E21+E23</f>
        <v>4189</v>
      </c>
      <c r="F25" s="9" t="s">
        <v>18</v>
      </c>
      <c r="G25" s="6"/>
      <c r="H25" s="8">
        <f>+H21+H23</f>
        <v>9979</v>
      </c>
      <c r="I25" s="9" t="s">
        <v>18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14</v>
      </c>
      <c r="E27" s="6">
        <v>-259</v>
      </c>
      <c r="F27" s="7" t="s">
        <v>18</v>
      </c>
      <c r="G27" s="6"/>
      <c r="H27" s="6">
        <f>-428-259</f>
        <v>-687</v>
      </c>
      <c r="I27" s="7" t="s">
        <v>18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2.75">
      <c r="A29" t="s">
        <v>15</v>
      </c>
      <c r="E29" s="8">
        <f>+E25+E27</f>
        <v>3930</v>
      </c>
      <c r="F29" s="9" t="s">
        <v>18</v>
      </c>
      <c r="G29" s="6"/>
      <c r="H29" s="8">
        <f>+H25+H27</f>
        <v>9292</v>
      </c>
      <c r="I29" s="9" t="s">
        <v>18</v>
      </c>
      <c r="J29" s="6"/>
    </row>
    <row r="30" spans="5:10" ht="12.75">
      <c r="E30" s="6"/>
      <c r="F30" s="6"/>
      <c r="G30" s="6"/>
      <c r="H30" s="6"/>
      <c r="I30" s="6"/>
      <c r="J30" s="6"/>
    </row>
    <row r="31" spans="1:10" ht="12.75">
      <c r="A31" t="s">
        <v>16</v>
      </c>
      <c r="E31" s="6">
        <v>0</v>
      </c>
      <c r="F31" s="7" t="s">
        <v>18</v>
      </c>
      <c r="G31" s="6"/>
      <c r="H31" s="6">
        <f>+E31</f>
        <v>0</v>
      </c>
      <c r="I31" s="7" t="s">
        <v>18</v>
      </c>
      <c r="J31" s="6"/>
    </row>
    <row r="32" spans="5:10" ht="12.75">
      <c r="E32" s="6"/>
      <c r="F32" s="6"/>
      <c r="G32" s="6"/>
      <c r="H32" s="6"/>
      <c r="I32" s="6"/>
      <c r="J32" s="6"/>
    </row>
    <row r="33" spans="1:10" ht="13.5" thickBot="1">
      <c r="A33" t="s">
        <v>17</v>
      </c>
      <c r="E33" s="10">
        <f>+E29+E31</f>
        <v>3930</v>
      </c>
      <c r="F33" s="11" t="s">
        <v>18</v>
      </c>
      <c r="G33" s="6"/>
      <c r="H33" s="10">
        <f>+H29+H31</f>
        <v>9292</v>
      </c>
      <c r="I33" s="11" t="s">
        <v>18</v>
      </c>
      <c r="J33" s="6"/>
    </row>
    <row r="34" spans="5:10" ht="13.5" thickTop="1">
      <c r="E34" s="6"/>
      <c r="F34" s="6"/>
      <c r="G34" s="6"/>
      <c r="H34" s="6"/>
      <c r="I34" s="6"/>
      <c r="J34" s="6"/>
    </row>
    <row r="35" spans="5:10" ht="12.75">
      <c r="E35" s="6"/>
      <c r="F35" s="6"/>
      <c r="G35" s="6"/>
      <c r="H35" s="6"/>
      <c r="I35" s="6"/>
      <c r="J35" s="6"/>
    </row>
    <row r="36" spans="1:10" ht="12.75">
      <c r="A36" t="s">
        <v>19</v>
      </c>
      <c r="E36" s="12">
        <f>+E33/80000*100</f>
        <v>4.9125000000000005</v>
      </c>
      <c r="F36" s="7" t="s">
        <v>18</v>
      </c>
      <c r="G36" s="12"/>
      <c r="H36" s="12">
        <f>+H33/80000*100</f>
        <v>11.615</v>
      </c>
      <c r="I36" s="7" t="s">
        <v>18</v>
      </c>
      <c r="J36" s="6"/>
    </row>
    <row r="37" spans="5:10" ht="12.75">
      <c r="E37" s="12"/>
      <c r="F37" s="12"/>
      <c r="G37" s="12"/>
      <c r="H37" s="12"/>
      <c r="I37" s="12"/>
      <c r="J37" s="6"/>
    </row>
    <row r="38" spans="1:10" ht="12.75">
      <c r="A38" t="s">
        <v>20</v>
      </c>
      <c r="E38" s="12">
        <f>+E36</f>
        <v>4.9125000000000005</v>
      </c>
      <c r="F38" s="7" t="s">
        <v>18</v>
      </c>
      <c r="G38" s="12"/>
      <c r="H38" s="12">
        <f>+H36</f>
        <v>11.615</v>
      </c>
      <c r="I38" s="7" t="s">
        <v>18</v>
      </c>
      <c r="J38" s="6"/>
    </row>
    <row r="39" spans="5:10" ht="12.75">
      <c r="E39" s="6"/>
      <c r="F39" s="6"/>
      <c r="G39" s="6"/>
      <c r="H39" s="6"/>
      <c r="I39" s="6"/>
      <c r="J39" s="6"/>
    </row>
    <row r="40" spans="5:10" ht="12.75">
      <c r="E40" s="6"/>
      <c r="F40" s="6"/>
      <c r="G40" s="6"/>
      <c r="H40" s="6"/>
      <c r="I40" s="6"/>
      <c r="J40" s="6"/>
    </row>
    <row r="41" spans="1:10" ht="12.75">
      <c r="A41" t="s">
        <v>99</v>
      </c>
      <c r="E41" s="6"/>
      <c r="F41" s="6"/>
      <c r="G41" s="6"/>
      <c r="H41" s="6"/>
      <c r="I41" s="6"/>
      <c r="J41" s="6"/>
    </row>
    <row r="42" spans="1:10" ht="12.75">
      <c r="A42" t="s">
        <v>48</v>
      </c>
      <c r="E42" s="6"/>
      <c r="F42" s="6"/>
      <c r="G42" s="6"/>
      <c r="H42" s="6"/>
      <c r="I42" s="6"/>
      <c r="J42" s="6"/>
    </row>
    <row r="43" spans="5:10" ht="12.75">
      <c r="E43" s="6"/>
      <c r="F43" s="6"/>
      <c r="G43" s="6"/>
      <c r="H43" s="6"/>
      <c r="I43" s="6"/>
      <c r="J43" s="6"/>
    </row>
    <row r="44" spans="1:10" ht="12.75">
      <c r="A44" s="13" t="s">
        <v>21</v>
      </c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  <row r="46" ht="12.75">
      <c r="A46" t="s">
        <v>107</v>
      </c>
    </row>
    <row r="47" ht="12.75">
      <c r="A47" t="s">
        <v>100</v>
      </c>
    </row>
    <row r="48" ht="12.75">
      <c r="A48" t="s">
        <v>98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workbookViewId="0" topLeftCell="A14">
      <selection activeCell="G39" sqref="G39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1</v>
      </c>
    </row>
    <row r="2" ht="15.75">
      <c r="A2" s="1" t="s">
        <v>0</v>
      </c>
    </row>
    <row r="3" ht="15.75">
      <c r="A3" s="1" t="s">
        <v>104</v>
      </c>
    </row>
    <row r="5" ht="15">
      <c r="A5" s="4" t="s">
        <v>22</v>
      </c>
    </row>
    <row r="6" spans="7:9" ht="12.75">
      <c r="G6" s="3" t="s">
        <v>94</v>
      </c>
      <c r="I6" s="5" t="s">
        <v>95</v>
      </c>
    </row>
    <row r="7" spans="6:9" ht="12.75">
      <c r="F7" s="3"/>
      <c r="G7" s="5" t="s">
        <v>23</v>
      </c>
      <c r="H7" s="5"/>
      <c r="I7" s="5" t="s">
        <v>23</v>
      </c>
    </row>
    <row r="8" spans="6:9" ht="12.75">
      <c r="F8" s="3"/>
      <c r="G8" s="5" t="s">
        <v>105</v>
      </c>
      <c r="H8" s="5"/>
      <c r="I8" s="5" t="s">
        <v>46</v>
      </c>
    </row>
    <row r="9" spans="6:9" ht="12.75">
      <c r="F9" s="5" t="s">
        <v>5</v>
      </c>
      <c r="G9" s="5" t="s">
        <v>4</v>
      </c>
      <c r="H9" s="5"/>
      <c r="I9" s="5" t="s">
        <v>4</v>
      </c>
    </row>
    <row r="10" spans="7:10" ht="12.75">
      <c r="G10" s="6"/>
      <c r="H10" s="6"/>
      <c r="I10" s="6"/>
      <c r="J10" s="6"/>
    </row>
    <row r="11" spans="1:10" ht="12.75">
      <c r="A11" s="3" t="s">
        <v>24</v>
      </c>
      <c r="G11" s="6"/>
      <c r="H11" s="6"/>
      <c r="I11" s="6"/>
      <c r="J11" s="6"/>
    </row>
    <row r="12" spans="2:10" ht="12.75">
      <c r="B12" t="s">
        <v>25</v>
      </c>
      <c r="G12" s="6">
        <v>25309</v>
      </c>
      <c r="H12" s="6"/>
      <c r="I12" s="6">
        <v>27142</v>
      </c>
      <c r="J12" s="6"/>
    </row>
    <row r="13" spans="7:10" ht="12.75">
      <c r="G13" s="6"/>
      <c r="H13" s="6"/>
      <c r="I13" s="6"/>
      <c r="J13" s="6"/>
    </row>
    <row r="14" spans="1:10" ht="12.75">
      <c r="A14" s="3" t="s">
        <v>26</v>
      </c>
      <c r="G14" s="6"/>
      <c r="H14" s="6"/>
      <c r="I14" s="6"/>
      <c r="J14" s="6"/>
    </row>
    <row r="15" spans="2:10" ht="12.75">
      <c r="B15" t="s">
        <v>27</v>
      </c>
      <c r="G15" s="6">
        <v>13706</v>
      </c>
      <c r="H15" s="6"/>
      <c r="I15" s="6">
        <v>9190</v>
      </c>
      <c r="J15" s="6"/>
    </row>
    <row r="16" spans="2:10" ht="12.75">
      <c r="B16" t="s">
        <v>33</v>
      </c>
      <c r="G16" s="6">
        <v>30183</v>
      </c>
      <c r="H16" s="6"/>
      <c r="I16" s="6">
        <v>20968</v>
      </c>
      <c r="J16" s="6"/>
    </row>
    <row r="17" spans="2:10" ht="12.75">
      <c r="B17" t="s">
        <v>28</v>
      </c>
      <c r="G17" s="6">
        <v>5390</v>
      </c>
      <c r="H17" s="6"/>
      <c r="I17" s="6">
        <v>633</v>
      </c>
      <c r="J17" s="6"/>
    </row>
    <row r="18" spans="2:10" ht="12.75">
      <c r="B18" t="s">
        <v>29</v>
      </c>
      <c r="G18" s="6">
        <v>1843</v>
      </c>
      <c r="H18" s="6"/>
      <c r="I18" s="6">
        <v>1836</v>
      </c>
      <c r="J18" s="6"/>
    </row>
    <row r="19" spans="2:10" ht="12.75">
      <c r="B19" t="s">
        <v>30</v>
      </c>
      <c r="G19" s="6">
        <v>2704</v>
      </c>
      <c r="H19" s="6"/>
      <c r="I19" s="6">
        <v>6264</v>
      </c>
      <c r="J19" s="6"/>
    </row>
    <row r="20" spans="7:10" ht="12.75">
      <c r="G20" s="14">
        <f>SUM(G15:G19)</f>
        <v>53826</v>
      </c>
      <c r="H20" s="6"/>
      <c r="I20" s="14">
        <f>SUM(I15:I19)</f>
        <v>38891</v>
      </c>
      <c r="J20" s="6"/>
    </row>
    <row r="21" spans="7:10" ht="12.75">
      <c r="G21" s="6"/>
      <c r="H21" s="6"/>
      <c r="I21" s="6"/>
      <c r="J21" s="6"/>
    </row>
    <row r="22" spans="1:10" ht="12.75">
      <c r="A22" s="3" t="s">
        <v>31</v>
      </c>
      <c r="G22" s="6"/>
      <c r="H22" s="6"/>
      <c r="I22" s="6"/>
      <c r="J22" s="6"/>
    </row>
    <row r="23" spans="2:10" ht="12.75">
      <c r="B23" t="s">
        <v>32</v>
      </c>
      <c r="G23" s="6">
        <v>12151</v>
      </c>
      <c r="H23" s="6"/>
      <c r="I23" s="6">
        <v>10509</v>
      </c>
      <c r="J23" s="6"/>
    </row>
    <row r="24" spans="2:10" ht="12.75">
      <c r="B24" t="s">
        <v>34</v>
      </c>
      <c r="G24" s="6">
        <v>3251</v>
      </c>
      <c r="H24" s="6"/>
      <c r="I24" s="6">
        <v>2551</v>
      </c>
      <c r="J24" s="6"/>
    </row>
    <row r="25" spans="2:10" ht="12.75">
      <c r="B25" t="s">
        <v>35</v>
      </c>
      <c r="G25" s="6">
        <v>179</v>
      </c>
      <c r="H25" s="6"/>
      <c r="I25" s="6">
        <v>201</v>
      </c>
      <c r="J25" s="6"/>
    </row>
    <row r="26" spans="2:10" ht="12.75">
      <c r="B26" t="s">
        <v>36</v>
      </c>
      <c r="G26" s="6">
        <v>4513</v>
      </c>
      <c r="H26" s="6"/>
      <c r="I26" s="6">
        <v>1799</v>
      </c>
      <c r="J26" s="6"/>
    </row>
    <row r="27" spans="2:10" ht="12.75">
      <c r="B27" t="s">
        <v>37</v>
      </c>
      <c r="G27" s="6">
        <v>8</v>
      </c>
      <c r="H27" s="6"/>
      <c r="I27" s="6">
        <v>120</v>
      </c>
      <c r="J27" s="6"/>
    </row>
    <row r="28" spans="7:10" ht="12.75">
      <c r="G28" s="14">
        <f>SUM(G23:G27)</f>
        <v>20102</v>
      </c>
      <c r="H28" s="6"/>
      <c r="I28" s="14">
        <f>SUM(I23:I27)</f>
        <v>15180</v>
      </c>
      <c r="J28" s="6"/>
    </row>
    <row r="29" spans="7:10" ht="12.75">
      <c r="G29" s="6"/>
      <c r="H29" s="6"/>
      <c r="I29" s="6"/>
      <c r="J29" s="6"/>
    </row>
    <row r="30" spans="1:10" ht="12.75">
      <c r="A30" s="3" t="s">
        <v>38</v>
      </c>
      <c r="G30" s="6">
        <f>+G20-G28</f>
        <v>33724</v>
      </c>
      <c r="H30" s="6"/>
      <c r="I30" s="6">
        <f>+I20-I28</f>
        <v>23711</v>
      </c>
      <c r="J30" s="6"/>
    </row>
    <row r="31" spans="7:10" ht="13.5" thickBot="1">
      <c r="G31" s="6"/>
      <c r="H31" s="6"/>
      <c r="I31" s="6"/>
      <c r="J31" s="6"/>
    </row>
    <row r="32" spans="7:10" ht="14.25" thickBot="1" thickTop="1">
      <c r="G32" s="15">
        <f>+G12+G30</f>
        <v>59033</v>
      </c>
      <c r="H32" s="6"/>
      <c r="I32" s="15">
        <f>+I12+I30</f>
        <v>50853</v>
      </c>
      <c r="J32" s="6"/>
    </row>
    <row r="33" spans="7:10" ht="13.5" thickTop="1">
      <c r="G33" s="6"/>
      <c r="H33" s="6"/>
      <c r="I33" s="6"/>
      <c r="J33" s="6"/>
    </row>
    <row r="34" spans="1:10" ht="12.75">
      <c r="A34" s="3" t="s">
        <v>39</v>
      </c>
      <c r="G34" s="6"/>
      <c r="H34" s="6"/>
      <c r="I34" s="6"/>
      <c r="J34" s="6"/>
    </row>
    <row r="35" spans="2:10" ht="12.75">
      <c r="B35" t="s">
        <v>40</v>
      </c>
      <c r="G35" s="6">
        <f>+'EQ'!D21</f>
        <v>40000</v>
      </c>
      <c r="H35" s="6"/>
      <c r="I35" s="6">
        <v>40000</v>
      </c>
      <c r="J35" s="6"/>
    </row>
    <row r="36" spans="2:10" ht="12.75">
      <c r="B36" t="s">
        <v>41</v>
      </c>
      <c r="G36" s="6">
        <v>98</v>
      </c>
      <c r="H36" s="6"/>
      <c r="I36" s="6">
        <v>708</v>
      </c>
      <c r="J36" s="6"/>
    </row>
    <row r="37" spans="2:10" ht="12.75">
      <c r="B37" t="s">
        <v>42</v>
      </c>
      <c r="G37" s="6">
        <f>+'EQ'!G21</f>
        <v>9807</v>
      </c>
      <c r="H37" s="6"/>
      <c r="I37" s="6">
        <v>515</v>
      </c>
      <c r="J37" s="6"/>
    </row>
    <row r="38" spans="2:10" ht="12.75">
      <c r="B38" t="s">
        <v>43</v>
      </c>
      <c r="G38" s="6">
        <f>8517+6</f>
        <v>8523</v>
      </c>
      <c r="H38" s="6"/>
      <c r="I38" s="6">
        <v>8882</v>
      </c>
      <c r="J38" s="6"/>
    </row>
    <row r="39" spans="7:10" ht="12.75">
      <c r="G39" s="8">
        <f>SUM(G35:G38)</f>
        <v>58428</v>
      </c>
      <c r="H39" s="6"/>
      <c r="I39" s="8">
        <f>SUM(I35:I38)</f>
        <v>50105</v>
      </c>
      <c r="J39" s="6"/>
    </row>
    <row r="40" spans="7:10" ht="12.75">
      <c r="G40" s="6"/>
      <c r="H40" s="6"/>
      <c r="I40" s="6"/>
      <c r="J40" s="6"/>
    </row>
    <row r="41" spans="1:10" ht="12.75">
      <c r="A41" s="3" t="s">
        <v>44</v>
      </c>
      <c r="G41" s="6"/>
      <c r="H41" s="6"/>
      <c r="I41" s="6"/>
      <c r="J41" s="6"/>
    </row>
    <row r="42" spans="2:10" ht="12.75">
      <c r="B42" t="s">
        <v>35</v>
      </c>
      <c r="G42" s="6">
        <v>289</v>
      </c>
      <c r="H42" s="6"/>
      <c r="I42" s="6">
        <v>432</v>
      </c>
      <c r="J42" s="6"/>
    </row>
    <row r="43" spans="2:10" ht="12.75">
      <c r="B43" t="s">
        <v>45</v>
      </c>
      <c r="G43" s="6">
        <v>316</v>
      </c>
      <c r="H43" s="6"/>
      <c r="I43" s="6">
        <v>316</v>
      </c>
      <c r="J43" s="6"/>
    </row>
    <row r="44" spans="7:10" ht="13.5" thickBot="1">
      <c r="G44" s="6"/>
      <c r="H44" s="6"/>
      <c r="I44" s="6"/>
      <c r="J44" s="6"/>
    </row>
    <row r="45" spans="7:10" ht="14.25" thickBot="1" thickTop="1">
      <c r="G45" s="15">
        <f>SUM(G39:G44)</f>
        <v>59033</v>
      </c>
      <c r="H45" s="6"/>
      <c r="I45" s="15">
        <f>SUM(I39:I44)</f>
        <v>50853</v>
      </c>
      <c r="J45" s="6"/>
    </row>
    <row r="46" spans="7:10" ht="13.5" thickTop="1">
      <c r="G46" s="6"/>
      <c r="H46" s="6"/>
      <c r="I46" s="6"/>
      <c r="J46" s="6"/>
    </row>
    <row r="47" spans="7:10" ht="12.75">
      <c r="G47" s="6"/>
      <c r="H47" s="6"/>
      <c r="I47" s="6"/>
      <c r="J47" s="6"/>
    </row>
    <row r="48" spans="1:10" ht="12.75">
      <c r="A48" t="s">
        <v>47</v>
      </c>
      <c r="G48" s="6"/>
      <c r="H48" s="6"/>
      <c r="I48" s="6"/>
      <c r="J48" s="6"/>
    </row>
    <row r="49" spans="1:10" ht="12.75">
      <c r="A49" t="s">
        <v>48</v>
      </c>
      <c r="G49" s="6"/>
      <c r="H49" s="6"/>
      <c r="I49" s="6"/>
      <c r="J49" s="6"/>
    </row>
    <row r="50" spans="7:10" ht="12.75">
      <c r="G50" s="6"/>
      <c r="H50" s="6"/>
      <c r="I50" s="6"/>
      <c r="J50" s="6"/>
    </row>
    <row r="51" spans="1:10" ht="12.75">
      <c r="A51" s="13"/>
      <c r="G51" s="6"/>
      <c r="H51" s="6"/>
      <c r="I51" s="6"/>
      <c r="J51" s="6"/>
    </row>
    <row r="52" spans="7:10" ht="12.75">
      <c r="G52" s="6"/>
      <c r="H52" s="6"/>
      <c r="I52" s="6"/>
      <c r="J52" s="6"/>
    </row>
    <row r="53" spans="7:10" ht="12.75">
      <c r="G53" s="6"/>
      <c r="H53" s="6"/>
      <c r="I53" s="6"/>
      <c r="J53" s="6"/>
    </row>
    <row r="54" spans="7:10" ht="12.75">
      <c r="G54" s="6"/>
      <c r="H54" s="6"/>
      <c r="I54" s="6"/>
      <c r="J54" s="6"/>
    </row>
    <row r="55" spans="7:10" ht="12.75"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7:10" ht="12.75"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showGridLines="0" workbookViewId="0" topLeftCell="A5">
      <selection activeCell="E17" sqref="E17"/>
    </sheetView>
  </sheetViews>
  <sheetFormatPr defaultColWidth="9.140625" defaultRowHeight="12.75"/>
  <cols>
    <col min="6" max="6" width="13.28125" style="0" bestFit="1" customWidth="1"/>
    <col min="8" max="8" width="6.421875" style="0" customWidth="1"/>
  </cols>
  <sheetData>
    <row r="1" ht="18">
      <c r="A1" s="2" t="s">
        <v>1</v>
      </c>
    </row>
    <row r="2" ht="15.75">
      <c r="A2" s="1" t="s">
        <v>0</v>
      </c>
    </row>
    <row r="3" ht="15.75">
      <c r="A3" s="1" t="s">
        <v>104</v>
      </c>
    </row>
    <row r="5" ht="15">
      <c r="A5" s="4" t="s">
        <v>49</v>
      </c>
    </row>
    <row r="7" spans="4:9" ht="12.75">
      <c r="D7" s="3"/>
      <c r="E7" s="16" t="s">
        <v>52</v>
      </c>
      <c r="F7" s="3"/>
      <c r="G7" s="3" t="s">
        <v>56</v>
      </c>
      <c r="H7" s="3"/>
      <c r="I7" s="3"/>
    </row>
    <row r="8" spans="4:9" ht="12.75">
      <c r="D8" s="5" t="s">
        <v>50</v>
      </c>
      <c r="E8" s="5" t="s">
        <v>50</v>
      </c>
      <c r="F8" s="5" t="s">
        <v>54</v>
      </c>
      <c r="G8" s="5" t="s">
        <v>96</v>
      </c>
      <c r="H8" s="5"/>
      <c r="I8" s="5" t="s">
        <v>58</v>
      </c>
    </row>
    <row r="9" spans="4:9" ht="12.75">
      <c r="D9" s="5" t="s">
        <v>51</v>
      </c>
      <c r="E9" s="5" t="s">
        <v>53</v>
      </c>
      <c r="F9" s="5" t="s">
        <v>55</v>
      </c>
      <c r="G9" s="5" t="s">
        <v>57</v>
      </c>
      <c r="H9" s="5"/>
      <c r="I9" s="5"/>
    </row>
    <row r="10" spans="4:9" ht="12.75">
      <c r="D10" s="5"/>
      <c r="E10" s="5"/>
      <c r="F10" s="5"/>
      <c r="G10" s="5"/>
      <c r="H10" s="5"/>
      <c r="I10" s="5"/>
    </row>
    <row r="11" spans="4:9" ht="12.75">
      <c r="D11" s="5" t="s">
        <v>4</v>
      </c>
      <c r="E11" s="5" t="s">
        <v>4</v>
      </c>
      <c r="F11" s="5" t="s">
        <v>4</v>
      </c>
      <c r="G11" s="5" t="s">
        <v>4</v>
      </c>
      <c r="H11" s="5"/>
      <c r="I11" s="5" t="s">
        <v>4</v>
      </c>
    </row>
    <row r="12" spans="4:9" ht="12.75">
      <c r="D12" s="6"/>
      <c r="E12" s="6"/>
      <c r="F12" s="6"/>
      <c r="G12" s="6"/>
      <c r="H12" s="6"/>
      <c r="I12" s="6"/>
    </row>
    <row r="13" spans="1:9" ht="12.75">
      <c r="A13" t="s">
        <v>59</v>
      </c>
      <c r="D13" s="6">
        <v>40000</v>
      </c>
      <c r="E13" s="6">
        <v>708</v>
      </c>
      <c r="F13" s="6">
        <v>8882</v>
      </c>
      <c r="G13" s="6">
        <v>515</v>
      </c>
      <c r="H13" s="6"/>
      <c r="I13" s="6">
        <f>SUM(D13:H13)</f>
        <v>50105</v>
      </c>
    </row>
    <row r="14" spans="4:9" ht="12.75">
      <c r="D14" s="6"/>
      <c r="E14" s="6"/>
      <c r="F14" s="6"/>
      <c r="G14" s="6"/>
      <c r="H14" s="6"/>
      <c r="I14" s="6"/>
    </row>
    <row r="15" spans="1:9" ht="12.75">
      <c r="A15" t="s">
        <v>70</v>
      </c>
      <c r="D15" s="6"/>
      <c r="E15" s="6"/>
      <c r="F15" s="6">
        <v>-365</v>
      </c>
      <c r="G15" s="6"/>
      <c r="H15" s="6"/>
      <c r="I15" s="6">
        <f>SUM(D15:H15)</f>
        <v>-365</v>
      </c>
    </row>
    <row r="16" spans="4:9" ht="12.75">
      <c r="D16" s="6"/>
      <c r="E16" s="6"/>
      <c r="F16" s="6"/>
      <c r="G16" s="6"/>
      <c r="H16" s="6"/>
      <c r="I16" s="6"/>
    </row>
    <row r="17" spans="1:9" ht="12.75">
      <c r="A17" t="s">
        <v>92</v>
      </c>
      <c r="D17" s="6"/>
      <c r="E17" s="6">
        <f>-610+6</f>
        <v>-604</v>
      </c>
      <c r="F17" s="6"/>
      <c r="G17" s="6"/>
      <c r="H17" s="6"/>
      <c r="I17" s="6">
        <f>SUM(D17:H17)</f>
        <v>-604</v>
      </c>
    </row>
    <row r="18" spans="4:9" ht="12.75">
      <c r="D18" s="6"/>
      <c r="E18" s="6"/>
      <c r="F18" s="6"/>
      <c r="G18" s="6"/>
      <c r="H18" s="6"/>
      <c r="I18" s="6"/>
    </row>
    <row r="19" spans="1:9" ht="12.75">
      <c r="A19" t="s">
        <v>60</v>
      </c>
      <c r="D19" s="6"/>
      <c r="E19" s="6"/>
      <c r="F19" s="6"/>
      <c r="G19" s="6">
        <f>+Inc!H33</f>
        <v>9292</v>
      </c>
      <c r="H19" s="6"/>
      <c r="I19" s="6">
        <f>SUM(D19:H19)</f>
        <v>9292</v>
      </c>
    </row>
    <row r="20" spans="4:9" ht="12.75">
      <c r="D20" s="6"/>
      <c r="E20" s="6"/>
      <c r="F20" s="6"/>
      <c r="G20" s="6"/>
      <c r="H20" s="6"/>
      <c r="I20" s="6"/>
    </row>
    <row r="21" spans="1:9" ht="13.5" thickBot="1">
      <c r="A21" t="s">
        <v>108</v>
      </c>
      <c r="D21" s="10">
        <f>SUM(D13:D20)</f>
        <v>40000</v>
      </c>
      <c r="E21" s="10">
        <f>SUM(E13:E20)</f>
        <v>104</v>
      </c>
      <c r="F21" s="10">
        <f>SUM(F13:F20)</f>
        <v>8517</v>
      </c>
      <c r="G21" s="10">
        <f>SUM(G13:G20)</f>
        <v>9807</v>
      </c>
      <c r="H21" s="6"/>
      <c r="I21" s="10">
        <f>SUM(I13:I20)</f>
        <v>58428</v>
      </c>
    </row>
    <row r="22" spans="4:9" ht="13.5" thickTop="1">
      <c r="D22" s="6"/>
      <c r="E22" s="6"/>
      <c r="F22" s="6"/>
      <c r="G22" s="6"/>
      <c r="H22" s="6"/>
      <c r="I22" s="6"/>
    </row>
    <row r="23" spans="4:9" ht="12.75">
      <c r="D23" s="6"/>
      <c r="E23" s="6"/>
      <c r="F23" s="6"/>
      <c r="G23" s="6"/>
      <c r="H23" s="6"/>
      <c r="I23" s="6"/>
    </row>
    <row r="24" spans="1:9" ht="12.75">
      <c r="A24" t="s">
        <v>61</v>
      </c>
      <c r="D24" s="6"/>
      <c r="E24" s="6"/>
      <c r="F24" s="6"/>
      <c r="G24" s="6"/>
      <c r="H24" s="6"/>
      <c r="I24" s="6"/>
    </row>
    <row r="25" spans="1:9" ht="12.75">
      <c r="A25" t="s">
        <v>62</v>
      </c>
      <c r="D25" s="6"/>
      <c r="E25" s="6"/>
      <c r="F25" s="6"/>
      <c r="G25" s="6"/>
      <c r="H25" s="6"/>
      <c r="I25" s="6"/>
    </row>
    <row r="26" spans="4:9" ht="12.75">
      <c r="D26" s="6"/>
      <c r="E26" s="6"/>
      <c r="F26" s="6"/>
      <c r="G26" s="6"/>
      <c r="H26" s="6"/>
      <c r="I26" s="6"/>
    </row>
    <row r="27" spans="1:9" ht="12.75">
      <c r="A27" s="13" t="s">
        <v>21</v>
      </c>
      <c r="D27" s="6"/>
      <c r="E27" s="6"/>
      <c r="F27" s="6"/>
      <c r="G27" s="6"/>
      <c r="H27" s="6"/>
      <c r="I27" s="6"/>
    </row>
    <row r="28" spans="4:9" ht="12.75">
      <c r="D28" s="6"/>
      <c r="E28" s="6"/>
      <c r="F28" s="6"/>
      <c r="G28" s="6"/>
      <c r="H28" s="6"/>
      <c r="I28" s="6"/>
    </row>
    <row r="29" spans="1:9" ht="12.75">
      <c r="A29" t="s">
        <v>107</v>
      </c>
      <c r="D29" s="6"/>
      <c r="E29" s="6"/>
      <c r="F29" s="6"/>
      <c r="G29" s="6"/>
      <c r="H29" s="6"/>
      <c r="I29" s="6"/>
    </row>
    <row r="30" spans="1:9" ht="12.75">
      <c r="A30" t="s">
        <v>100</v>
      </c>
      <c r="D30" s="6"/>
      <c r="E30" s="6"/>
      <c r="F30" s="6"/>
      <c r="G30" s="6"/>
      <c r="H30" s="6"/>
      <c r="I30" s="6"/>
    </row>
    <row r="31" spans="1:9" ht="12.75">
      <c r="A31" t="s">
        <v>98</v>
      </c>
      <c r="D31" s="6"/>
      <c r="E31" s="6"/>
      <c r="F31" s="6"/>
      <c r="G31" s="6"/>
      <c r="H31" s="6"/>
      <c r="I31" s="6"/>
    </row>
    <row r="32" spans="4:9" ht="12.75">
      <c r="D32" s="6"/>
      <c r="E32" s="6"/>
      <c r="F32" s="6"/>
      <c r="G32" s="6"/>
      <c r="H32" s="6"/>
      <c r="I32" s="6"/>
    </row>
    <row r="33" spans="4:9" ht="12.75">
      <c r="D33" s="6"/>
      <c r="E33" s="6"/>
      <c r="F33" s="6"/>
      <c r="G33" s="6"/>
      <c r="H33" s="6"/>
      <c r="I33" s="6"/>
    </row>
    <row r="34" spans="4:9" ht="12.75">
      <c r="D34" s="6"/>
      <c r="E34" s="6"/>
      <c r="F34" s="6"/>
      <c r="G34" s="6"/>
      <c r="H34" s="6"/>
      <c r="I34" s="6"/>
    </row>
    <row r="35" spans="4:9" ht="12.75">
      <c r="D35" s="6"/>
      <c r="E35" s="6"/>
      <c r="F35" s="6"/>
      <c r="G35" s="6"/>
      <c r="H35" s="6"/>
      <c r="I35" s="6"/>
    </row>
    <row r="36" spans="4:9" ht="12.75">
      <c r="D36" s="6"/>
      <c r="E36" s="6"/>
      <c r="F36" s="6"/>
      <c r="G36" s="6"/>
      <c r="H36" s="6"/>
      <c r="I36" s="6"/>
    </row>
    <row r="37" spans="4:9" ht="12.75">
      <c r="D37" s="6"/>
      <c r="E37" s="6"/>
      <c r="F37" s="6"/>
      <c r="G37" s="6"/>
      <c r="H37" s="6"/>
      <c r="I37" s="6"/>
    </row>
    <row r="38" spans="4:9" ht="12.75">
      <c r="D38" s="6"/>
      <c r="E38" s="6"/>
      <c r="F38" s="6"/>
      <c r="G38" s="6"/>
      <c r="H38" s="6"/>
      <c r="I38" s="6"/>
    </row>
    <row r="39" spans="4:9" ht="12.75">
      <c r="D39" s="6"/>
      <c r="E39" s="6"/>
      <c r="F39" s="6"/>
      <c r="G39" s="6"/>
      <c r="H39" s="6"/>
      <c r="I39" s="6"/>
    </row>
    <row r="40" spans="4:9" ht="12.75">
      <c r="D40" s="6"/>
      <c r="E40" s="6"/>
      <c r="F40" s="6"/>
      <c r="G40" s="6"/>
      <c r="H40" s="6"/>
      <c r="I40" s="6"/>
    </row>
    <row r="41" spans="4:9" ht="12.75">
      <c r="D41" s="6"/>
      <c r="E41" s="6"/>
      <c r="F41" s="6"/>
      <c r="G41" s="6"/>
      <c r="H41" s="6"/>
      <c r="I41" s="6"/>
    </row>
    <row r="42" spans="4:9" ht="12.75">
      <c r="D42" s="6"/>
      <c r="E42" s="6"/>
      <c r="F42" s="6"/>
      <c r="G42" s="6"/>
      <c r="H42" s="6"/>
      <c r="I42" s="6"/>
    </row>
    <row r="43" spans="4:9" ht="12.75">
      <c r="D43" s="6"/>
      <c r="E43" s="6"/>
      <c r="F43" s="6"/>
      <c r="G43" s="6"/>
      <c r="H43" s="6"/>
      <c r="I43" s="6"/>
    </row>
    <row r="44" spans="4:9" ht="12.75">
      <c r="D44" s="6"/>
      <c r="E44" s="6"/>
      <c r="F44" s="6"/>
      <c r="G44" s="6"/>
      <c r="H44" s="6"/>
      <c r="I44" s="6"/>
    </row>
    <row r="45" spans="4:9" ht="12.75">
      <c r="D45" s="6"/>
      <c r="E45" s="6"/>
      <c r="F45" s="6"/>
      <c r="G45" s="6"/>
      <c r="H45" s="6"/>
      <c r="I45" s="6"/>
    </row>
    <row r="46" spans="4:9" ht="12.75">
      <c r="D46" s="6"/>
      <c r="E46" s="6"/>
      <c r="F46" s="6"/>
      <c r="G46" s="6"/>
      <c r="H46" s="6"/>
      <c r="I46" s="6"/>
    </row>
    <row r="47" spans="4:9" ht="12.75"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showGridLines="0" workbookViewId="0" topLeftCell="A9">
      <selection activeCell="A25" sqref="A25"/>
    </sheetView>
  </sheetViews>
  <sheetFormatPr defaultColWidth="9.140625" defaultRowHeight="12.75"/>
  <cols>
    <col min="1" max="1" width="4.57421875" style="0" customWidth="1"/>
    <col min="6" max="6" width="10.00390625" style="0" customWidth="1"/>
  </cols>
  <sheetData>
    <row r="1" ht="18">
      <c r="A1" s="2" t="s">
        <v>1</v>
      </c>
    </row>
    <row r="2" ht="15.75">
      <c r="A2" s="1" t="s">
        <v>0</v>
      </c>
    </row>
    <row r="3" ht="15.75">
      <c r="A3" s="1" t="s">
        <v>104</v>
      </c>
    </row>
    <row r="5" ht="15">
      <c r="A5" s="4" t="s">
        <v>63</v>
      </c>
    </row>
    <row r="7" ht="12.75">
      <c r="G7" s="3" t="s">
        <v>64</v>
      </c>
    </row>
    <row r="8" ht="12.75">
      <c r="G8" s="3" t="s">
        <v>65</v>
      </c>
    </row>
    <row r="9" ht="12.75">
      <c r="G9" s="3" t="s">
        <v>66</v>
      </c>
    </row>
    <row r="10" ht="12.75">
      <c r="G10" s="3" t="s">
        <v>105</v>
      </c>
    </row>
    <row r="11" ht="12.75">
      <c r="G11" s="5" t="s">
        <v>4</v>
      </c>
    </row>
    <row r="12" spans="7:8" ht="12.75">
      <c r="G12" s="6"/>
      <c r="H12" s="6"/>
    </row>
    <row r="13" spans="1:8" ht="12.75">
      <c r="A13" s="3" t="s">
        <v>67</v>
      </c>
      <c r="G13" s="6"/>
      <c r="H13" s="6"/>
    </row>
    <row r="14" spans="1:8" ht="12.75">
      <c r="A14" s="3"/>
      <c r="G14" s="6"/>
      <c r="H14" s="6"/>
    </row>
    <row r="15" spans="2:8" ht="12.75">
      <c r="B15" t="s">
        <v>13</v>
      </c>
      <c r="G15" s="6">
        <f>+Inc!H25</f>
        <v>9979</v>
      </c>
      <c r="H15" s="6"/>
    </row>
    <row r="16" spans="2:8" ht="12.75">
      <c r="B16" t="s">
        <v>68</v>
      </c>
      <c r="G16" s="6"/>
      <c r="H16" s="6"/>
    </row>
    <row r="17" spans="2:8" ht="12.75">
      <c r="B17" t="s">
        <v>69</v>
      </c>
      <c r="G17" s="6">
        <v>-365</v>
      </c>
      <c r="H17" s="6"/>
    </row>
    <row r="18" spans="2:8" ht="12.75">
      <c r="B18" t="s">
        <v>71</v>
      </c>
      <c r="G18" s="6">
        <v>1316</v>
      </c>
      <c r="H18" s="6"/>
    </row>
    <row r="19" spans="2:8" ht="12.75">
      <c r="B19" t="s">
        <v>101</v>
      </c>
      <c r="G19" s="6">
        <v>-288</v>
      </c>
      <c r="H19" s="6"/>
    </row>
    <row r="20" spans="2:8" ht="12.75">
      <c r="B20" t="s">
        <v>72</v>
      </c>
      <c r="G20" s="6">
        <v>151</v>
      </c>
      <c r="H20" s="6"/>
    </row>
    <row r="21" spans="2:8" ht="12.75">
      <c r="B21" t="s">
        <v>73</v>
      </c>
      <c r="G21" s="6">
        <v>-45</v>
      </c>
      <c r="H21" s="6"/>
    </row>
    <row r="22" spans="7:8" ht="12.75">
      <c r="G22" s="6"/>
      <c r="H22" s="6"/>
    </row>
    <row r="23" spans="2:8" ht="12.75">
      <c r="B23" t="s">
        <v>74</v>
      </c>
      <c r="G23" s="8">
        <f>SUM(G15:G22)</f>
        <v>10748</v>
      </c>
      <c r="H23" s="6"/>
    </row>
    <row r="24" spans="7:8" ht="12.75">
      <c r="G24" s="6"/>
      <c r="H24" s="6"/>
    </row>
    <row r="25" spans="2:8" ht="12.75">
      <c r="B25" t="s">
        <v>75</v>
      </c>
      <c r="G25" s="6"/>
      <c r="H25" s="6"/>
    </row>
    <row r="26" spans="2:8" ht="12.75">
      <c r="B26" t="s">
        <v>76</v>
      </c>
      <c r="G26" s="6">
        <v>-4516</v>
      </c>
      <c r="H26" s="6"/>
    </row>
    <row r="27" spans="2:8" ht="12.75">
      <c r="B27" t="s">
        <v>77</v>
      </c>
      <c r="G27" s="6">
        <v>-13935</v>
      </c>
      <c r="H27" s="6"/>
    </row>
    <row r="28" spans="2:8" ht="12.75">
      <c r="B28" t="s">
        <v>78</v>
      </c>
      <c r="G28" s="6">
        <v>2342</v>
      </c>
      <c r="H28" s="6"/>
    </row>
    <row r="29" spans="7:8" ht="12.75">
      <c r="G29" s="6"/>
      <c r="H29" s="6"/>
    </row>
    <row r="30" spans="2:8" ht="12.75">
      <c r="B30" t="s">
        <v>79</v>
      </c>
      <c r="G30" s="8">
        <f>SUM(G23:G29)</f>
        <v>-5361</v>
      </c>
      <c r="H30" s="6"/>
    </row>
    <row r="31" spans="7:8" ht="12.75">
      <c r="G31" s="6"/>
      <c r="H31" s="6"/>
    </row>
    <row r="32" spans="2:8" ht="12.75">
      <c r="B32" t="s">
        <v>80</v>
      </c>
      <c r="G32" s="6">
        <v>-151</v>
      </c>
      <c r="H32" s="6"/>
    </row>
    <row r="33" spans="2:8" ht="12.75">
      <c r="B33" t="s">
        <v>81</v>
      </c>
      <c r="G33" s="6">
        <v>-800</v>
      </c>
      <c r="H33" s="6"/>
    </row>
    <row r="34" spans="7:8" ht="12.75">
      <c r="G34" s="6"/>
      <c r="H34" s="6"/>
    </row>
    <row r="35" spans="2:8" ht="12.75">
      <c r="B35" t="s">
        <v>82</v>
      </c>
      <c r="G35" s="14">
        <f>SUM(G30:G34)</f>
        <v>-6312</v>
      </c>
      <c r="H35" s="6"/>
    </row>
    <row r="36" spans="7:8" ht="12.75">
      <c r="G36" s="6"/>
      <c r="H36" s="6"/>
    </row>
    <row r="37" spans="1:8" ht="12.75">
      <c r="A37" s="3" t="s">
        <v>83</v>
      </c>
      <c r="G37" s="6"/>
      <c r="H37" s="6"/>
    </row>
    <row r="38" spans="7:8" ht="12.75">
      <c r="G38" s="6"/>
      <c r="H38" s="6"/>
    </row>
    <row r="39" spans="2:8" ht="12.75">
      <c r="B39" t="s">
        <v>84</v>
      </c>
      <c r="G39" s="6">
        <v>-3234</v>
      </c>
      <c r="H39" s="6"/>
    </row>
    <row r="40" spans="2:8" ht="12.75">
      <c r="B40" t="s">
        <v>102</v>
      </c>
      <c r="G40" s="6">
        <v>4040</v>
      </c>
      <c r="H40" s="6"/>
    </row>
    <row r="41" spans="2:8" ht="12.75">
      <c r="B41" t="s">
        <v>85</v>
      </c>
      <c r="G41" s="6">
        <v>8</v>
      </c>
      <c r="H41" s="6"/>
    </row>
    <row r="42" spans="7:8" ht="12.75">
      <c r="G42" s="6"/>
      <c r="H42" s="6"/>
    </row>
    <row r="43" spans="2:8" ht="12.75">
      <c r="B43" t="s">
        <v>86</v>
      </c>
      <c r="G43" s="14">
        <f>SUM(G39:G42)</f>
        <v>814</v>
      </c>
      <c r="H43" s="6"/>
    </row>
    <row r="44" spans="7:8" ht="12.75">
      <c r="G44" s="6"/>
      <c r="H44" s="6"/>
    </row>
    <row r="45" spans="1:8" ht="12.75">
      <c r="A45" s="3" t="s">
        <v>87</v>
      </c>
      <c r="G45" s="6"/>
      <c r="H45" s="6"/>
    </row>
    <row r="46" spans="7:8" ht="12.75">
      <c r="G46" s="6"/>
      <c r="H46" s="6"/>
    </row>
    <row r="47" spans="2:8" ht="12.75">
      <c r="B47" t="s">
        <v>36</v>
      </c>
      <c r="G47" s="6">
        <v>1750</v>
      </c>
      <c r="H47" s="6"/>
    </row>
    <row r="48" spans="2:8" ht="12.75">
      <c r="B48" t="s">
        <v>35</v>
      </c>
      <c r="G48" s="6">
        <v>-164</v>
      </c>
      <c r="H48" s="6"/>
    </row>
    <row r="49" spans="2:8" ht="12.75">
      <c r="B49" t="s">
        <v>93</v>
      </c>
      <c r="G49" s="6">
        <v>-611</v>
      </c>
      <c r="H49" s="6"/>
    </row>
    <row r="50" spans="7:8" ht="12.75">
      <c r="G50" s="6"/>
      <c r="H50" s="6"/>
    </row>
    <row r="51" spans="2:8" ht="12.75">
      <c r="B51" t="s">
        <v>88</v>
      </c>
      <c r="G51" s="14">
        <f>SUM(G47:G50)</f>
        <v>975</v>
      </c>
      <c r="H51" s="6"/>
    </row>
    <row r="52" spans="7:8" ht="12.75">
      <c r="G52" s="6"/>
      <c r="H52" s="6"/>
    </row>
    <row r="53" spans="1:8" ht="12.75">
      <c r="A53" s="3" t="s">
        <v>89</v>
      </c>
      <c r="G53" s="6">
        <f>+G35+G43+G51</f>
        <v>-4523</v>
      </c>
      <c r="H53" s="6"/>
    </row>
    <row r="54" spans="1:8" ht="13.5" thickBot="1">
      <c r="A54" s="3" t="s">
        <v>90</v>
      </c>
      <c r="G54" s="6">
        <v>7602</v>
      </c>
      <c r="H54" s="6"/>
    </row>
    <row r="55" spans="1:8" ht="14.25" thickBot="1" thickTop="1">
      <c r="A55" s="3" t="s">
        <v>109</v>
      </c>
      <c r="G55" s="15">
        <f>SUM(G53:G54)</f>
        <v>3079</v>
      </c>
      <c r="H55" s="6"/>
    </row>
    <row r="56" spans="7:8" ht="13.5" thickTop="1">
      <c r="G56" s="6"/>
      <c r="H56" s="6"/>
    </row>
    <row r="57" spans="1:8" ht="12.75">
      <c r="A57" t="s">
        <v>91</v>
      </c>
      <c r="G57" s="6"/>
      <c r="H57" s="6"/>
    </row>
    <row r="58" spans="1:8" ht="12.75">
      <c r="A58" t="s">
        <v>48</v>
      </c>
      <c r="G58" s="6"/>
      <c r="H58" s="6"/>
    </row>
    <row r="59" spans="7:8" ht="12.75">
      <c r="G59" s="6"/>
      <c r="H59" s="6"/>
    </row>
    <row r="60" spans="1:8" ht="12.75">
      <c r="A60" s="13" t="s">
        <v>21</v>
      </c>
      <c r="G60" s="6"/>
      <c r="H60" s="6"/>
    </row>
    <row r="61" spans="7:8" ht="12.75">
      <c r="G61" s="6"/>
      <c r="H61" s="6"/>
    </row>
    <row r="62" spans="1:8" ht="12.75">
      <c r="A62" t="s">
        <v>97</v>
      </c>
      <c r="G62" s="6"/>
      <c r="H62" s="6"/>
    </row>
    <row r="63" spans="1:8" ht="12.75">
      <c r="A63" t="s">
        <v>100</v>
      </c>
      <c r="G63" s="6"/>
      <c r="H63" s="6"/>
    </row>
    <row r="64" spans="1:8" ht="12.75">
      <c r="A64" t="s">
        <v>98</v>
      </c>
      <c r="G64" s="6"/>
      <c r="H64" s="6"/>
    </row>
    <row r="65" spans="7:8" ht="12.75">
      <c r="G65" s="6"/>
      <c r="H65" s="6"/>
    </row>
    <row r="66" spans="7:8" ht="12.75">
      <c r="G66" s="6"/>
      <c r="H66" s="6"/>
    </row>
    <row r="67" spans="7:8" ht="12.75"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 Yeoh &amp; Co</cp:lastModifiedBy>
  <cp:lastPrinted>2003-11-17T07:25:48Z</cp:lastPrinted>
  <dcterms:created xsi:type="dcterms:W3CDTF">1996-10-14T23:33:28Z</dcterms:created>
  <dcterms:modified xsi:type="dcterms:W3CDTF">2003-11-07T08:13:17Z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