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1970" windowHeight="6120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<sst xmlns="http://schemas.openxmlformats.org/spreadsheetml/2006/main" count="201" uniqueCount="149">
  <si>
    <t>Yeo Aik Resources Berhad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</si>
  <si>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</si>
  <si>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</si>
  <si>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</si>
  <si>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</si>
  <si>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</si>
  <si>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</si>
  <si>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</si>
  <si>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</si>
  <si>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</si>
  <si>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</si>
  <si>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</si>
  <si>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RM'000</t>
  </si>
  <si>
    <t>Revenue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</si>
  <si>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</si>
  <si>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</si>
  <si>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</si>
  <si>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</si>
  <si>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</si>
  <si>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</si>
  <si>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</si>
  <si>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</si>
  <si>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Minority interests</t>
  </si>
  <si>
    <t>-</t>
  </si>
  <si>
    <t>Net profit for the period</t>
  </si>
  <si>
    <t>Earnings per share (sen) :</t>
  </si>
  <si>
    <t>- Basic</t>
  </si>
  <si>
    <t>- Diluted</t>
  </si>
  <si>
    <t>N/A</t>
  </si>
  <si>
    <t>Dividend per share (sen)</t>
  </si>
  <si>
    <t>AS AT</t>
  </si>
  <si>
    <t xml:space="preserve">Balance sheet </t>
  </si>
  <si>
    <t>Net Change</t>
  </si>
  <si>
    <t>ENDED</t>
  </si>
  <si>
    <t>ASSETS</t>
  </si>
  <si>
    <t>Property, plant and equipment</t>
  </si>
  <si>
    <t>Investment in subsidiaries</t>
  </si>
  <si>
    <t>Amount due from subsidiaries</t>
  </si>
  <si>
    <t>Deferred expenditure</t>
  </si>
  <si>
    <t>Deferred tax assets</t>
  </si>
  <si>
    <t>CURRENT ASSETS</t>
  </si>
  <si>
    <t>Inventories</t>
  </si>
  <si>
    <t>Trade and other receivables</t>
  </si>
  <si>
    <t>Amount due from holding holding coy</t>
  </si>
  <si>
    <t>Amount due from  ultimate holding company</t>
  </si>
  <si>
    <t>Amount due from related companies</t>
  </si>
  <si>
    <t>Cash and cash equivalents</t>
  </si>
  <si>
    <t>Tax recoverable</t>
  </si>
  <si>
    <t>CURRENT LIABILITIES</t>
  </si>
  <si>
    <t>Trade and other payables</t>
  </si>
  <si>
    <t xml:space="preserve">Borrowings </t>
  </si>
  <si>
    <t>Secured creditors</t>
  </si>
  <si>
    <t>Amount due to immediate holding coy</t>
  </si>
  <si>
    <t>Amount due to subsidiaries</t>
  </si>
  <si>
    <t>Amount due to related companies</t>
  </si>
  <si>
    <t>Dividend payable</t>
  </si>
  <si>
    <t>Taxation</t>
  </si>
  <si>
    <t>NET CURRENT ASSETS</t>
  </si>
  <si>
    <t>Share capital</t>
  </si>
  <si>
    <t>Share premium</t>
  </si>
  <si>
    <t>Negative goodwill</t>
  </si>
  <si>
    <t>LONG TERM AND DEFERRED LIABILITIES</t>
  </si>
  <si>
    <t>Borrowings</t>
  </si>
  <si>
    <t>Other payables</t>
  </si>
  <si>
    <t>Amount due to ultimate holding coy</t>
  </si>
  <si>
    <t>NET TANGIBLE ASSETS</t>
  </si>
  <si>
    <t>(The Condensed Consolidated Balance Sheet should be read in conjunction with the Annual Financial</t>
  </si>
  <si>
    <t>Report for the year ended 31 July 2004.)</t>
  </si>
  <si>
    <t>Condensed Consolidated Statements of Changes in Equity</t>
  </si>
  <si>
    <t>(The figures have not been audited)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</si>
  <si>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</si>
  <si>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</si>
  <si>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</si>
  <si>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</si>
  <si>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</si>
  <si>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</si>
  <si>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</si>
  <si>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</si>
  <si>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Bonus issues</t>
  </si>
  <si>
    <t xml:space="preserve">Less : Dividend </t>
  </si>
  <si>
    <t>Net profit during the Quarter</t>
  </si>
  <si>
    <t xml:space="preserve">Condensed Consolidated Cash Flow Statements </t>
  </si>
  <si>
    <t>For The</t>
  </si>
  <si>
    <t>Preceding</t>
  </si>
  <si>
    <t>ended</t>
  </si>
  <si>
    <t>Adjustments for non-cash flow items :-</t>
  </si>
  <si>
    <t>Interest expenses</t>
  </si>
  <si>
    <t>Interest income</t>
  </si>
  <si>
    <t>Amortisation of negative goodwill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</si>
  <si>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</si>
  <si>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</si>
  <si>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</si>
  <si>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</si>
  <si>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</si>
  <si>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</si>
  <si>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</si>
  <si>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Proceed from disposal of property, plant &amp; equipment</t>
  </si>
  <si>
    <t>Other investment</t>
  </si>
  <si>
    <t>Financing activities</t>
  </si>
  <si>
    <t>Issue of new shares-Public issue</t>
  </si>
  <si>
    <t>Listing expenses</t>
  </si>
  <si>
    <t>Interest paid</t>
  </si>
  <si>
    <t>Term loan &amp; other borrowings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</si>
  <si>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</si>
  <si>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</si>
  <si>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</si>
  <si>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</si>
  <si>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</si>
  <si>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</si>
  <si>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</si>
  <si>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</si>
  <si>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</si>
  <si>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collateral for banking facilities.</t>
  </si>
  <si>
    <t>Special issues</t>
  </si>
  <si>
    <t>Depreciation</t>
  </si>
  <si>
    <t>Gain on disposal on property, plant and equipment</t>
  </si>
  <si>
    <t>Proceeds from issuance of shares</t>
  </si>
  <si>
    <t>Operating profit before changes in working capital</t>
  </si>
  <si>
    <t>FINANCIAL</t>
  </si>
  <si>
    <t>YEAR ENDED</t>
  </si>
  <si>
    <t>31/7/2004</t>
  </si>
  <si>
    <t>Other investments</t>
  </si>
  <si>
    <t>Amount due from a subsidiary</t>
  </si>
  <si>
    <t>FINANCED BY:</t>
  </si>
  <si>
    <t>Translation reserves</t>
  </si>
  <si>
    <t>Treasury shares</t>
  </si>
  <si>
    <t>Minority interest</t>
  </si>
  <si>
    <t>Amount due to holding company</t>
  </si>
  <si>
    <t>Deferred tax liabilities</t>
  </si>
  <si>
    <t>31/7/2005</t>
  </si>
  <si>
    <t>Retained profit</t>
  </si>
  <si>
    <t>As At Current Quarter Ended 31 July 2005</t>
  </si>
  <si>
    <t>31/7/05</t>
  </si>
  <si>
    <t>Balance at 1/5/2005</t>
  </si>
  <si>
    <t>Translation</t>
  </si>
  <si>
    <t>reserves</t>
  </si>
  <si>
    <t>Treasury</t>
  </si>
  <si>
    <t>shares</t>
  </si>
  <si>
    <t>Foreign exchange</t>
  </si>
  <si>
    <t>Share buyback</t>
  </si>
  <si>
    <t>Translation reserve for investment in subsidiary</t>
  </si>
  <si>
    <t>Withdrawal of pledged deposits with licensed bank</t>
  </si>
  <si>
    <t>As At Quarter Ended 31 July 2005</t>
  </si>
  <si>
    <t>30/4/2005</t>
  </si>
  <si>
    <t>*RM3.404 million Fixed Deposits (preceding quarter is RM3.904million) have been pledged as</t>
  </si>
  <si>
    <t>Net cash flows generated from operating activities</t>
  </si>
  <si>
    <t>Net cash flows used in investing activities</t>
  </si>
  <si>
    <t>Net cash flows generated from/(used in) financing activities</t>
  </si>
  <si>
    <t>Profit before taxation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</si>
</sst>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  <numFmt numFmtId="167" formatCode="_ * #,##0.00_ ;_ * \-#,##0.00_ ;_ * &quot;-&quot;??_ ;_ @_ "/>
  </numFmts>
  <fonts count="1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0" borderId="6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0" xfId="15" applyFont="1" applyFill="1" applyAlignment="1">
      <alignment/>
    </xf>
    <xf numFmtId="43" fontId="4" fillId="0" borderId="0" xfId="15" applyNumberFormat="1" applyFont="1" applyFill="1" applyAlignment="1">
      <alignment/>
    </xf>
    <xf numFmtId="43" fontId="3" fillId="0" borderId="0" xfId="15" applyFont="1" applyFill="1" applyBorder="1" applyAlignment="1">
      <alignment/>
    </xf>
    <xf numFmtId="0" fontId="4" fillId="0" borderId="0" xfId="20" applyFont="1" applyFill="1" applyAlignment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19" applyFont="1" applyFill="1" applyAlignment="1">
      <alignment horizontal="centerContinuous"/>
      <protection/>
    </xf>
    <xf numFmtId="37" fontId="7" fillId="0" borderId="0" xfId="19" applyFont="1" applyFill="1" applyAlignment="1">
      <alignment/>
      <protection/>
    </xf>
    <xf numFmtId="0" fontId="6" fillId="0" borderId="0" xfId="0" applyFont="1" applyAlignment="1">
      <alignment/>
    </xf>
    <xf numFmtId="37" fontId="7" fillId="0" borderId="0" xfId="19" applyFont="1" applyFill="1" applyAlignment="1">
      <alignment horizontal="center"/>
      <protection/>
    </xf>
    <xf numFmtId="37" fontId="9" fillId="0" borderId="0" xfId="19" applyFont="1" applyFill="1" applyAlignment="1">
      <alignment/>
      <protection/>
    </xf>
    <xf numFmtId="37" fontId="7" fillId="0" borderId="2" xfId="19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 horizontal="center"/>
      <protection/>
    </xf>
    <xf numFmtId="37" fontId="4" fillId="0" borderId="0" xfId="19" applyFont="1" applyFill="1" applyAlignment="1">
      <alignment/>
      <protection/>
    </xf>
    <xf numFmtId="164" fontId="7" fillId="0" borderId="0" xfId="19" applyNumberFormat="1" applyFont="1" applyFill="1" applyAlignment="1">
      <alignment horizontal="center"/>
      <protection/>
    </xf>
    <xf numFmtId="37" fontId="7" fillId="0" borderId="0" xfId="19" applyFont="1" applyFill="1" applyBorder="1" applyAlignment="1" quotePrefix="1">
      <alignment horizontal="center"/>
      <protection/>
    </xf>
    <xf numFmtId="164" fontId="7" fillId="0" borderId="0" xfId="15" applyNumberFormat="1" applyFont="1" applyFill="1" applyAlignment="1">
      <alignment/>
    </xf>
    <xf numFmtId="37" fontId="7" fillId="0" borderId="0" xfId="19" applyFont="1" applyFill="1" applyAlignment="1" quotePrefix="1">
      <alignment/>
      <protection/>
    </xf>
    <xf numFmtId="37" fontId="7" fillId="0" borderId="0" xfId="19" applyFont="1" applyFill="1" applyAlignment="1">
      <alignment horizontal="left"/>
      <protection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/>
    </xf>
    <xf numFmtId="37" fontId="10" fillId="0" borderId="0" xfId="19" applyFont="1" applyFill="1" applyAlignment="1">
      <alignment horizontal="center"/>
      <protection/>
    </xf>
    <xf numFmtId="37" fontId="10" fillId="0" borderId="0" xfId="19" applyFont="1" applyFill="1" applyBorder="1" applyAlignment="1">
      <alignment horizontal="center"/>
      <protection/>
    </xf>
    <xf numFmtId="37" fontId="7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37" fontId="9" fillId="0" borderId="0" xfId="19" applyFont="1" applyFill="1" applyAlignment="1" quotePrefix="1">
      <alignment/>
      <protection/>
    </xf>
    <xf numFmtId="166" fontId="7" fillId="0" borderId="0" xfId="19" applyNumberFormat="1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/>
      <protection/>
    </xf>
    <xf numFmtId="43" fontId="7" fillId="0" borderId="0" xfId="15" applyFont="1" applyFill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9" applyFont="1" applyFill="1" applyBorder="1" applyAlignment="1">
      <alignment/>
      <protection/>
    </xf>
    <xf numFmtId="37" fontId="7" fillId="0" borderId="0" xfId="0" applyNumberFormat="1" applyFont="1" applyAlignment="1">
      <alignment/>
    </xf>
    <xf numFmtId="37" fontId="7" fillId="0" borderId="6" xfId="19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20" applyFont="1" applyFill="1" applyAlignment="1">
      <alignment horizontal="centerContinuous"/>
      <protection/>
    </xf>
    <xf numFmtId="166" fontId="4" fillId="0" borderId="0" xfId="20" applyNumberFormat="1" applyFont="1" applyFill="1" applyAlignment="1">
      <alignment horizontal="centerContinuous"/>
      <protection/>
    </xf>
    <xf numFmtId="37" fontId="4" fillId="0" borderId="0" xfId="0" applyNumberFormat="1" applyFont="1" applyFill="1" applyAlignment="1">
      <alignment horizontal="center"/>
    </xf>
    <xf numFmtId="37" fontId="4" fillId="0" borderId="0" xfId="20" applyNumberFormat="1" applyFont="1" applyFill="1" applyAlignment="1">
      <alignment horizontal="left"/>
      <protection/>
    </xf>
    <xf numFmtId="37" fontId="3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"/>
      <protection/>
    </xf>
    <xf numFmtId="37" fontId="4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 horizontal="center"/>
      <protection/>
    </xf>
    <xf numFmtId="16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37" fontId="4" fillId="0" borderId="2" xfId="20" applyNumberFormat="1" applyFont="1" applyFill="1" applyBorder="1" applyAlignment="1">
      <alignment/>
      <protection/>
    </xf>
    <xf numFmtId="43" fontId="4" fillId="0" borderId="2" xfId="15" applyFont="1" applyFill="1" applyBorder="1" applyAlignment="1">
      <alignment/>
    </xf>
    <xf numFmtId="37" fontId="4" fillId="0" borderId="7" xfId="20" applyNumberFormat="1" applyFont="1" applyFill="1" applyBorder="1" applyAlignment="1">
      <alignment/>
      <protection/>
    </xf>
    <xf numFmtId="37" fontId="4" fillId="0" borderId="2" xfId="15" applyNumberFormat="1" applyFont="1" applyFill="1" applyBorder="1" applyAlignment="1">
      <alignment/>
    </xf>
    <xf numFmtId="37" fontId="4" fillId="0" borderId="7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164" fontId="4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164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10" xfId="15" applyFont="1" applyFill="1" applyBorder="1" applyAlignment="1">
      <alignment/>
    </xf>
    <xf numFmtId="166" fontId="7" fillId="0" borderId="0" xfId="19" applyNumberFormat="1" applyFont="1" applyFill="1" applyAlignment="1">
      <alignment horizontal="center"/>
      <protection/>
    </xf>
    <xf numFmtId="164" fontId="2" fillId="0" borderId="2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YAW\KLSE(QUATER4)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YAW\KLSE(2Q04)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e660033031e/$FILE/2nd%20Q%20(Results)(2004)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1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2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28">
      <selection activeCell="G41" sqref="G41"/>
    </sheetView>
  </sheetViews>
  <sheetFormatPr defaultColWidth="9.140625" defaultRowHeight="12.75"/>
  <cols>
    <col min="1" max="4" width="9.140625" style="2" customWidth="1"/>
    <col min="5" max="5" width="15.7109375" style="2" customWidth="1"/>
    <col min="6" max="6" width="2.28125" style="2" customWidth="1"/>
    <col min="7" max="7" width="15.57421875" style="3" customWidth="1"/>
    <col min="8" max="8" width="1.8515625" style="2" customWidth="1"/>
    <col min="9" max="9" width="15.57421875" style="2" customWidth="1"/>
    <col min="10" max="10" width="1.421875" style="2" customWidth="1"/>
    <col min="11" max="11" width="15.57421875" style="2" customWidth="1"/>
    <col min="12" max="12" width="1.28515625" style="2" customWidth="1"/>
    <col min="13" max="16384" width="9.140625" style="2" customWidth="1"/>
  </cols>
  <sheetData>
    <row r="1" ht="12.75">
      <c r="A1" s="1" t="s">
        <v>0</v>
      </c>
    </row>
    <row r="2" ht="12.75">
      <c r="A2" s="4" t="s">
        <v>1</v>
      </c>
    </row>
    <row r="3" ht="12.75">
      <c r="A3" s="5" t="s">
        <v>2</v>
      </c>
    </row>
    <row r="4" ht="12.75">
      <c r="A4" s="6"/>
    </row>
    <row r="5" spans="1:11" ht="12.75">
      <c r="A5" s="4"/>
      <c r="E5" s="123" t="s">
        <v>3</v>
      </c>
      <c r="F5" s="123"/>
      <c r="G5" s="123"/>
      <c r="I5" s="123" t="s">
        <v>4</v>
      </c>
      <c r="J5" s="123"/>
      <c r="K5" s="123"/>
    </row>
    <row r="6" spans="1:11" ht="12.75">
      <c r="A6" s="4"/>
      <c r="E6" s="3" t="s">
        <v>5</v>
      </c>
      <c r="F6" s="3"/>
      <c r="G6" s="3" t="s">
        <v>6</v>
      </c>
      <c r="I6" s="3" t="s">
        <v>5</v>
      </c>
      <c r="J6" s="3"/>
      <c r="K6" s="3" t="s">
        <v>6</v>
      </c>
    </row>
    <row r="7" spans="1:11" ht="12.75">
      <c r="A7" s="7"/>
      <c r="E7" s="3" t="s">
        <v>7</v>
      </c>
      <c r="F7" s="3"/>
      <c r="G7" s="3" t="s">
        <v>7</v>
      </c>
      <c r="I7" s="3" t="s">
        <v>7</v>
      </c>
      <c r="J7" s="3"/>
      <c r="K7" s="3" t="s">
        <v>7</v>
      </c>
    </row>
    <row r="8" spans="1:11" ht="12.75">
      <c r="A8" s="4"/>
      <c r="E8" s="3" t="s">
        <v>8</v>
      </c>
      <c r="F8" s="3"/>
      <c r="G8" s="3" t="s">
        <v>9</v>
      </c>
      <c r="I8" s="3" t="s">
        <v>10</v>
      </c>
      <c r="J8" s="3"/>
      <c r="K8" s="3" t="s">
        <v>9</v>
      </c>
    </row>
    <row r="9" spans="1:11" ht="12.75">
      <c r="A9" s="4"/>
      <c r="E9" s="3"/>
      <c r="F9" s="3"/>
      <c r="G9" s="3" t="s">
        <v>8</v>
      </c>
      <c r="I9" s="3"/>
      <c r="J9" s="3"/>
      <c r="K9" s="3" t="s">
        <v>11</v>
      </c>
    </row>
    <row r="10" spans="1:11" ht="12.75">
      <c r="A10" s="4"/>
      <c r="E10" s="8" t="s">
        <v>129</v>
      </c>
      <c r="F10" s="3"/>
      <c r="G10" s="8" t="s">
        <v>120</v>
      </c>
      <c r="I10" s="8" t="s">
        <v>129</v>
      </c>
      <c r="J10" s="3"/>
      <c r="K10" s="8" t="s">
        <v>120</v>
      </c>
    </row>
    <row r="11" spans="1:11" ht="12.75">
      <c r="A11" s="4"/>
      <c r="E11" s="3" t="s">
        <v>12</v>
      </c>
      <c r="F11" s="3"/>
      <c r="G11" s="3" t="s">
        <v>12</v>
      </c>
      <c r="I11" s="3" t="s">
        <v>12</v>
      </c>
      <c r="J11" s="3"/>
      <c r="K11" s="3" t="s">
        <v>12</v>
      </c>
    </row>
    <row r="13" spans="1:11" ht="13.5" thickBot="1">
      <c r="A13" s="4" t="s">
        <v>13</v>
      </c>
      <c r="E13" s="9">
        <v>48516</v>
      </c>
      <c r="F13" s="10"/>
      <c r="G13" s="9">
        <v>38962</v>
      </c>
      <c r="H13" s="10"/>
      <c r="I13" s="9">
        <v>190249</v>
      </c>
      <c r="J13" s="10"/>
      <c r="K13" s="9">
        <v>133638</v>
      </c>
    </row>
    <row r="14" spans="1:11" ht="13.5" thickTop="1">
      <c r="A14" s="4"/>
      <c r="E14" s="10"/>
      <c r="F14" s="10"/>
      <c r="G14" s="10"/>
      <c r="H14" s="10"/>
      <c r="I14" s="10"/>
      <c r="J14" s="10"/>
      <c r="K14" s="10"/>
    </row>
    <row r="15" spans="1:11" ht="12.75">
      <c r="A15" s="4" t="s">
        <v>14</v>
      </c>
      <c r="E15" s="11">
        <v>9492</v>
      </c>
      <c r="F15" s="10"/>
      <c r="G15" s="11">
        <v>6872</v>
      </c>
      <c r="H15" s="10"/>
      <c r="I15" s="11">
        <v>33273</v>
      </c>
      <c r="J15" s="10"/>
      <c r="K15" s="11">
        <v>24095</v>
      </c>
    </row>
    <row r="16" spans="1:11" ht="12.75">
      <c r="A16" s="4"/>
      <c r="E16" s="10"/>
      <c r="F16" s="10"/>
      <c r="G16" s="10"/>
      <c r="H16" s="10"/>
      <c r="I16" s="10"/>
      <c r="J16" s="10"/>
      <c r="K16" s="10"/>
    </row>
    <row r="17" spans="1:11" ht="12.75">
      <c r="A17" s="4" t="s">
        <v>15</v>
      </c>
      <c r="E17" s="11">
        <f>222+124+97</f>
        <v>443</v>
      </c>
      <c r="F17" s="10"/>
      <c r="G17" s="11">
        <v>346</v>
      </c>
      <c r="H17" s="10"/>
      <c r="I17" s="11">
        <f>418+286+389</f>
        <v>1093</v>
      </c>
      <c r="J17" s="10"/>
      <c r="K17" s="11">
        <f>623+396</f>
        <v>1019</v>
      </c>
    </row>
    <row r="18" spans="1:11" ht="12.75">
      <c r="A18" s="4"/>
      <c r="E18" s="10"/>
      <c r="F18" s="10"/>
      <c r="G18" s="10"/>
      <c r="H18" s="10"/>
      <c r="I18" s="10"/>
      <c r="J18" s="10"/>
      <c r="K18" s="10"/>
    </row>
    <row r="19" spans="1:11" ht="12.75">
      <c r="A19" s="12" t="s">
        <v>16</v>
      </c>
      <c r="E19" s="11">
        <f>-6241-609</f>
        <v>-6850</v>
      </c>
      <c r="F19" s="11"/>
      <c r="G19" s="11">
        <v>-3122</v>
      </c>
      <c r="H19" s="11"/>
      <c r="I19" s="11">
        <f>-18524-609</f>
        <v>-19133</v>
      </c>
      <c r="J19" s="11"/>
      <c r="K19" s="11">
        <v>-13042</v>
      </c>
    </row>
    <row r="20" spans="1:11" ht="12.75">
      <c r="A20" s="12"/>
      <c r="E20" s="13"/>
      <c r="F20" s="10"/>
      <c r="G20" s="13"/>
      <c r="H20" s="10"/>
      <c r="I20" s="13"/>
      <c r="J20" s="10"/>
      <c r="K20" s="13"/>
    </row>
    <row r="21" spans="1:11" ht="12.75">
      <c r="A21" s="4"/>
      <c r="E21" s="10"/>
      <c r="F21" s="10"/>
      <c r="G21" s="10"/>
      <c r="H21" s="10"/>
      <c r="I21" s="10"/>
      <c r="J21" s="10"/>
      <c r="K21" s="10"/>
    </row>
    <row r="22" spans="1:11" ht="12.75">
      <c r="A22" s="4" t="s">
        <v>17</v>
      </c>
      <c r="E22" s="10">
        <f>SUM(E15:E20)</f>
        <v>3085</v>
      </c>
      <c r="F22" s="10"/>
      <c r="G22" s="10">
        <f>SUM(G15:G20)</f>
        <v>4096</v>
      </c>
      <c r="H22" s="10"/>
      <c r="I22" s="10">
        <f>SUM(I15:I20)</f>
        <v>15233</v>
      </c>
      <c r="J22" s="10"/>
      <c r="K22" s="10">
        <f>SUM(K15:K20)</f>
        <v>12072</v>
      </c>
    </row>
    <row r="23" spans="1:11" ht="12.75">
      <c r="A23" s="12"/>
      <c r="E23" s="10"/>
      <c r="F23" s="10"/>
      <c r="G23" s="10"/>
      <c r="H23" s="10"/>
      <c r="I23" s="10"/>
      <c r="J23" s="10"/>
      <c r="K23" s="10"/>
    </row>
    <row r="24" spans="1:11" ht="12.75">
      <c r="A24" s="4" t="s">
        <v>18</v>
      </c>
      <c r="E24" s="13">
        <v>-182</v>
      </c>
      <c r="F24" s="10"/>
      <c r="G24" s="13">
        <v>-1</v>
      </c>
      <c r="H24" s="10"/>
      <c r="I24" s="13">
        <v>-270</v>
      </c>
      <c r="J24" s="10"/>
      <c r="K24" s="13">
        <v>-105</v>
      </c>
    </row>
    <row r="25" spans="1:11" ht="12.75">
      <c r="A25" s="4"/>
      <c r="E25" s="11"/>
      <c r="F25" s="10"/>
      <c r="G25" s="11"/>
      <c r="H25" s="10"/>
      <c r="I25" s="11"/>
      <c r="J25" s="10"/>
      <c r="K25" s="11"/>
    </row>
    <row r="26" spans="1:11" ht="12.75">
      <c r="A26" s="14" t="s">
        <v>19</v>
      </c>
      <c r="E26" s="10">
        <f>SUM(E21:E24)</f>
        <v>2903</v>
      </c>
      <c r="F26" s="10"/>
      <c r="G26" s="10">
        <f>SUM(G21:G24)</f>
        <v>4095</v>
      </c>
      <c r="H26" s="10"/>
      <c r="I26" s="10">
        <f>SUM(I21:I24)</f>
        <v>14963</v>
      </c>
      <c r="J26" s="10"/>
      <c r="K26" s="10">
        <f>SUM(K21:K24)</f>
        <v>11967</v>
      </c>
    </row>
    <row r="27" spans="1:11" ht="12.75">
      <c r="A27" s="12"/>
      <c r="E27" s="10"/>
      <c r="F27" s="10"/>
      <c r="G27" s="10"/>
      <c r="H27" s="10"/>
      <c r="I27" s="10"/>
      <c r="J27" s="10"/>
      <c r="K27" s="10"/>
    </row>
    <row r="28" spans="1:11" ht="12.75">
      <c r="A28" s="4" t="s">
        <v>20</v>
      </c>
      <c r="E28" s="13">
        <f>-2774+609</f>
        <v>-2165</v>
      </c>
      <c r="F28" s="10"/>
      <c r="G28" s="13">
        <v>-373</v>
      </c>
      <c r="H28" s="10"/>
      <c r="I28" s="13">
        <f>-5204+609</f>
        <v>-4595</v>
      </c>
      <c r="J28" s="10"/>
      <c r="K28" s="13">
        <v>-2559</v>
      </c>
    </row>
    <row r="29" spans="1:11" ht="12.75">
      <c r="A29" s="4"/>
      <c r="E29" s="11"/>
      <c r="F29" s="10"/>
      <c r="G29" s="11"/>
      <c r="H29" s="10"/>
      <c r="I29" s="11"/>
      <c r="J29" s="10"/>
      <c r="K29" s="11"/>
    </row>
    <row r="30" spans="1:11" ht="12.75">
      <c r="A30" s="15" t="s">
        <v>21</v>
      </c>
      <c r="E30" s="10">
        <f>SUM(E26:E28)</f>
        <v>738</v>
      </c>
      <c r="F30" s="10"/>
      <c r="G30" s="10">
        <f>SUM(G26:G28)</f>
        <v>3722</v>
      </c>
      <c r="H30" s="10"/>
      <c r="I30" s="10">
        <f>SUM(I26:I28)</f>
        <v>10368</v>
      </c>
      <c r="J30" s="10"/>
      <c r="K30" s="10">
        <f>SUM(K26:K28)</f>
        <v>9408</v>
      </c>
    </row>
    <row r="31" spans="1:11" ht="12.75">
      <c r="A31" s="4"/>
      <c r="E31" s="11"/>
      <c r="F31" s="10"/>
      <c r="G31" s="11"/>
      <c r="H31" s="10"/>
      <c r="I31" s="11"/>
      <c r="J31" s="10"/>
      <c r="K31" s="11"/>
    </row>
    <row r="32" spans="1:11" ht="12.75">
      <c r="A32" s="4" t="s">
        <v>22</v>
      </c>
      <c r="E32" s="122">
        <v>151</v>
      </c>
      <c r="F32" s="10"/>
      <c r="G32" s="122" t="s">
        <v>23</v>
      </c>
      <c r="H32" s="10"/>
      <c r="I32" s="122">
        <f>E32</f>
        <v>151</v>
      </c>
      <c r="J32" s="10"/>
      <c r="K32" s="122" t="str">
        <f>G32</f>
        <v>-</v>
      </c>
    </row>
    <row r="33" spans="1:11" ht="12.75">
      <c r="A33" s="4"/>
      <c r="E33" s="11"/>
      <c r="F33" s="10"/>
      <c r="G33" s="11"/>
      <c r="H33" s="10"/>
      <c r="I33" s="11"/>
      <c r="J33" s="10"/>
      <c r="K33" s="11"/>
    </row>
    <row r="34" spans="1:11" ht="13.5" thickBot="1">
      <c r="A34" s="14" t="s">
        <v>24</v>
      </c>
      <c r="E34" s="16">
        <f>SUM(E30:E32)</f>
        <v>889</v>
      </c>
      <c r="F34" s="10"/>
      <c r="G34" s="16">
        <f>SUM(G30:G32)</f>
        <v>3722</v>
      </c>
      <c r="H34" s="10"/>
      <c r="I34" s="16">
        <f>SUM(I30:I32)</f>
        <v>10519</v>
      </c>
      <c r="J34" s="10"/>
      <c r="K34" s="16">
        <f>SUM(K30:K32)</f>
        <v>9408</v>
      </c>
    </row>
    <row r="35" spans="1:11" ht="13.5" thickTop="1">
      <c r="A35" s="12"/>
      <c r="E35" s="10"/>
      <c r="F35" s="10"/>
      <c r="G35" s="10"/>
      <c r="H35" s="10"/>
      <c r="I35" s="10"/>
      <c r="J35" s="10"/>
      <c r="K35" s="10"/>
    </row>
    <row r="36" spans="1:11" ht="12.75">
      <c r="A36" s="12"/>
      <c r="E36" s="10"/>
      <c r="F36" s="10"/>
      <c r="G36" s="10"/>
      <c r="H36" s="10"/>
      <c r="I36" s="10"/>
      <c r="J36" s="10"/>
      <c r="K36" s="10"/>
    </row>
    <row r="37" spans="1:11" ht="12.75">
      <c r="A37" s="14" t="s">
        <v>25</v>
      </c>
      <c r="E37" s="10"/>
      <c r="F37" s="10"/>
      <c r="G37" s="10"/>
      <c r="H37" s="10"/>
      <c r="I37" s="10"/>
      <c r="J37" s="10"/>
      <c r="K37" s="10"/>
    </row>
    <row r="38" spans="1:11" ht="12.75">
      <c r="A38" s="4"/>
      <c r="B38" s="17" t="s">
        <v>26</v>
      </c>
      <c r="E38" s="18">
        <f>E34/135244*100</f>
        <v>0.6573304545857857</v>
      </c>
      <c r="F38" s="11"/>
      <c r="G38" s="18">
        <f>G34/134250*100</f>
        <v>2.77243947858473</v>
      </c>
      <c r="H38" s="19"/>
      <c r="I38" s="18">
        <f>I34/135244*100</f>
        <v>7.777794208985242</v>
      </c>
      <c r="J38" s="19"/>
      <c r="K38" s="18">
        <f>K34/134250*100</f>
        <v>7.007821229050279</v>
      </c>
    </row>
    <row r="39" spans="1:11" ht="12.75">
      <c r="A39" s="14"/>
      <c r="B39" s="17" t="s">
        <v>27</v>
      </c>
      <c r="E39" s="20" t="str">
        <f>G39</f>
        <v>N/A</v>
      </c>
      <c r="F39" s="21"/>
      <c r="G39" s="20" t="s">
        <v>28</v>
      </c>
      <c r="H39" s="22"/>
      <c r="I39" s="20" t="str">
        <f>K39</f>
        <v>N/A</v>
      </c>
      <c r="J39" s="22"/>
      <c r="K39" s="20" t="s">
        <v>28</v>
      </c>
    </row>
    <row r="40" spans="1:11" ht="12.75">
      <c r="A40" s="12"/>
      <c r="E40" s="10"/>
      <c r="F40" s="10"/>
      <c r="G40" s="10"/>
      <c r="H40" s="10"/>
      <c r="I40" s="10"/>
      <c r="J40" s="10"/>
      <c r="K40" s="10"/>
    </row>
    <row r="41" spans="1:11" ht="12.75">
      <c r="A41" s="14" t="s">
        <v>29</v>
      </c>
      <c r="E41" s="23">
        <v>2.5</v>
      </c>
      <c r="F41" s="24"/>
      <c r="G41" s="23">
        <f>E41</f>
        <v>2.5</v>
      </c>
      <c r="H41" s="24"/>
      <c r="I41" s="23">
        <f>G41</f>
        <v>2.5</v>
      </c>
      <c r="J41" s="19"/>
      <c r="K41" s="23">
        <v>2.5</v>
      </c>
    </row>
    <row r="42" spans="1:11" ht="12.75">
      <c r="A42" s="4"/>
      <c r="E42" s="10"/>
      <c r="F42" s="10"/>
      <c r="G42" s="25"/>
      <c r="H42" s="10"/>
      <c r="I42" s="10"/>
      <c r="J42" s="10"/>
      <c r="K42" s="25"/>
    </row>
    <row r="43" spans="1:11" ht="12.75">
      <c r="A43" s="14"/>
      <c r="K43" s="3"/>
    </row>
    <row r="44" spans="1:11" ht="12.75">
      <c r="A44" s="14"/>
      <c r="K44" s="3"/>
    </row>
    <row r="45" ht="12.75">
      <c r="K45" s="3"/>
    </row>
    <row r="46" spans="1:11" ht="12.75">
      <c r="A46" s="12"/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</sheetData>
  <mergeCells count="2">
    <mergeCell ref="E5:G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workbookViewId="0" topLeftCell="A48">
      <selection activeCell="H64" sqref="H64"/>
    </sheetView>
  </sheetViews>
  <sheetFormatPr defaultColWidth="9.140625" defaultRowHeight="12.75"/>
  <cols>
    <col min="1" max="1" width="44.421875" style="27" customWidth="1"/>
    <col min="2" max="2" width="6.7109375" style="27" customWidth="1"/>
    <col min="3" max="3" width="17.7109375" style="29" customWidth="1"/>
    <col min="4" max="4" width="17.7109375" style="29" hidden="1" customWidth="1"/>
    <col min="5" max="5" width="17.7109375" style="29" customWidth="1"/>
    <col min="6" max="6" width="17.7109375" style="29" hidden="1" customWidth="1"/>
    <col min="7" max="7" width="1.8515625" style="27" customWidth="1"/>
    <col min="8" max="8" width="9.140625" style="30" customWidth="1"/>
    <col min="9" max="16384" width="9.140625" style="27" customWidth="1"/>
  </cols>
  <sheetData>
    <row r="1" spans="1:5" ht="18.75" customHeight="1">
      <c r="A1" s="26" t="s">
        <v>0</v>
      </c>
      <c r="C1" s="28" t="s">
        <v>30</v>
      </c>
      <c r="D1" s="28" t="s">
        <v>30</v>
      </c>
      <c r="E1" s="28" t="s">
        <v>30</v>
      </c>
    </row>
    <row r="2" spans="1:6" ht="15.75">
      <c r="A2" s="26" t="s">
        <v>31</v>
      </c>
      <c r="C2" s="31" t="s">
        <v>5</v>
      </c>
      <c r="D2" s="31" t="s">
        <v>6</v>
      </c>
      <c r="E2" s="31" t="s">
        <v>6</v>
      </c>
      <c r="F2" s="32"/>
    </row>
    <row r="3" spans="1:6" ht="15.75">
      <c r="A3" s="33"/>
      <c r="C3" s="31" t="s">
        <v>118</v>
      </c>
      <c r="D3" s="31" t="s">
        <v>8</v>
      </c>
      <c r="E3" s="31" t="s">
        <v>118</v>
      </c>
      <c r="F3" s="32" t="s">
        <v>32</v>
      </c>
    </row>
    <row r="4" spans="1:6" ht="15.75">
      <c r="A4" s="33"/>
      <c r="C4" s="31" t="s">
        <v>119</v>
      </c>
      <c r="D4" s="31" t="s">
        <v>33</v>
      </c>
      <c r="E4" s="31" t="s">
        <v>119</v>
      </c>
      <c r="F4" s="34" t="e">
        <f>#REF!</f>
        <v>#REF!</v>
      </c>
    </row>
    <row r="5" spans="1:6" ht="15.75">
      <c r="A5" s="33"/>
      <c r="C5" s="31" t="s">
        <v>129</v>
      </c>
      <c r="D5" s="31" t="s">
        <v>143</v>
      </c>
      <c r="E5" s="31" t="s">
        <v>120</v>
      </c>
      <c r="F5" s="34"/>
    </row>
    <row r="6" spans="1:6" ht="15.75">
      <c r="A6" s="33"/>
      <c r="C6" s="31" t="s">
        <v>12</v>
      </c>
      <c r="D6" s="31" t="s">
        <v>12</v>
      </c>
      <c r="E6" s="31" t="s">
        <v>12</v>
      </c>
      <c r="F6" s="34"/>
    </row>
    <row r="7" spans="1:5" ht="15.75">
      <c r="A7" s="26" t="s">
        <v>34</v>
      </c>
      <c r="C7" s="31"/>
      <c r="D7" s="31"/>
      <c r="E7" s="31"/>
    </row>
    <row r="8" spans="1:6" ht="15.75">
      <c r="A8" s="29" t="s">
        <v>35</v>
      </c>
      <c r="C8" s="35">
        <v>44856</v>
      </c>
      <c r="D8" s="35">
        <v>41618</v>
      </c>
      <c r="E8" s="35">
        <v>41792</v>
      </c>
      <c r="F8" s="35" t="e">
        <f>E8-#REF!</f>
        <v>#REF!</v>
      </c>
    </row>
    <row r="9" spans="1:6" ht="15.75" hidden="1">
      <c r="A9" s="29" t="s">
        <v>36</v>
      </c>
      <c r="C9" s="35"/>
      <c r="D9" s="35"/>
      <c r="E9" s="35"/>
      <c r="F9" s="35" t="e">
        <f>E9-#REF!</f>
        <v>#REF!</v>
      </c>
    </row>
    <row r="10" spans="1:6" ht="15.75" hidden="1">
      <c r="A10" s="29" t="s">
        <v>37</v>
      </c>
      <c r="C10" s="35"/>
      <c r="D10" s="35"/>
      <c r="E10" s="35"/>
      <c r="F10" s="35" t="e">
        <f>E10-#REF!</f>
        <v>#REF!</v>
      </c>
    </row>
    <row r="11" spans="1:6" ht="15.75" hidden="1">
      <c r="A11" s="29" t="s">
        <v>38</v>
      </c>
      <c r="C11" s="35"/>
      <c r="D11" s="35"/>
      <c r="E11" s="35"/>
      <c r="F11" s="35" t="e">
        <f>E11-#REF!</f>
        <v>#REF!</v>
      </c>
    </row>
    <row r="12" spans="1:6" ht="15.75">
      <c r="A12" s="29" t="s">
        <v>36</v>
      </c>
      <c r="C12" s="35">
        <v>0</v>
      </c>
      <c r="D12" s="35">
        <v>0</v>
      </c>
      <c r="E12" s="35">
        <v>0</v>
      </c>
      <c r="F12" s="35"/>
    </row>
    <row r="13" spans="1:6" ht="15.75">
      <c r="A13" s="29" t="s">
        <v>121</v>
      </c>
      <c r="C13" s="35">
        <v>25</v>
      </c>
      <c r="D13" s="35">
        <v>0</v>
      </c>
      <c r="E13" s="35">
        <v>0</v>
      </c>
      <c r="F13" s="35"/>
    </row>
    <row r="14" spans="1:6" ht="15.75">
      <c r="A14" s="29" t="s">
        <v>39</v>
      </c>
      <c r="C14" s="35">
        <v>1879</v>
      </c>
      <c r="D14" s="35">
        <v>2134</v>
      </c>
      <c r="E14" s="35">
        <v>2206</v>
      </c>
      <c r="F14" s="35" t="e">
        <f>E14-#REF!</f>
        <v>#REF!</v>
      </c>
    </row>
    <row r="15" spans="1:6" ht="15.75">
      <c r="A15" s="29" t="s">
        <v>122</v>
      </c>
      <c r="C15" s="35">
        <v>0</v>
      </c>
      <c r="D15" s="35">
        <v>0</v>
      </c>
      <c r="E15" s="35">
        <v>0</v>
      </c>
      <c r="F15" s="35"/>
    </row>
    <row r="16" spans="1:6" ht="15.75">
      <c r="A16" s="26"/>
      <c r="C16" s="35"/>
      <c r="D16" s="35"/>
      <c r="E16" s="35"/>
      <c r="F16" s="35"/>
    </row>
    <row r="17" ht="15.75">
      <c r="A17" s="29"/>
    </row>
    <row r="18" ht="15.75">
      <c r="A18" s="26" t="s">
        <v>40</v>
      </c>
    </row>
    <row r="19" spans="1:6" ht="15.75">
      <c r="A19" s="29" t="s">
        <v>41</v>
      </c>
      <c r="C19" s="36">
        <v>29866</v>
      </c>
      <c r="D19" s="36">
        <v>22982</v>
      </c>
      <c r="E19" s="36">
        <v>24265</v>
      </c>
      <c r="F19" s="37" t="e">
        <f>E19-#REF!</f>
        <v>#REF!</v>
      </c>
    </row>
    <row r="20" spans="1:6" ht="15.75">
      <c r="A20" s="29" t="s">
        <v>42</v>
      </c>
      <c r="B20" s="38"/>
      <c r="C20" s="39">
        <v>29827</v>
      </c>
      <c r="D20" s="39">
        <v>34222</v>
      </c>
      <c r="E20" s="39">
        <v>23944</v>
      </c>
      <c r="F20" s="37" t="e">
        <f>E20-#REF!</f>
        <v>#REF!</v>
      </c>
    </row>
    <row r="21" spans="1:6" ht="15.75" hidden="1">
      <c r="A21" s="29" t="s">
        <v>43</v>
      </c>
      <c r="C21" s="39">
        <v>0</v>
      </c>
      <c r="D21" s="39"/>
      <c r="E21" s="39">
        <v>0</v>
      </c>
      <c r="F21" s="37" t="e">
        <f>E21-#REF!</f>
        <v>#REF!</v>
      </c>
    </row>
    <row r="22" spans="1:6" ht="15.75" hidden="1">
      <c r="A22" s="40" t="s">
        <v>44</v>
      </c>
      <c r="C22" s="39">
        <v>0</v>
      </c>
      <c r="D22" s="39"/>
      <c r="E22" s="39">
        <v>0</v>
      </c>
      <c r="F22" s="37" t="e">
        <f>E22-#REF!</f>
        <v>#REF!</v>
      </c>
    </row>
    <row r="23" spans="1:6" ht="15.75" hidden="1">
      <c r="A23" s="29" t="s">
        <v>45</v>
      </c>
      <c r="C23" s="39">
        <v>0</v>
      </c>
      <c r="D23" s="39"/>
      <c r="E23" s="39">
        <v>0</v>
      </c>
      <c r="F23" s="37" t="e">
        <f>E23-#REF!</f>
        <v>#REF!</v>
      </c>
    </row>
    <row r="24" spans="1:6" ht="15.75" hidden="1">
      <c r="A24" s="29" t="s">
        <v>37</v>
      </c>
      <c r="C24" s="39">
        <v>0</v>
      </c>
      <c r="D24" s="39"/>
      <c r="E24" s="39">
        <v>0</v>
      </c>
      <c r="F24" s="37" t="e">
        <f>E24-#REF!</f>
        <v>#REF!</v>
      </c>
    </row>
    <row r="25" spans="1:6" ht="15.75">
      <c r="A25" s="29" t="s">
        <v>47</v>
      </c>
      <c r="C25" s="39">
        <v>352</v>
      </c>
      <c r="D25" s="39">
        <v>15668</v>
      </c>
      <c r="E25" s="39">
        <v>1226</v>
      </c>
      <c r="F25" s="37" t="e">
        <f>E25-#REF!</f>
        <v>#REF!</v>
      </c>
    </row>
    <row r="26" spans="1:6" ht="15.75">
      <c r="A26" s="29" t="s">
        <v>46</v>
      </c>
      <c r="C26" s="41">
        <v>17802</v>
      </c>
      <c r="D26" s="41">
        <v>714</v>
      </c>
      <c r="E26" s="41">
        <v>16864</v>
      </c>
      <c r="F26" s="37" t="e">
        <f>E26-#REF!</f>
        <v>#REF!</v>
      </c>
    </row>
    <row r="27" spans="1:6" ht="15.75">
      <c r="A27" s="29"/>
      <c r="C27" s="35">
        <f>SUM(C19:C26)</f>
        <v>77847</v>
      </c>
      <c r="D27" s="35">
        <f>SUM(D19:D26)</f>
        <v>73586</v>
      </c>
      <c r="E27" s="35">
        <f>SUM(E19:E26)</f>
        <v>66299</v>
      </c>
      <c r="F27" s="35" t="e">
        <f>SUM(F19:F26)</f>
        <v>#REF!</v>
      </c>
    </row>
    <row r="28" spans="1:6" ht="15.75">
      <c r="A28" s="26" t="s">
        <v>48</v>
      </c>
      <c r="C28" s="42"/>
      <c r="D28" s="42"/>
      <c r="E28" s="42"/>
      <c r="F28" s="40"/>
    </row>
    <row r="29" spans="1:6" ht="15.75">
      <c r="A29" s="29" t="s">
        <v>49</v>
      </c>
      <c r="C29" s="39">
        <v>-16936</v>
      </c>
      <c r="D29" s="39">
        <v>-15177</v>
      </c>
      <c r="E29" s="39">
        <v>-13043</v>
      </c>
      <c r="F29" s="35" t="e">
        <f>#REF!-E29</f>
        <v>#REF!</v>
      </c>
    </row>
    <row r="30" spans="1:6" ht="15.75">
      <c r="A30" s="29" t="s">
        <v>50</v>
      </c>
      <c r="C30" s="39">
        <v>-4085</v>
      </c>
      <c r="D30" s="39">
        <v>-642</v>
      </c>
      <c r="E30" s="39">
        <v>-2563</v>
      </c>
      <c r="F30" s="35" t="e">
        <f>#REF!-E30</f>
        <v>#REF!</v>
      </c>
    </row>
    <row r="31" spans="1:6" ht="15.75">
      <c r="A31" s="29" t="s">
        <v>51</v>
      </c>
      <c r="C31" s="39">
        <v>-3850</v>
      </c>
      <c r="D31" s="39">
        <v>-3850</v>
      </c>
      <c r="E31" s="39">
        <v>-3850</v>
      </c>
      <c r="F31" s="35" t="e">
        <f>#REF!-E31</f>
        <v>#REF!</v>
      </c>
    </row>
    <row r="32" spans="1:6" ht="15.75" hidden="1">
      <c r="A32" s="29" t="s">
        <v>52</v>
      </c>
      <c r="C32" s="39">
        <f>SUM('[1]3MTHBS'!Q31:W31)</f>
        <v>0</v>
      </c>
      <c r="D32" s="39"/>
      <c r="E32" s="39">
        <f>SUM('[1]3MTHBS'!R31:X31)</f>
        <v>0</v>
      </c>
      <c r="F32" s="35" t="e">
        <f>#REF!-E32</f>
        <v>#REF!</v>
      </c>
    </row>
    <row r="33" spans="1:6" ht="15.75" hidden="1">
      <c r="A33" s="29" t="s">
        <v>53</v>
      </c>
      <c r="C33" s="39">
        <f>SUM('[1]3MTHBS'!Q32:W32)</f>
        <v>0</v>
      </c>
      <c r="D33" s="39"/>
      <c r="E33" s="39">
        <f>SUM('[1]3MTHBS'!R32:X32)</f>
        <v>0</v>
      </c>
      <c r="F33" s="35" t="e">
        <f>#REF!-E33</f>
        <v>#REF!</v>
      </c>
    </row>
    <row r="34" spans="1:6" ht="15.75" hidden="1">
      <c r="A34" s="29" t="s">
        <v>54</v>
      </c>
      <c r="C34" s="39">
        <f>SUM('[1]3MTHBS'!Q33:W33)</f>
        <v>0</v>
      </c>
      <c r="D34" s="39"/>
      <c r="E34" s="39">
        <f>SUM('[1]3MTHBS'!R33:X33)</f>
        <v>0</v>
      </c>
      <c r="F34" s="35" t="e">
        <f>#REF!-E34</f>
        <v>#REF!</v>
      </c>
    </row>
    <row r="35" spans="1:6" ht="15.75" hidden="1">
      <c r="A35" s="29" t="s">
        <v>55</v>
      </c>
      <c r="C35" s="39">
        <v>0</v>
      </c>
      <c r="D35" s="39"/>
      <c r="E35" s="39">
        <v>0</v>
      </c>
      <c r="F35" s="35" t="e">
        <f>#REF!-E35</f>
        <v>#REF!</v>
      </c>
    </row>
    <row r="36" spans="1:6" ht="15.75">
      <c r="A36" s="29" t="s">
        <v>56</v>
      </c>
      <c r="C36" s="41">
        <v>-1071</v>
      </c>
      <c r="D36" s="41">
        <v>-641</v>
      </c>
      <c r="E36" s="41">
        <v>-31</v>
      </c>
      <c r="F36" s="43" t="e">
        <f>#REF!-E36</f>
        <v>#REF!</v>
      </c>
    </row>
    <row r="37" spans="1:6" ht="15.75">
      <c r="A37" s="29"/>
      <c r="C37" s="35">
        <f>SUM(C29:C36)</f>
        <v>-25942</v>
      </c>
      <c r="D37" s="35">
        <f>SUM(D29:D36)</f>
        <v>-20310</v>
      </c>
      <c r="E37" s="35">
        <f>SUM(E29:E36)</f>
        <v>-19487</v>
      </c>
      <c r="F37" s="35" t="e">
        <f>SUM(F29:F36)</f>
        <v>#REF!</v>
      </c>
    </row>
    <row r="38" ht="15.75">
      <c r="A38" s="29"/>
    </row>
    <row r="39" spans="1:6" ht="15.75">
      <c r="A39" s="26" t="s">
        <v>57</v>
      </c>
      <c r="C39" s="44">
        <f>SUM(C27+C37)</f>
        <v>51905</v>
      </c>
      <c r="D39" s="44">
        <f>SUM(D27+D37)</f>
        <v>53276</v>
      </c>
      <c r="E39" s="44">
        <f>SUM(E27+E37)</f>
        <v>46812</v>
      </c>
      <c r="F39" s="44" t="e">
        <f>SUM(F27-F37)</f>
        <v>#REF!</v>
      </c>
    </row>
    <row r="40" ht="15.75">
      <c r="A40" s="29"/>
    </row>
    <row r="41" spans="1:6" ht="16.5" thickBot="1">
      <c r="A41" s="26"/>
      <c r="C41" s="45">
        <f>C39+C12+C13+C8+C14+C15</f>
        <v>98665</v>
      </c>
      <c r="D41" s="45">
        <f>D39+D12+D13+D8+D14+D15</f>
        <v>97028</v>
      </c>
      <c r="E41" s="45">
        <f>E39+E12+E13+E8+E14+E15</f>
        <v>90810</v>
      </c>
      <c r="F41" s="37" t="e">
        <f>F39+F8+F9+F10+F11+F14</f>
        <v>#REF!</v>
      </c>
    </row>
    <row r="42" ht="16.5" thickTop="1">
      <c r="A42" s="26"/>
    </row>
    <row r="43" ht="15.75">
      <c r="A43" s="26" t="s">
        <v>123</v>
      </c>
    </row>
    <row r="44" spans="1:6" ht="15.75">
      <c r="A44" s="29" t="s">
        <v>58</v>
      </c>
      <c r="C44" s="35">
        <f>(53700*1.25)+(3000*0.5)</f>
        <v>68625</v>
      </c>
      <c r="D44" s="35">
        <v>68625</v>
      </c>
      <c r="E44" s="35">
        <v>53700</v>
      </c>
      <c r="F44" s="35" t="e">
        <f>#REF!-E44</f>
        <v>#REF!</v>
      </c>
    </row>
    <row r="45" spans="1:6" ht="15.75">
      <c r="A45" s="29" t="s">
        <v>59</v>
      </c>
      <c r="C45" s="35">
        <v>930</v>
      </c>
      <c r="D45" s="35">
        <v>930</v>
      </c>
      <c r="E45" s="35">
        <v>6283</v>
      </c>
      <c r="F45" s="35"/>
    </row>
    <row r="46" spans="1:6" ht="15.75">
      <c r="A46" s="29" t="s">
        <v>130</v>
      </c>
      <c r="C46" s="35">
        <v>23984</v>
      </c>
      <c r="D46" s="35">
        <v>23041</v>
      </c>
      <c r="E46" s="99">
        <v>23290</v>
      </c>
      <c r="F46" s="35" t="e">
        <f>#REF!-E46</f>
        <v>#REF!</v>
      </c>
    </row>
    <row r="47" spans="1:6" ht="15.75">
      <c r="A47" s="29" t="s">
        <v>124</v>
      </c>
      <c r="C47" s="35">
        <v>-330</v>
      </c>
      <c r="D47" s="35">
        <v>0</v>
      </c>
      <c r="E47" s="102">
        <v>0</v>
      </c>
      <c r="F47" s="35"/>
    </row>
    <row r="48" spans="1:6" ht="15.75">
      <c r="A48" s="29" t="s">
        <v>125</v>
      </c>
      <c r="C48" s="43">
        <v>-220</v>
      </c>
      <c r="D48" s="43">
        <v>0</v>
      </c>
      <c r="E48" s="43">
        <v>0</v>
      </c>
      <c r="F48" s="35" t="e">
        <f>#REF!-E48</f>
        <v>#REF!</v>
      </c>
    </row>
    <row r="49" spans="1:6" ht="15.75" hidden="1">
      <c r="A49" s="29"/>
      <c r="C49" s="43"/>
      <c r="D49" s="43"/>
      <c r="E49" s="43"/>
      <c r="F49" s="40"/>
    </row>
    <row r="50" spans="1:8" ht="15.75">
      <c r="A50" s="26"/>
      <c r="C50" s="46">
        <f>SUM(C44:C49)</f>
        <v>92989</v>
      </c>
      <c r="D50" s="46">
        <f>SUM(D44:D49)</f>
        <v>92596</v>
      </c>
      <c r="E50" s="46">
        <f>SUM(E44:E49)</f>
        <v>83273</v>
      </c>
      <c r="F50" s="46" t="e">
        <f>SUM(F44:F49)</f>
        <v>#REF!</v>
      </c>
      <c r="H50" s="46"/>
    </row>
    <row r="51" spans="1:6" ht="15.75">
      <c r="A51" s="26"/>
      <c r="C51" s="46"/>
      <c r="D51" s="46"/>
      <c r="E51" s="46"/>
      <c r="F51" s="46"/>
    </row>
    <row r="52" spans="1:6" ht="15.75">
      <c r="A52" s="29" t="s">
        <v>60</v>
      </c>
      <c r="C52" s="46">
        <v>2705</v>
      </c>
      <c r="D52" s="46">
        <v>2803</v>
      </c>
      <c r="E52" s="46">
        <v>3093</v>
      </c>
      <c r="F52" s="35" t="e">
        <f>#REF!-E52</f>
        <v>#REF!</v>
      </c>
    </row>
    <row r="53" spans="1:6" ht="15.75">
      <c r="A53" s="29" t="s">
        <v>126</v>
      </c>
      <c r="C53" s="46">
        <v>2299</v>
      </c>
      <c r="D53" s="46">
        <v>0</v>
      </c>
      <c r="E53" s="46">
        <v>0</v>
      </c>
      <c r="F53" s="35"/>
    </row>
    <row r="54" spans="1:6" ht="15.75">
      <c r="A54" s="26"/>
      <c r="C54" s="46"/>
      <c r="D54" s="46"/>
      <c r="E54" s="46"/>
      <c r="F54" s="46"/>
    </row>
    <row r="55" spans="1:6" ht="15.75">
      <c r="A55" s="26" t="s">
        <v>61</v>
      </c>
      <c r="C55" s="40"/>
      <c r="D55" s="40"/>
      <c r="E55" s="40"/>
      <c r="F55" s="40"/>
    </row>
    <row r="56" spans="1:6" ht="15.75">
      <c r="A56" s="29" t="s">
        <v>127</v>
      </c>
      <c r="C56" s="119">
        <v>0</v>
      </c>
      <c r="D56" s="120">
        <v>0</v>
      </c>
      <c r="E56" s="120">
        <v>0</v>
      </c>
      <c r="F56" s="35" t="e">
        <f>#REF!-E56</f>
        <v>#REF!</v>
      </c>
    </row>
    <row r="57" spans="1:6" ht="15.75" hidden="1">
      <c r="A57" s="29" t="s">
        <v>63</v>
      </c>
      <c r="C57" s="39">
        <v>0</v>
      </c>
      <c r="D57" s="117"/>
      <c r="E57" s="117">
        <v>0</v>
      </c>
      <c r="F57" s="35" t="e">
        <f>#REF!-E57</f>
        <v>#REF!</v>
      </c>
    </row>
    <row r="58" spans="1:6" ht="15.75" hidden="1">
      <c r="A58" s="29" t="s">
        <v>64</v>
      </c>
      <c r="C58" s="39">
        <v>0</v>
      </c>
      <c r="D58" s="117"/>
      <c r="E58" s="117">
        <v>0</v>
      </c>
      <c r="F58" s="35" t="e">
        <f>#REF!-E58</f>
        <v>#REF!</v>
      </c>
    </row>
    <row r="59" spans="1:6" ht="15.75">
      <c r="A59" s="29" t="s">
        <v>62</v>
      </c>
      <c r="C59" s="39">
        <v>137</v>
      </c>
      <c r="D59" s="117">
        <v>0</v>
      </c>
      <c r="E59" s="117">
        <v>48</v>
      </c>
      <c r="F59" s="35"/>
    </row>
    <row r="60" spans="1:6" ht="15.75">
      <c r="A60" s="29" t="s">
        <v>51</v>
      </c>
      <c r="C60" s="39">
        <v>0</v>
      </c>
      <c r="D60" s="117">
        <v>1123</v>
      </c>
      <c r="E60" s="117">
        <v>3851</v>
      </c>
      <c r="F60" s="35" t="e">
        <f>#REF!-E60</f>
        <v>#REF!</v>
      </c>
    </row>
    <row r="61" spans="1:6" ht="15.75">
      <c r="A61" s="29" t="s">
        <v>128</v>
      </c>
      <c r="C61" s="41">
        <v>535</v>
      </c>
      <c r="D61" s="118">
        <v>506</v>
      </c>
      <c r="E61" s="118">
        <v>545</v>
      </c>
      <c r="F61" s="35" t="e">
        <f>#REF!-E61</f>
        <v>#REF!</v>
      </c>
    </row>
    <row r="62" spans="1:8" ht="15.75">
      <c r="A62" s="29"/>
      <c r="C62" s="35">
        <f>SUM(C56:C61)</f>
        <v>672</v>
      </c>
      <c r="D62" s="35">
        <f>SUM(D56:D61)</f>
        <v>1629</v>
      </c>
      <c r="E62" s="35">
        <f>SUM(E56:E61)</f>
        <v>4444</v>
      </c>
      <c r="F62" s="35" t="e">
        <f>#REF!-E62</f>
        <v>#REF!</v>
      </c>
      <c r="H62" s="37"/>
    </row>
    <row r="63" ht="15.75">
      <c r="A63" s="29"/>
    </row>
    <row r="64" spans="1:8" ht="16.5" thickBot="1">
      <c r="A64" s="29"/>
      <c r="C64" s="47">
        <f>C50+C52+C53+C62</f>
        <v>98665</v>
      </c>
      <c r="D64" s="47">
        <f>D50+D52+D53+D62</f>
        <v>97028</v>
      </c>
      <c r="E64" s="47">
        <f>E50+E52+E53+E62</f>
        <v>90810</v>
      </c>
      <c r="F64" s="46" t="e">
        <f>F50+F52+F62</f>
        <v>#REF!</v>
      </c>
      <c r="H64" s="48"/>
    </row>
    <row r="65" ht="16.5" thickTop="1">
      <c r="A65" s="29"/>
    </row>
    <row r="66" spans="1:8" ht="15.75">
      <c r="A66" s="27" t="s">
        <v>65</v>
      </c>
      <c r="C66" s="49">
        <f>(C50-C11-C14+C52+C53)/C44/2</f>
        <v>0.7002841530054644</v>
      </c>
      <c r="D66" s="49">
        <f>(D50-D11-D14+D52+D53)/D44/2</f>
        <v>0.6795264116575592</v>
      </c>
      <c r="E66" s="49">
        <f>(E50-E11-E14+E52+E53)/E44/2</f>
        <v>0.7836126629422718</v>
      </c>
      <c r="F66" s="50"/>
      <c r="H66" s="51"/>
    </row>
    <row r="68" spans="3:5" ht="15.75">
      <c r="C68" s="52"/>
      <c r="D68" s="52"/>
      <c r="E68" s="52"/>
    </row>
    <row r="69" spans="1:5" ht="15.75" hidden="1">
      <c r="A69" s="53" t="s">
        <v>66</v>
      </c>
      <c r="C69" s="52"/>
      <c r="D69" s="52"/>
      <c r="E69" s="52"/>
    </row>
    <row r="70" ht="15.75" hidden="1">
      <c r="A70" s="53" t="s">
        <v>67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4">
      <selection activeCell="E17" sqref="E17"/>
    </sheetView>
  </sheetViews>
  <sheetFormatPr defaultColWidth="8.28125" defaultRowHeight="12.75"/>
  <cols>
    <col min="1" max="1" width="38.28125" style="57" customWidth="1"/>
    <col min="2" max="2" width="13.140625" style="57" customWidth="1"/>
    <col min="3" max="3" width="13.57421875" style="57" customWidth="1"/>
    <col min="4" max="4" width="13.7109375" style="57" hidden="1" customWidth="1"/>
    <col min="5" max="7" width="13.00390625" style="57" customWidth="1"/>
    <col min="8" max="8" width="13.28125" style="57" customWidth="1"/>
    <col min="9" max="9" width="2.421875" style="57" customWidth="1"/>
    <col min="10" max="10" width="7.7109375" style="57" customWidth="1"/>
    <col min="11" max="11" width="5.421875" style="57" customWidth="1"/>
    <col min="12" max="16384" width="8.28125" style="57" customWidth="1"/>
  </cols>
  <sheetData>
    <row r="1" s="55" customFormat="1" ht="15" customHeight="1">
      <c r="A1" s="54" t="str">
        <f>'[2]Balance Sheet'!A1</f>
        <v>Yeo Aik Resources Berhad</v>
      </c>
    </row>
    <row r="2" s="55" customFormat="1" ht="15" customHeight="1">
      <c r="A2" s="55" t="str">
        <f>'[2]Balance Sheet'!A2</f>
        <v>(Company Number : 459789-X)</v>
      </c>
    </row>
    <row r="3" s="55" customFormat="1" ht="15" customHeight="1">
      <c r="A3" s="54" t="s">
        <v>68</v>
      </c>
    </row>
    <row r="4" spans="1:8" ht="15" customHeight="1">
      <c r="A4" s="54" t="s">
        <v>131</v>
      </c>
      <c r="B4" s="56"/>
      <c r="C4" s="56"/>
      <c r="D4" s="56"/>
      <c r="E4" s="56"/>
      <c r="F4" s="56"/>
      <c r="G4" s="56"/>
      <c r="H4" s="56"/>
    </row>
    <row r="5" spans="1:7" ht="15" customHeight="1">
      <c r="A5" s="58" t="s">
        <v>69</v>
      </c>
      <c r="B5" s="59" t="s">
        <v>70</v>
      </c>
      <c r="C5" s="59" t="s">
        <v>70</v>
      </c>
      <c r="D5" s="59" t="s">
        <v>71</v>
      </c>
      <c r="E5" s="121" t="s">
        <v>72</v>
      </c>
      <c r="F5" s="121" t="s">
        <v>134</v>
      </c>
      <c r="G5" s="121" t="s">
        <v>136</v>
      </c>
    </row>
    <row r="6" spans="1:8" ht="15" customHeight="1">
      <c r="A6" s="60"/>
      <c r="B6" s="61" t="s">
        <v>73</v>
      </c>
      <c r="C6" s="61" t="s">
        <v>74</v>
      </c>
      <c r="D6" s="61" t="s">
        <v>75</v>
      </c>
      <c r="E6" s="61" t="s">
        <v>76</v>
      </c>
      <c r="F6" s="61" t="s">
        <v>135</v>
      </c>
      <c r="G6" s="61" t="s">
        <v>137</v>
      </c>
      <c r="H6" s="61" t="s">
        <v>77</v>
      </c>
    </row>
    <row r="7" spans="1:8" ht="15" customHeight="1">
      <c r="A7" s="60" t="s">
        <v>132</v>
      </c>
      <c r="B7" s="62" t="s">
        <v>12</v>
      </c>
      <c r="C7" s="62" t="s">
        <v>12</v>
      </c>
      <c r="D7" s="62" t="s">
        <v>12</v>
      </c>
      <c r="E7" s="62" t="s">
        <v>12</v>
      </c>
      <c r="F7" s="62" t="s">
        <v>12</v>
      </c>
      <c r="G7" s="62" t="s">
        <v>12</v>
      </c>
      <c r="H7" s="62" t="s">
        <v>12</v>
      </c>
    </row>
    <row r="8" spans="1:10" ht="15" customHeight="1">
      <c r="A8" s="63"/>
      <c r="B8" s="59"/>
      <c r="C8" s="64"/>
      <c r="D8" s="64"/>
      <c r="J8" s="65"/>
    </row>
    <row r="9" spans="1:8" ht="15" customHeight="1">
      <c r="A9" s="63" t="s">
        <v>133</v>
      </c>
      <c r="B9" s="57">
        <v>68625</v>
      </c>
      <c r="C9" s="57">
        <v>930</v>
      </c>
      <c r="E9" s="57">
        <f>23041+54</f>
        <v>23095</v>
      </c>
      <c r="F9" s="57">
        <v>0</v>
      </c>
      <c r="G9" s="57">
        <v>0</v>
      </c>
      <c r="H9" s="57">
        <f aca="true" t="shared" si="0" ref="H9:H14">SUM(B9:G9)</f>
        <v>92650</v>
      </c>
    </row>
    <row r="10" spans="1:8" ht="15" customHeight="1">
      <c r="A10" s="63" t="s">
        <v>78</v>
      </c>
      <c r="B10" s="57">
        <v>0</v>
      </c>
      <c r="C10" s="57">
        <v>0</v>
      </c>
      <c r="E10" s="57">
        <v>0</v>
      </c>
      <c r="F10" s="57">
        <v>0</v>
      </c>
      <c r="G10" s="57">
        <v>0</v>
      </c>
      <c r="H10" s="57">
        <f t="shared" si="0"/>
        <v>0</v>
      </c>
    </row>
    <row r="11" spans="1:8" ht="15" customHeight="1">
      <c r="A11" s="63" t="s">
        <v>113</v>
      </c>
      <c r="B11" s="57">
        <v>0</v>
      </c>
      <c r="C11" s="57">
        <v>0</v>
      </c>
      <c r="E11" s="57">
        <v>0</v>
      </c>
      <c r="F11" s="57">
        <v>0</v>
      </c>
      <c r="G11" s="57">
        <v>0</v>
      </c>
      <c r="H11" s="57">
        <f t="shared" si="0"/>
        <v>0</v>
      </c>
    </row>
    <row r="12" spans="1:8" ht="15" customHeight="1">
      <c r="A12" s="63" t="s">
        <v>138</v>
      </c>
      <c r="B12" s="57">
        <v>0</v>
      </c>
      <c r="C12" s="57">
        <v>0</v>
      </c>
      <c r="E12" s="57">
        <v>0</v>
      </c>
      <c r="F12" s="57">
        <v>-330</v>
      </c>
      <c r="G12" s="57">
        <v>0</v>
      </c>
      <c r="H12" s="57">
        <f t="shared" si="0"/>
        <v>-330</v>
      </c>
    </row>
    <row r="13" spans="1:8" ht="15" customHeight="1">
      <c r="A13" s="63" t="s">
        <v>139</v>
      </c>
      <c r="B13" s="57">
        <v>0</v>
      </c>
      <c r="C13" s="57">
        <v>0</v>
      </c>
      <c r="E13" s="57">
        <v>0</v>
      </c>
      <c r="F13" s="57">
        <v>0</v>
      </c>
      <c r="G13" s="57">
        <v>-220</v>
      </c>
      <c r="H13" s="57">
        <f t="shared" si="0"/>
        <v>-220</v>
      </c>
    </row>
    <row r="14" spans="1:8" ht="15" customHeight="1">
      <c r="A14" s="63" t="s">
        <v>79</v>
      </c>
      <c r="B14" s="57">
        <v>0</v>
      </c>
      <c r="C14" s="57">
        <v>0</v>
      </c>
      <c r="D14" s="66"/>
      <c r="E14" s="57">
        <v>0</v>
      </c>
      <c r="F14" s="57">
        <v>0</v>
      </c>
      <c r="G14" s="57">
        <v>0</v>
      </c>
      <c r="H14" s="57">
        <f t="shared" si="0"/>
        <v>0</v>
      </c>
    </row>
    <row r="15" spans="1:10" ht="15" customHeight="1">
      <c r="A15" s="57" t="s">
        <v>80</v>
      </c>
      <c r="B15" s="57">
        <v>0</v>
      </c>
      <c r="C15" s="57">
        <v>0</v>
      </c>
      <c r="D15" s="66"/>
      <c r="E15" s="66">
        <f>PL!E34</f>
        <v>889</v>
      </c>
      <c r="F15" s="57">
        <v>0</v>
      </c>
      <c r="G15" s="57">
        <v>0</v>
      </c>
      <c r="H15" s="66">
        <f>SUM(B15:E15)</f>
        <v>889</v>
      </c>
      <c r="I15" s="67"/>
      <c r="J15" s="68"/>
    </row>
    <row r="16" spans="1:12" ht="15" customHeight="1">
      <c r="A16" s="69"/>
      <c r="B16" s="70"/>
      <c r="C16" s="70"/>
      <c r="D16" s="70"/>
      <c r="E16" s="70"/>
      <c r="F16" s="70"/>
      <c r="G16" s="70"/>
      <c r="H16" s="70"/>
      <c r="J16" s="71"/>
      <c r="K16" s="71"/>
      <c r="L16" s="72"/>
    </row>
    <row r="17" spans="1:12" ht="15" customHeight="1" thickBot="1">
      <c r="A17" s="69"/>
      <c r="B17" s="73">
        <f aca="true" t="shared" si="1" ref="B17:H17">SUM(B9:B16)</f>
        <v>68625</v>
      </c>
      <c r="C17" s="73">
        <f t="shared" si="1"/>
        <v>930</v>
      </c>
      <c r="D17" s="73">
        <f t="shared" si="1"/>
        <v>0</v>
      </c>
      <c r="E17" s="73">
        <f t="shared" si="1"/>
        <v>23984</v>
      </c>
      <c r="F17" s="73">
        <f t="shared" si="1"/>
        <v>-330</v>
      </c>
      <c r="G17" s="73">
        <f t="shared" si="1"/>
        <v>-220</v>
      </c>
      <c r="H17" s="73">
        <f t="shared" si="1"/>
        <v>92989</v>
      </c>
      <c r="J17" s="68"/>
      <c r="K17" s="71"/>
      <c r="L17" s="72"/>
    </row>
    <row r="18" spans="1:12" ht="15" customHeight="1" thickTop="1">
      <c r="A18" s="69"/>
      <c r="B18" s="69"/>
      <c r="C18" s="69"/>
      <c r="D18" s="69"/>
      <c r="E18" s="69"/>
      <c r="F18" s="69"/>
      <c r="G18" s="69"/>
      <c r="H18" s="69"/>
      <c r="J18" s="71"/>
      <c r="K18" s="71"/>
      <c r="L18" s="72"/>
    </row>
    <row r="19" ht="15" customHeight="1">
      <c r="A19" s="74"/>
    </row>
    <row r="20" ht="15" customHeight="1" hidden="1">
      <c r="A20" s="74"/>
    </row>
    <row r="21" spans="1:10" ht="15" customHeight="1" hidden="1">
      <c r="A21" s="75"/>
      <c r="B21" s="59"/>
      <c r="C21" s="64"/>
      <c r="D21" s="64"/>
      <c r="J21" s="76"/>
    </row>
    <row r="22" spans="9:14" ht="15" customHeight="1" hidden="1">
      <c r="I22" s="77"/>
      <c r="J22" s="72"/>
      <c r="K22" s="71"/>
      <c r="L22" s="69"/>
      <c r="M22" s="69"/>
      <c r="N22" s="69"/>
    </row>
    <row r="23" spans="12:14" ht="15" customHeight="1" hidden="1">
      <c r="L23" s="68"/>
      <c r="M23" s="69"/>
      <c r="N23" s="69"/>
    </row>
    <row r="24" spans="11:14" ht="15" customHeight="1" hidden="1">
      <c r="K24" s="55"/>
      <c r="L24" s="69"/>
      <c r="M24" s="69"/>
      <c r="N24" s="69"/>
    </row>
    <row r="25" spans="11:14" ht="15" customHeight="1" hidden="1">
      <c r="K25" s="55"/>
      <c r="L25" s="69"/>
      <c r="M25" s="69"/>
      <c r="N25" s="69"/>
    </row>
    <row r="26" spans="2:7" ht="15" customHeight="1" hidden="1">
      <c r="B26" s="78"/>
      <c r="C26" s="78"/>
      <c r="D26" s="79"/>
      <c r="E26" s="78"/>
      <c r="F26" s="78"/>
      <c r="G26" s="78"/>
    </row>
    <row r="27" spans="11:14" ht="15" customHeight="1" hidden="1">
      <c r="K27" s="55"/>
      <c r="L27" s="69"/>
      <c r="M27" s="69"/>
      <c r="N27" s="69"/>
    </row>
    <row r="28" spans="2:12" ht="15" customHeight="1" hidden="1">
      <c r="B28" s="78"/>
      <c r="C28" s="78"/>
      <c r="D28" s="78"/>
      <c r="I28" s="67"/>
      <c r="J28" s="68"/>
      <c r="K28" s="55"/>
      <c r="L28" s="77"/>
    </row>
    <row r="29" spans="10:12" ht="15" customHeight="1" hidden="1">
      <c r="J29" s="71"/>
      <c r="K29" s="55"/>
      <c r="L29" s="77"/>
    </row>
    <row r="30" spans="2:12" ht="15" customHeight="1" hidden="1">
      <c r="B30" s="80"/>
      <c r="C30" s="80"/>
      <c r="D30" s="80"/>
      <c r="E30" s="80"/>
      <c r="F30" s="80"/>
      <c r="G30" s="80"/>
      <c r="H30" s="80"/>
      <c r="J30" s="71"/>
      <c r="K30" s="55"/>
      <c r="L30" s="77"/>
    </row>
    <row r="31" spans="1:12" ht="15" customHeight="1" hidden="1">
      <c r="A31" s="69"/>
      <c r="B31" s="81"/>
      <c r="C31" s="81"/>
      <c r="D31" s="81"/>
      <c r="E31" s="81"/>
      <c r="F31" s="81"/>
      <c r="G31" s="81"/>
      <c r="H31" s="81"/>
      <c r="J31" s="68"/>
      <c r="K31" s="71"/>
      <c r="L31" s="72"/>
    </row>
    <row r="32" spans="10:13" s="69" customFormat="1" ht="15" customHeight="1" hidden="1">
      <c r="J32" s="71"/>
      <c r="K32" s="71"/>
      <c r="L32" s="72"/>
      <c r="M32" s="57"/>
    </row>
    <row r="33" spans="2:13" s="69" customFormat="1" ht="15" customHeight="1" hidden="1">
      <c r="B33" s="57"/>
      <c r="C33" s="57"/>
      <c r="D33" s="57"/>
      <c r="E33" s="57"/>
      <c r="F33" s="57"/>
      <c r="G33" s="57"/>
      <c r="H33" s="57"/>
      <c r="I33" s="67"/>
      <c r="J33" s="57"/>
      <c r="K33" s="57"/>
      <c r="L33" s="77"/>
      <c r="M33" s="68"/>
    </row>
    <row r="34" spans="2:13" s="69" customFormat="1" ht="15" customHeight="1" hidden="1">
      <c r="B34" s="78"/>
      <c r="C34" s="78"/>
      <c r="D34" s="78"/>
      <c r="E34" s="57"/>
      <c r="F34" s="57"/>
      <c r="G34" s="57"/>
      <c r="H34" s="57"/>
      <c r="I34" s="67"/>
      <c r="J34" s="57"/>
      <c r="K34" s="57"/>
      <c r="L34" s="77"/>
      <c r="M34" s="68"/>
    </row>
    <row r="35" spans="1:12" ht="15" customHeight="1" hidden="1">
      <c r="A35" s="69"/>
      <c r="B35" s="78"/>
      <c r="C35" s="78"/>
      <c r="D35" s="78"/>
      <c r="J35" s="71"/>
      <c r="K35" s="71"/>
      <c r="L35" s="77"/>
    </row>
    <row r="36" spans="1:12" ht="15" customHeight="1" hidden="1">
      <c r="A36" s="69"/>
      <c r="J36" s="71"/>
      <c r="K36" s="71"/>
      <c r="L36" s="77"/>
    </row>
    <row r="37" spans="2:12" ht="15" customHeight="1" hidden="1">
      <c r="B37" s="78"/>
      <c r="C37" s="78"/>
      <c r="D37" s="79"/>
      <c r="E37" s="79"/>
      <c r="F37" s="79"/>
      <c r="G37" s="79"/>
      <c r="H37" s="79"/>
      <c r="L37" s="59"/>
    </row>
    <row r="38" ht="15" customHeight="1" hidden="1"/>
    <row r="39" spans="2:8" ht="15" customHeight="1" hidden="1">
      <c r="B39" s="82"/>
      <c r="C39" s="82"/>
      <c r="D39" s="82"/>
      <c r="E39" s="82"/>
      <c r="F39" s="82"/>
      <c r="G39" s="82"/>
      <c r="H39" s="82"/>
    </row>
    <row r="40" ht="15" customHeight="1" hidden="1"/>
    <row r="41" ht="15" customHeight="1" hidden="1"/>
    <row r="42" spans="1:2" ht="15" customHeight="1" hidden="1">
      <c r="A42" s="55"/>
      <c r="B42" s="55"/>
    </row>
    <row r="43" spans="1:2" ht="15" customHeight="1" hidden="1">
      <c r="A43" s="55"/>
      <c r="B43" s="55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>
      <c r="A58" s="74"/>
    </row>
  </sheetData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1">
      <selection activeCell="G62" sqref="G62"/>
    </sheetView>
  </sheetViews>
  <sheetFormatPr defaultColWidth="9.140625" defaultRowHeight="13.5" customHeight="1"/>
  <cols>
    <col min="1" max="1" width="2.28125" style="52" customWidth="1"/>
    <col min="2" max="3" width="8.8515625" style="52" customWidth="1"/>
    <col min="4" max="4" width="37.57421875" style="52" customWidth="1"/>
    <col min="5" max="5" width="2.7109375" style="100" customWidth="1"/>
    <col min="6" max="7" width="18.7109375" style="99" customWidth="1"/>
    <col min="8" max="8" width="14.00390625" style="99" hidden="1" customWidth="1"/>
    <col min="9" max="9" width="2.00390625" style="52" customWidth="1"/>
    <col min="10" max="16384" width="8.8515625" style="52" customWidth="1"/>
  </cols>
  <sheetData>
    <row r="1" spans="1:8" s="84" customFormat="1" ht="18.75" customHeight="1">
      <c r="A1" s="83" t="str">
        <f>'[3]Equity'!A1</f>
        <v>Yeo Aik Resources Berhad</v>
      </c>
      <c r="F1" s="85"/>
      <c r="G1" s="85"/>
      <c r="H1" s="85"/>
    </row>
    <row r="2" spans="1:8" s="84" customFormat="1" ht="18.75" customHeight="1">
      <c r="A2" s="86" t="str">
        <f>'[3]Equity'!A2</f>
        <v>(Company Number : 459789-X)</v>
      </c>
      <c r="F2" s="85"/>
      <c r="G2" s="85"/>
      <c r="H2" s="85"/>
    </row>
    <row r="3" spans="1:8" s="84" customFormat="1" ht="13.5" customHeight="1">
      <c r="A3" s="53" t="s">
        <v>81</v>
      </c>
      <c r="F3" s="87"/>
      <c r="G3" s="87"/>
      <c r="H3" s="85"/>
    </row>
    <row r="4" spans="1:8" s="84" customFormat="1" ht="13.5" customHeight="1">
      <c r="A4" s="53" t="s">
        <v>142</v>
      </c>
      <c r="F4" s="88" t="s">
        <v>82</v>
      </c>
      <c r="G4" s="88" t="s">
        <v>82</v>
      </c>
      <c r="H4" s="85"/>
    </row>
    <row r="5" spans="1:8" ht="13.5" customHeight="1">
      <c r="A5" s="89" t="s">
        <v>69</v>
      </c>
      <c r="B5" s="90"/>
      <c r="C5" s="90"/>
      <c r="D5" s="90"/>
      <c r="E5" s="90"/>
      <c r="F5" s="88" t="s">
        <v>8</v>
      </c>
      <c r="G5" s="88" t="s">
        <v>8</v>
      </c>
      <c r="H5" s="91" t="s">
        <v>83</v>
      </c>
    </row>
    <row r="6" spans="2:8" ht="13.5" customHeight="1">
      <c r="B6" s="90"/>
      <c r="C6" s="90"/>
      <c r="D6" s="90"/>
      <c r="E6" s="90"/>
      <c r="F6" s="88" t="s">
        <v>33</v>
      </c>
      <c r="G6" s="88" t="s">
        <v>33</v>
      </c>
      <c r="H6" s="92" t="e">
        <f>#REF!</f>
        <v>#REF!</v>
      </c>
    </row>
    <row r="7" spans="2:8" ht="13.5" customHeight="1">
      <c r="B7" s="90"/>
      <c r="C7" s="90"/>
      <c r="D7" s="90"/>
      <c r="E7" s="90"/>
      <c r="F7" s="31" t="s">
        <v>129</v>
      </c>
      <c r="G7" s="31" t="s">
        <v>143</v>
      </c>
      <c r="H7" s="92" t="s">
        <v>84</v>
      </c>
    </row>
    <row r="8" spans="1:8" ht="13.5" customHeight="1">
      <c r="A8" s="93"/>
      <c r="B8" s="90"/>
      <c r="C8" s="90"/>
      <c r="D8" s="90"/>
      <c r="E8" s="90"/>
      <c r="F8" s="94" t="s">
        <v>12</v>
      </c>
      <c r="G8" s="94" t="s">
        <v>12</v>
      </c>
      <c r="H8" s="95" t="s">
        <v>12</v>
      </c>
    </row>
    <row r="9" spans="1:5" ht="13.5" customHeight="1">
      <c r="A9" s="96"/>
      <c r="B9" s="97"/>
      <c r="C9" s="97"/>
      <c r="D9" s="97"/>
      <c r="E9" s="98"/>
    </row>
    <row r="10" spans="1:8" ht="13.5" customHeight="1">
      <c r="A10" s="84" t="s">
        <v>148</v>
      </c>
      <c r="B10" s="84"/>
      <c r="F10" s="99">
        <v>2903</v>
      </c>
      <c r="G10" s="99">
        <v>4599</v>
      </c>
      <c r="H10" s="99">
        <v>-5355</v>
      </c>
    </row>
    <row r="11" spans="1:2" ht="13.5" customHeight="1">
      <c r="A11" s="84"/>
      <c r="B11" s="84"/>
    </row>
    <row r="12" spans="1:2" ht="13.5" customHeight="1">
      <c r="A12" s="84" t="s">
        <v>85</v>
      </c>
      <c r="B12" s="84"/>
    </row>
    <row r="13" spans="2:8" ht="13.5" customHeight="1">
      <c r="B13" s="52" t="s">
        <v>114</v>
      </c>
      <c r="F13" s="99">
        <v>1453</v>
      </c>
      <c r="G13" s="99">
        <v>1394</v>
      </c>
      <c r="H13" s="99">
        <v>20552</v>
      </c>
    </row>
    <row r="14" spans="2:7" ht="13.5" customHeight="1">
      <c r="B14" s="52" t="s">
        <v>115</v>
      </c>
      <c r="F14" s="99">
        <v>0</v>
      </c>
      <c r="G14" s="99">
        <v>-66</v>
      </c>
    </row>
    <row r="15" spans="2:8" ht="13.5" customHeight="1">
      <c r="B15" s="52" t="s">
        <v>86</v>
      </c>
      <c r="F15" s="101">
        <v>182</v>
      </c>
      <c r="G15" s="101">
        <v>23</v>
      </c>
      <c r="H15" s="102"/>
    </row>
    <row r="16" spans="2:8" ht="13.5" customHeight="1">
      <c r="B16" s="52" t="s">
        <v>87</v>
      </c>
      <c r="F16" s="101">
        <v>-222</v>
      </c>
      <c r="G16" s="101">
        <v>-38</v>
      </c>
      <c r="H16" s="102">
        <v>0</v>
      </c>
    </row>
    <row r="17" spans="2:8" ht="13.5" customHeight="1">
      <c r="B17" s="52" t="s">
        <v>126</v>
      </c>
      <c r="F17" s="101">
        <v>2299</v>
      </c>
      <c r="G17" s="99">
        <v>0</v>
      </c>
      <c r="H17" s="102"/>
    </row>
    <row r="18" spans="2:8" ht="13.5" customHeight="1">
      <c r="B18" s="52" t="s">
        <v>88</v>
      </c>
      <c r="F18" s="103">
        <v>-97</v>
      </c>
      <c r="G18" s="103">
        <v>-97</v>
      </c>
      <c r="H18" s="104">
        <v>0</v>
      </c>
    </row>
    <row r="19" spans="1:8" ht="13.5" customHeight="1">
      <c r="A19" s="84" t="s">
        <v>117</v>
      </c>
      <c r="F19" s="99">
        <v>6518</v>
      </c>
      <c r="G19" s="99">
        <f>SUM(G10:G18)</f>
        <v>5815</v>
      </c>
      <c r="H19" s="99">
        <f>SUM(H10:H18)</f>
        <v>15197</v>
      </c>
    </row>
    <row r="20" ht="13.5" customHeight="1">
      <c r="A20" s="84"/>
    </row>
    <row r="21" ht="13.5" customHeight="1">
      <c r="A21" s="52" t="s">
        <v>89</v>
      </c>
    </row>
    <row r="22" spans="2:8" ht="13.5" customHeight="1">
      <c r="B22" s="52" t="s">
        <v>90</v>
      </c>
      <c r="F22" s="99">
        <v>-3404</v>
      </c>
      <c r="G22" s="99">
        <v>4216</v>
      </c>
      <c r="H22" s="99">
        <v>101228</v>
      </c>
    </row>
    <row r="23" spans="2:8" ht="13.5" customHeight="1">
      <c r="B23" s="52" t="s">
        <v>91</v>
      </c>
      <c r="F23" s="99">
        <v>2218</v>
      </c>
      <c r="G23" s="99">
        <v>878</v>
      </c>
      <c r="H23" s="99">
        <v>-62918</v>
      </c>
    </row>
    <row r="24" spans="2:8" ht="13.5" customHeight="1">
      <c r="B24" s="52" t="s">
        <v>92</v>
      </c>
      <c r="F24" s="99">
        <v>0</v>
      </c>
      <c r="G24" s="99">
        <v>0</v>
      </c>
      <c r="H24" s="99">
        <f>-18835</f>
        <v>-18835</v>
      </c>
    </row>
    <row r="25" spans="2:8" ht="13.5" customHeight="1">
      <c r="B25" s="52" t="s">
        <v>93</v>
      </c>
      <c r="F25" s="103">
        <v>-429</v>
      </c>
      <c r="G25" s="103">
        <v>-670</v>
      </c>
      <c r="H25" s="103">
        <v>-1163</v>
      </c>
    </row>
    <row r="26" spans="1:8" ht="13.5" customHeight="1">
      <c r="A26" s="84" t="s">
        <v>145</v>
      </c>
      <c r="F26" s="105">
        <v>4903</v>
      </c>
      <c r="G26" s="105">
        <f>SUM(G19:G25)</f>
        <v>10239</v>
      </c>
      <c r="H26" s="105">
        <f>SUM(H19:H25)</f>
        <v>33509</v>
      </c>
    </row>
    <row r="28" ht="13.5" customHeight="1">
      <c r="A28" s="52" t="s">
        <v>94</v>
      </c>
    </row>
    <row r="29" spans="2:7" ht="13.5" customHeight="1">
      <c r="B29" s="52" t="s">
        <v>141</v>
      </c>
      <c r="F29" s="99">
        <v>500</v>
      </c>
      <c r="G29" s="99">
        <v>0</v>
      </c>
    </row>
    <row r="30" spans="2:8" ht="13.5" customHeight="1">
      <c r="B30" s="52" t="s">
        <v>95</v>
      </c>
      <c r="F30" s="101">
        <v>-4691</v>
      </c>
      <c r="G30" s="101">
        <v>-1921</v>
      </c>
      <c r="H30" s="99">
        <v>-8338</v>
      </c>
    </row>
    <row r="31" spans="2:7" ht="13.5" customHeight="1">
      <c r="B31" s="52" t="s">
        <v>96</v>
      </c>
      <c r="F31" s="99">
        <v>0</v>
      </c>
      <c r="G31" s="99">
        <v>58</v>
      </c>
    </row>
    <row r="32" spans="2:7" ht="13.5" customHeight="1">
      <c r="B32" s="52" t="s">
        <v>97</v>
      </c>
      <c r="F32" s="99">
        <v>-25</v>
      </c>
      <c r="G32" s="99">
        <v>0</v>
      </c>
    </row>
    <row r="33" spans="2:8" ht="13.5" customHeight="1">
      <c r="B33" s="52" t="s">
        <v>87</v>
      </c>
      <c r="F33" s="99">
        <v>222</v>
      </c>
      <c r="G33" s="99">
        <v>38</v>
      </c>
      <c r="H33" s="99">
        <v>-18073</v>
      </c>
    </row>
    <row r="34" spans="1:8" ht="13.5" customHeight="1">
      <c r="A34" s="84" t="s">
        <v>146</v>
      </c>
      <c r="F34" s="105">
        <v>-3994</v>
      </c>
      <c r="G34" s="105">
        <f>SUM(G29:G33)</f>
        <v>-1825</v>
      </c>
      <c r="H34" s="105">
        <f>SUM(H30:H33)</f>
        <v>-26411</v>
      </c>
    </row>
    <row r="36" spans="1:7" ht="13.5" customHeight="1">
      <c r="A36" s="52" t="s">
        <v>98</v>
      </c>
      <c r="F36" s="102"/>
      <c r="G36" s="102"/>
    </row>
    <row r="37" spans="2:7" ht="13.5" customHeight="1" hidden="1">
      <c r="B37" s="52" t="s">
        <v>99</v>
      </c>
      <c r="F37" s="102"/>
      <c r="G37" s="102">
        <v>0</v>
      </c>
    </row>
    <row r="38" spans="2:7" ht="13.5" customHeight="1" hidden="1">
      <c r="B38" s="52" t="s">
        <v>100</v>
      </c>
      <c r="F38" s="102"/>
      <c r="G38" s="102">
        <v>0</v>
      </c>
    </row>
    <row r="39" spans="2:7" ht="13.5" customHeight="1">
      <c r="B39" s="52" t="s">
        <v>101</v>
      </c>
      <c r="F39" s="99">
        <v>-182</v>
      </c>
      <c r="G39" s="99">
        <v>-23</v>
      </c>
    </row>
    <row r="40" spans="2:8" s="84" customFormat="1" ht="13.5" customHeight="1">
      <c r="B40" s="84" t="s">
        <v>102</v>
      </c>
      <c r="E40" s="32"/>
      <c r="F40" s="108">
        <v>1744</v>
      </c>
      <c r="G40" s="108">
        <v>-4242</v>
      </c>
      <c r="H40" s="106">
        <v>-31788</v>
      </c>
    </row>
    <row r="41" spans="2:8" s="84" customFormat="1" ht="13.5" customHeight="1">
      <c r="B41" s="84" t="s">
        <v>139</v>
      </c>
      <c r="E41" s="32"/>
      <c r="F41" s="108">
        <v>-220</v>
      </c>
      <c r="G41" s="108">
        <v>0</v>
      </c>
      <c r="H41" s="108"/>
    </row>
    <row r="42" spans="2:8" s="84" customFormat="1" ht="13.5" customHeight="1">
      <c r="B42" s="84" t="s">
        <v>140</v>
      </c>
      <c r="E42" s="32"/>
      <c r="F42" s="108">
        <v>-330</v>
      </c>
      <c r="G42" s="108">
        <v>0</v>
      </c>
      <c r="H42" s="108"/>
    </row>
    <row r="43" spans="2:8" s="84" customFormat="1" ht="13.5" customHeight="1">
      <c r="B43" s="84" t="s">
        <v>116</v>
      </c>
      <c r="E43" s="32"/>
      <c r="F43" s="106">
        <v>0</v>
      </c>
      <c r="G43" s="106">
        <v>2430</v>
      </c>
      <c r="H43" s="108"/>
    </row>
    <row r="44" spans="1:8" s="84" customFormat="1" ht="13.5" customHeight="1">
      <c r="A44" s="84" t="s">
        <v>147</v>
      </c>
      <c r="E44" s="32"/>
      <c r="F44" s="107">
        <v>1012</v>
      </c>
      <c r="G44" s="107">
        <f>SUM(G37:G43)</f>
        <v>-1835</v>
      </c>
      <c r="H44" s="108"/>
    </row>
    <row r="45" spans="5:8" s="84" customFormat="1" ht="13.5" customHeight="1">
      <c r="E45" s="32"/>
      <c r="F45" s="108"/>
      <c r="G45" s="108"/>
      <c r="H45" s="108"/>
    </row>
    <row r="46" spans="1:8" s="84" customFormat="1" ht="13.5" customHeight="1">
      <c r="A46" s="84" t="s">
        <v>103</v>
      </c>
      <c r="E46" s="32" t="s">
        <v>104</v>
      </c>
      <c r="F46" s="108">
        <v>1921</v>
      </c>
      <c r="G46" s="108">
        <f>G26+G34+G44</f>
        <v>6579</v>
      </c>
      <c r="H46" s="108">
        <f>H26+H34+H40</f>
        <v>-24690</v>
      </c>
    </row>
    <row r="47" spans="5:8" s="84" customFormat="1" ht="13.5" customHeight="1">
      <c r="E47" s="32"/>
      <c r="F47" s="109"/>
      <c r="G47" s="109"/>
      <c r="H47" s="109"/>
    </row>
    <row r="48" spans="1:8" s="84" customFormat="1" ht="13.5" customHeight="1">
      <c r="A48" s="84" t="s">
        <v>105</v>
      </c>
      <c r="E48" s="32"/>
      <c r="F48" s="109">
        <v>11755</v>
      </c>
      <c r="G48" s="109">
        <v>5176</v>
      </c>
      <c r="H48" s="109">
        <f>475142-6901</f>
        <v>468241</v>
      </c>
    </row>
    <row r="49" spans="6:8" s="84" customFormat="1" ht="13.5" customHeight="1">
      <c r="F49" s="85"/>
      <c r="G49" s="85"/>
      <c r="H49" s="85"/>
    </row>
    <row r="50" spans="1:8" s="84" customFormat="1" ht="19.5" customHeight="1" thickBot="1">
      <c r="A50" s="84" t="s">
        <v>106</v>
      </c>
      <c r="E50" s="32"/>
      <c r="F50" s="110">
        <v>13676</v>
      </c>
      <c r="G50" s="110">
        <f>SUM(G46:G49)</f>
        <v>11755</v>
      </c>
      <c r="H50" s="110">
        <f>SUM(H46:H49)</f>
        <v>443551</v>
      </c>
    </row>
    <row r="51" ht="17.25" customHeight="1" thickTop="1">
      <c r="J51" s="99"/>
    </row>
    <row r="52" spans="1:8" ht="13.5" customHeight="1">
      <c r="A52" s="84" t="s">
        <v>107</v>
      </c>
      <c r="H52" s="52"/>
    </row>
    <row r="53" spans="2:8" ht="13.5" customHeight="1">
      <c r="B53" s="86" t="s">
        <v>108</v>
      </c>
      <c r="D53" s="86"/>
      <c r="E53" s="52"/>
      <c r="F53" s="111">
        <v>14398</v>
      </c>
      <c r="G53" s="111">
        <v>11764</v>
      </c>
      <c r="H53" s="111">
        <v>385258</v>
      </c>
    </row>
    <row r="54" spans="2:8" ht="13.5" customHeight="1" hidden="1">
      <c r="B54" s="52" t="s">
        <v>109</v>
      </c>
      <c r="C54" s="86"/>
      <c r="E54" s="52"/>
      <c r="F54" s="112"/>
      <c r="G54" s="112"/>
      <c r="H54" s="113">
        <v>-13247</v>
      </c>
    </row>
    <row r="55" spans="2:8" ht="18.75" customHeight="1" hidden="1">
      <c r="B55" s="86"/>
      <c r="C55" s="86"/>
      <c r="E55" s="52"/>
      <c r="F55" s="113"/>
      <c r="G55" s="113">
        <f>SUM(G53:G54)</f>
        <v>11764</v>
      </c>
      <c r="H55" s="114">
        <f>SUM(H53:H54)</f>
        <v>372011</v>
      </c>
    </row>
    <row r="56" spans="2:8" ht="18.75" customHeight="1">
      <c r="B56" s="86" t="s">
        <v>110</v>
      </c>
      <c r="C56" s="86"/>
      <c r="E56" s="52"/>
      <c r="F56" s="113">
        <v>-722</v>
      </c>
      <c r="G56" s="113">
        <v>-9</v>
      </c>
      <c r="H56" s="113"/>
    </row>
    <row r="57" spans="2:8" ht="18" customHeight="1" thickBot="1">
      <c r="B57" s="86" t="s">
        <v>111</v>
      </c>
      <c r="C57" s="86"/>
      <c r="E57" s="52"/>
      <c r="F57" s="114">
        <v>13676</v>
      </c>
      <c r="G57" s="114">
        <f>SUM(G55:G56)</f>
        <v>11755</v>
      </c>
      <c r="H57" s="113"/>
    </row>
    <row r="58" spans="2:8" ht="13.5" customHeight="1" thickTop="1">
      <c r="B58" s="86"/>
      <c r="C58" s="86"/>
      <c r="E58" s="52"/>
      <c r="F58" s="113"/>
      <c r="G58" s="113"/>
      <c r="H58" s="113"/>
    </row>
    <row r="59" spans="2:8" ht="13.5" customHeight="1">
      <c r="B59" s="86"/>
      <c r="C59" s="86"/>
      <c r="E59" s="52"/>
      <c r="F59" s="113"/>
      <c r="G59" s="113"/>
      <c r="H59" s="113"/>
    </row>
    <row r="60" spans="2:8" ht="13.5" customHeight="1">
      <c r="B60" s="86" t="s">
        <v>144</v>
      </c>
      <c r="C60" s="86"/>
      <c r="E60" s="52"/>
      <c r="F60" s="113"/>
      <c r="G60" s="113"/>
      <c r="H60" s="113"/>
    </row>
    <row r="61" spans="2:8" ht="13.5" customHeight="1">
      <c r="B61" s="86" t="s">
        <v>112</v>
      </c>
      <c r="C61" s="86"/>
      <c r="E61" s="52"/>
      <c r="F61" s="113"/>
      <c r="G61" s="113"/>
      <c r="H61" s="113"/>
    </row>
    <row r="62" spans="2:8" ht="13.5" customHeight="1">
      <c r="B62" s="86"/>
      <c r="C62" s="86"/>
      <c r="E62" s="52"/>
      <c r="F62" s="113"/>
      <c r="G62" s="113"/>
      <c r="H62" s="113"/>
    </row>
    <row r="63" spans="2:8" ht="13.5" customHeight="1">
      <c r="B63" s="86"/>
      <c r="C63" s="86"/>
      <c r="E63" s="52"/>
      <c r="F63" s="113"/>
      <c r="G63" s="113"/>
      <c r="H63" s="113"/>
    </row>
    <row r="64" spans="2:8" ht="13.5" customHeight="1">
      <c r="B64" s="86"/>
      <c r="C64" s="86"/>
      <c r="E64" s="52"/>
      <c r="F64" s="113"/>
      <c r="G64" s="113"/>
      <c r="H64" s="113"/>
    </row>
    <row r="65" spans="2:8" ht="13.5" customHeight="1">
      <c r="B65" s="86"/>
      <c r="C65" s="86"/>
      <c r="E65" s="52"/>
      <c r="F65" s="113"/>
      <c r="G65" s="113"/>
      <c r="H65" s="113"/>
    </row>
    <row r="66" spans="2:8" ht="13.5" customHeight="1">
      <c r="B66" s="86"/>
      <c r="C66" s="86"/>
      <c r="E66" s="52"/>
      <c r="F66" s="113"/>
      <c r="G66" s="113"/>
      <c r="H66" s="113"/>
    </row>
    <row r="67" spans="2:8" ht="13.5" customHeight="1">
      <c r="B67" s="86"/>
      <c r="C67" s="86"/>
      <c r="E67" s="52"/>
      <c r="F67" s="113"/>
      <c r="G67" s="113"/>
      <c r="H67" s="113"/>
    </row>
    <row r="68" spans="3:8" ht="13.5" customHeight="1">
      <c r="C68" s="86"/>
      <c r="E68" s="52"/>
      <c r="F68" s="113"/>
      <c r="G68" s="113"/>
      <c r="H68" s="113"/>
    </row>
    <row r="69" spans="3:8" ht="13.5" customHeight="1">
      <c r="C69" s="86"/>
      <c r="E69" s="52"/>
      <c r="F69" s="113"/>
      <c r="G69" s="113"/>
      <c r="H69" s="113"/>
    </row>
    <row r="70" ht="13.5" customHeight="1">
      <c r="I70" s="115"/>
    </row>
    <row r="71" spans="1:9" ht="13.5" customHeight="1">
      <c r="A71" s="53"/>
      <c r="B71" s="116"/>
      <c r="I71" s="115"/>
    </row>
    <row r="72" spans="1:2" ht="13.5" customHeight="1">
      <c r="A72" s="53"/>
      <c r="B72" s="116"/>
    </row>
  </sheetData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M &amp; C Services Sdn Bhd</cp:lastModifiedBy>
  <cp:lastPrinted>2005-09-30T03:32:52Z</cp:lastPrinted>
  <dcterms:created xsi:type="dcterms:W3CDTF">2005-03-18T01:43:29Z</dcterms:created>
  <dcterms:modified xsi:type="dcterms:W3CDTF">2005-09-30T03:35:36Z</dcterms:modified>
  <cp:category/>
  <cp:version/>
  <cp:contentType/>
  <cp:contentStatus/>
</cp:coreProperties>
</file>