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3"/>
  </bookViews>
  <sheets>
    <sheet name="Income Statement" sheetId="1" r:id="rId1"/>
    <sheet name="Balance Sheet" sheetId="2" r:id="rId2"/>
    <sheet name="Equity" sheetId="3" r:id="rId3"/>
    <sheet name="Cash Flow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<sst xmlns="http://schemas.openxmlformats.org/spreadsheetml/2006/main" count="217" uniqueCount="147">
  <si>
    <t>Deferred taxation</t>
  </si>
  <si>
    <t>Secured creditors</t>
  </si>
  <si>
    <t>Amount due to ultimate holding coy</t>
  </si>
  <si>
    <t>Other payables</t>
  </si>
  <si>
    <t>Borrowings</t>
  </si>
  <si>
    <t>LONG TERM AND DEFERRED LIABILITIES</t>
  </si>
  <si>
    <t>Share premium</t>
  </si>
  <si>
    <t>Reserves on acquisition of net assets</t>
  </si>
  <si>
    <t>Reserves( retained profit)</t>
  </si>
  <si>
    <t>Share capital</t>
  </si>
  <si>
    <t>Capital and reserves</t>
  </si>
  <si>
    <t>Financed by:</t>
  </si>
  <si>
    <t>Net Assets</t>
  </si>
  <si>
    <t>NET CURRENT ASSETS</t>
  </si>
  <si>
    <t>Taxation</t>
  </si>
  <si>
    <t>Dividend payable</t>
  </si>
  <si>
    <t>Amount due to related companies</t>
  </si>
  <si>
    <t>Amount due to subsidiaries</t>
  </si>
  <si>
    <t>Amount due to immediate holding coy</t>
  </si>
  <si>
    <t xml:space="preserve">Borrowings </t>
  </si>
  <si>
    <t>Trade and other payables</t>
  </si>
  <si>
    <t>CURRENT LIABILITIES</t>
  </si>
  <si>
    <t>Cash and cash equivalents</t>
  </si>
  <si>
    <t>Amount due from subsidiaries</t>
  </si>
  <si>
    <t>Amount due from related companies</t>
  </si>
  <si>
    <t>Amount due from  ultimate holding company</t>
  </si>
  <si>
    <t>Amount due from holding holding coy</t>
  </si>
  <si>
    <t>Trade and other receivables</t>
  </si>
  <si>
    <t>Inventories</t>
  </si>
  <si>
    <t>CURRENT ASSETS</t>
  </si>
  <si>
    <t>Deferred expenditure</t>
  </si>
  <si>
    <t>Investment in subsidiaries</t>
  </si>
  <si>
    <t>Property, plant and equipment</t>
  </si>
  <si>
    <t>ASSETS</t>
  </si>
  <si>
    <t>Yeo Aik Resources Berhad</t>
  </si>
  <si>
    <t>RM'000</t>
  </si>
  <si>
    <t>NET TANGIBLE ASSETS</t>
  </si>
  <si>
    <t>Balance sheet @ 31/10/2002</t>
  </si>
  <si>
    <t>Condensed Consolidated Statements of Changes in Equity</t>
  </si>
  <si>
    <t>Share</t>
  </si>
  <si>
    <t>Reserve on</t>
  </si>
  <si>
    <t>Retained</t>
  </si>
  <si>
    <t>capital</t>
  </si>
  <si>
    <t>premium</t>
  </si>
  <si>
    <t>consolidation</t>
  </si>
  <si>
    <t>profits</t>
  </si>
  <si>
    <t>Total</t>
  </si>
  <si>
    <t>(As previously reported)</t>
  </si>
  <si>
    <t>Effect of offsetting</t>
  </si>
  <si>
    <t>Payment of dividends</t>
  </si>
  <si>
    <t>Movement during the period</t>
  </si>
  <si>
    <t xml:space="preserve">Preceding 9 months ended </t>
  </si>
  <si>
    <t>30/9/2001</t>
  </si>
  <si>
    <t>Balance at 1/1/2001</t>
  </si>
  <si>
    <t>2000 proposed final dividend</t>
  </si>
  <si>
    <t>restated</t>
  </si>
  <si>
    <t>Adjusted balance at 1/1/2001</t>
  </si>
  <si>
    <t xml:space="preserve"> - 2000 final dividend</t>
  </si>
  <si>
    <t xml:space="preserve"> - 2001 interim dividend</t>
  </si>
  <si>
    <t>Balance at 30/9/2001</t>
  </si>
  <si>
    <t>(The Condensed Consolidated Statements of Changes in Equity should be read in conjunction with the Annual Financial</t>
  </si>
  <si>
    <t xml:space="preserve"> Report for the year ended 31 December 2001.)</t>
  </si>
  <si>
    <t xml:space="preserve">Condensed Consolidated Cash Flow Statements </t>
  </si>
  <si>
    <t>Preceding</t>
  </si>
  <si>
    <t>ended</t>
  </si>
  <si>
    <t>Profit/(Loss) before taxation</t>
  </si>
  <si>
    <t>Adjustments for non-cash flow items :-</t>
  </si>
  <si>
    <t>Non-operating</t>
  </si>
  <si>
    <t>Changes in working capital :-</t>
  </si>
  <si>
    <t>Net change in current assets</t>
  </si>
  <si>
    <t>Net change in current liabilities</t>
  </si>
  <si>
    <t>Dividend paid</t>
  </si>
  <si>
    <t>Income tax paid</t>
  </si>
  <si>
    <t>Investing activities</t>
  </si>
  <si>
    <t>Purchase of property, plant &amp; equipment</t>
  </si>
  <si>
    <t>Financing activities</t>
  </si>
  <si>
    <t>Net change in cash &amp; cash equivalents</t>
  </si>
  <si>
    <t xml:space="preserve"> </t>
  </si>
  <si>
    <t>Cash &amp; cash equivalents at beginning of period</t>
  </si>
  <si>
    <t>Cash &amp; cash equivalents at end of period</t>
  </si>
  <si>
    <t>Cash &amp; cash equivalents at end of period comprise :</t>
  </si>
  <si>
    <t>Cash, Bank Balances and Deposits - General Accounts</t>
  </si>
  <si>
    <t>Bank Overdrafts</t>
  </si>
  <si>
    <t>(The Condensed Consolidated Cash Flow Statements should be read in conjunction with the</t>
  </si>
  <si>
    <t>31/10/02</t>
  </si>
  <si>
    <t>Balance at 1/8/2002</t>
  </si>
  <si>
    <t xml:space="preserve">  Annual Financial Report for the year ended 31 July 2002.)</t>
  </si>
  <si>
    <t>Issue of shares-Public Issue</t>
  </si>
  <si>
    <t>Net profit during the Quarter</t>
  </si>
  <si>
    <t>Interest income</t>
  </si>
  <si>
    <t xml:space="preserve">Amortisation of deferred expenditure </t>
  </si>
  <si>
    <t>Issue of new shares-Public issue</t>
  </si>
  <si>
    <t>Listing expenses</t>
  </si>
  <si>
    <t>Non-cash -Depreciation</t>
  </si>
  <si>
    <t>Interest expenses</t>
  </si>
  <si>
    <t>Interest paid</t>
  </si>
  <si>
    <t>Less: Listing expenses</t>
  </si>
  <si>
    <t>Amortisation of reserve on consolidation</t>
  </si>
  <si>
    <t>Operating profit before working capital changes</t>
  </si>
  <si>
    <t>Placement of pledged deposits with licensed bank</t>
  </si>
  <si>
    <t>Net cash flows used in investing activities</t>
  </si>
  <si>
    <t>Net cash flows used in operating activities</t>
  </si>
  <si>
    <t>Term loan &amp; other borrowings</t>
  </si>
  <si>
    <t xml:space="preserve">Note : </t>
  </si>
  <si>
    <t>Fixed deposits pledged with licensed bank</t>
  </si>
  <si>
    <t>Total Cash, Bank Balances and Deposits</t>
  </si>
  <si>
    <t>QUARTER</t>
  </si>
  <si>
    <t>CORRESPONDING</t>
  </si>
  <si>
    <t>PERIOD</t>
  </si>
  <si>
    <t>INDIVIDUAL QUARTER</t>
  </si>
  <si>
    <t>CUMULATIVE QUARTER</t>
  </si>
  <si>
    <t>Revenue</t>
  </si>
  <si>
    <t>(The figures have not been audited)</t>
  </si>
  <si>
    <t>-</t>
  </si>
  <si>
    <t>CURRENT</t>
  </si>
  <si>
    <t>PRECEDING</t>
  </si>
  <si>
    <t>YEAR</t>
  </si>
  <si>
    <t>TO-DATE</t>
  </si>
  <si>
    <t>Dividend per share (sen)</t>
  </si>
  <si>
    <t>AS AT</t>
  </si>
  <si>
    <t>FINANCIAL</t>
  </si>
  <si>
    <t>Minority interests</t>
  </si>
  <si>
    <t>31/10/2002</t>
  </si>
  <si>
    <t>UNAUDITED CONDENSED CONSOLIDATED INCOME STATEMENT</t>
  </si>
  <si>
    <t>31/10/2001</t>
  </si>
  <si>
    <t>Gross profit</t>
  </si>
  <si>
    <t>Other operating income</t>
  </si>
  <si>
    <t>Operating expenses</t>
  </si>
  <si>
    <t>Profit from operations</t>
  </si>
  <si>
    <t>Finance costs</t>
  </si>
  <si>
    <t xml:space="preserve">Profit before tax </t>
  </si>
  <si>
    <t>Tax</t>
  </si>
  <si>
    <t>Profit after tax</t>
  </si>
  <si>
    <t>Net profit for the period</t>
  </si>
  <si>
    <t>ENDED</t>
  </si>
  <si>
    <t>YEAR ENDED</t>
  </si>
  <si>
    <t>- Basic</t>
  </si>
  <si>
    <t>- Diluted</t>
  </si>
  <si>
    <t>N/A</t>
  </si>
  <si>
    <t>Earnings per share (sen) :</t>
  </si>
  <si>
    <t>(The Condensed Consolidated Balance Sheet should be read in conjunction with the</t>
  </si>
  <si>
    <t xml:space="preserve">(The Condensed Consolidated Income Statement should be read in conjunction with the Annual Financial </t>
  </si>
  <si>
    <t>(Company Number : 459789-X)</t>
  </si>
  <si>
    <t>Report for the financial year ended 31 July 2002)</t>
  </si>
  <si>
    <t>31/07/2002</t>
  </si>
  <si>
    <t>As At Current Quarter Ended 31 October 2002</t>
  </si>
  <si>
    <t>Net cash flows generated from investing activities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</si>
</sst>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(* #,##0.000_);_(* \(#,##0.000\);_(* &quot;-&quot;??_);_(@_)"/>
    <numFmt numFmtId="167" formatCode="0_);\(0\)"/>
    <numFmt numFmtId="168" formatCode="_(* #,##0.0_);_(* \(#,##0.0\);_(* &quot;-&quot;??_);_(@_)"/>
    <numFmt numFmtId="169" formatCode="#,##0.0_);\(#,##0.0\)"/>
    <numFmt numFmtId="170" formatCode="#,##0.000_);\(#,##0.000\)"/>
    <numFmt numFmtId="171" formatCode="0.0"/>
  </numFmts>
  <fonts count="1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ms Rm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21" applyFont="1" applyFill="1" applyAlignment="1">
      <alignment horizontal="centerContinuous"/>
      <protection/>
    </xf>
    <xf numFmtId="37" fontId="2" fillId="0" borderId="0" xfId="21" applyFont="1" applyFill="1" applyAlignment="1">
      <alignment/>
      <protection/>
    </xf>
    <xf numFmtId="37" fontId="2" fillId="0" borderId="0" xfId="21" applyFont="1" applyFill="1" applyAlignment="1">
      <alignment horizontal="center"/>
      <protection/>
    </xf>
    <xf numFmtId="167" fontId="2" fillId="0" borderId="0" xfId="21" applyNumberFormat="1" applyFont="1" applyFill="1" applyAlignment="1">
      <alignment horizontal="center"/>
      <protection/>
    </xf>
    <xf numFmtId="37" fontId="4" fillId="0" borderId="0" xfId="21" applyFont="1" applyFill="1" applyAlignment="1">
      <alignment/>
      <protection/>
    </xf>
    <xf numFmtId="37" fontId="2" fillId="0" borderId="1" xfId="21" applyFont="1" applyFill="1" applyBorder="1" applyAlignment="1">
      <alignment horizontal="center"/>
      <protection/>
    </xf>
    <xf numFmtId="37" fontId="4" fillId="0" borderId="0" xfId="21" applyFont="1" applyFill="1" applyAlignment="1" quotePrefix="1">
      <alignment/>
      <protection/>
    </xf>
    <xf numFmtId="37" fontId="2" fillId="0" borderId="0" xfId="21" applyFont="1" applyFill="1" applyBorder="1" applyAlignment="1">
      <alignment horizontal="center"/>
      <protection/>
    </xf>
    <xf numFmtId="165" fontId="2" fillId="0" borderId="0" xfId="21" applyNumberFormat="1" applyFont="1" applyFill="1" applyAlignment="1">
      <alignment horizontal="center"/>
      <protection/>
    </xf>
    <xf numFmtId="37" fontId="2" fillId="0" borderId="0" xfId="21" applyFont="1" applyFill="1" applyBorder="1" applyAlignment="1" quotePrefix="1">
      <alignment horizontal="center"/>
      <protection/>
    </xf>
    <xf numFmtId="0" fontId="2" fillId="0" borderId="0" xfId="0" applyFont="1" applyAlignment="1">
      <alignment/>
    </xf>
    <xf numFmtId="43" fontId="2" fillId="0" borderId="0" xfId="15" applyFont="1" applyFill="1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21" applyFont="1" applyFill="1" applyAlignment="1" quotePrefix="1">
      <alignment/>
      <protection/>
    </xf>
    <xf numFmtId="37" fontId="2" fillId="0" borderId="0" xfId="21" applyFont="1" applyFill="1" applyAlignment="1">
      <alignment horizontal="left"/>
      <protection/>
    </xf>
    <xf numFmtId="37" fontId="2" fillId="0" borderId="0" xfId="21" applyFont="1" applyFill="1" applyBorder="1" applyAlignment="1">
      <alignment/>
      <protection/>
    </xf>
    <xf numFmtId="37" fontId="5" fillId="0" borderId="0" xfId="21" applyFont="1" applyFill="1" applyAlignment="1">
      <alignment horizontal="center"/>
      <protection/>
    </xf>
    <xf numFmtId="37" fontId="5" fillId="0" borderId="0" xfId="21" applyFont="1" applyFill="1" applyBorder="1" applyAlignment="1">
      <alignment horizontal="center"/>
      <protection/>
    </xf>
    <xf numFmtId="37" fontId="2" fillId="0" borderId="0" xfId="0" applyNumberFormat="1" applyFont="1" applyAlignment="1">
      <alignment/>
    </xf>
    <xf numFmtId="37" fontId="2" fillId="0" borderId="2" xfId="21" applyFont="1" applyFill="1" applyBorder="1" applyAlignment="1">
      <alignment/>
      <protection/>
    </xf>
    <xf numFmtId="167" fontId="2" fillId="0" borderId="0" xfId="21" applyNumberFormat="1" applyFont="1" applyFill="1" applyBorder="1" applyAlignment="1">
      <alignment horizontal="center"/>
      <protection/>
    </xf>
    <xf numFmtId="37" fontId="2" fillId="0" borderId="1" xfId="21" applyFont="1" applyFill="1" applyBorder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37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22" applyFont="1" applyFill="1" applyAlignment="1">
      <alignment horizontal="centerContinuous"/>
      <protection/>
    </xf>
    <xf numFmtId="0" fontId="7" fillId="0" borderId="0" xfId="22" applyFont="1" applyFill="1" applyAlignment="1">
      <alignment/>
      <protection/>
    </xf>
    <xf numFmtId="167" fontId="7" fillId="0" borderId="0" xfId="22" applyNumberFormat="1" applyFont="1" applyFill="1" applyAlignment="1">
      <alignment horizontal="centerContinuous"/>
      <protection/>
    </xf>
    <xf numFmtId="37" fontId="7" fillId="0" borderId="0" xfId="0" applyNumberFormat="1" applyFont="1" applyFill="1" applyAlignment="1">
      <alignment horizontal="center"/>
    </xf>
    <xf numFmtId="37" fontId="7" fillId="0" borderId="0" xfId="22" applyNumberFormat="1" applyFont="1" applyFill="1" applyAlignment="1">
      <alignment horizontal="left"/>
      <protection/>
    </xf>
    <xf numFmtId="37" fontId="7" fillId="0" borderId="0" xfId="22" applyNumberFormat="1" applyFont="1" applyFill="1" applyBorder="1" applyAlignment="1">
      <alignment horizontal="center"/>
      <protection/>
    </xf>
    <xf numFmtId="37" fontId="7" fillId="0" borderId="0" xfId="22" applyNumberFormat="1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"/>
      <protection/>
    </xf>
    <xf numFmtId="37" fontId="7" fillId="0" borderId="0" xfId="22" applyNumberFormat="1" applyFont="1" applyFill="1" applyAlignment="1">
      <alignment/>
      <protection/>
    </xf>
    <xf numFmtId="0" fontId="7" fillId="0" borderId="0" xfId="22" applyFont="1" applyFill="1" applyAlignment="1">
      <alignment horizontal="center"/>
      <protection/>
    </xf>
    <xf numFmtId="43" fontId="7" fillId="0" borderId="0" xfId="15" applyFont="1" applyFill="1" applyAlignment="1">
      <alignment/>
    </xf>
    <xf numFmtId="37" fontId="7" fillId="0" borderId="1" xfId="22" applyNumberFormat="1" applyFont="1" applyFill="1" applyBorder="1" applyAlignment="1">
      <alignment/>
      <protection/>
    </xf>
    <xf numFmtId="43" fontId="7" fillId="0" borderId="1" xfId="15" applyFont="1" applyFill="1" applyBorder="1" applyAlignment="1">
      <alignment/>
    </xf>
    <xf numFmtId="37" fontId="7" fillId="0" borderId="3" xfId="22" applyNumberFormat="1" applyFont="1" applyFill="1" applyBorder="1" applyAlignment="1">
      <alignment/>
      <protection/>
    </xf>
    <xf numFmtId="165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37" fontId="7" fillId="0" borderId="1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7" fillId="0" borderId="0" xfId="15" applyNumberFormat="1" applyFont="1" applyFill="1" applyAlignment="1">
      <alignment/>
    </xf>
    <xf numFmtId="37" fontId="7" fillId="0" borderId="2" xfId="15" applyNumberFormat="1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7" fillId="0" borderId="2" xfId="0" applyNumberFormat="1" applyFont="1" applyFill="1" applyBorder="1" applyAlignment="1">
      <alignment/>
    </xf>
    <xf numFmtId="165" fontId="7" fillId="0" borderId="0" xfId="22" applyNumberFormat="1" applyFont="1" applyFill="1" applyAlignment="1">
      <alignment/>
      <protection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 quotePrefix="1">
      <alignment horizontal="left"/>
    </xf>
    <xf numFmtId="14" fontId="2" fillId="0" borderId="0" xfId="0" applyNumberFormat="1" applyFont="1" applyAlignment="1" quotePrefix="1">
      <alignment horizontal="center"/>
    </xf>
    <xf numFmtId="165" fontId="2" fillId="0" borderId="4" xfId="15" applyNumberFormat="1" applyFont="1" applyFill="1" applyBorder="1" applyAlignment="1">
      <alignment/>
    </xf>
    <xf numFmtId="165" fontId="2" fillId="0" borderId="0" xfId="15" applyNumberFormat="1" applyFont="1" applyAlignment="1">
      <alignment/>
    </xf>
    <xf numFmtId="165" fontId="2" fillId="0" borderId="0" xfId="15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65" fontId="2" fillId="0" borderId="1" xfId="15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165" fontId="2" fillId="0" borderId="4" xfId="15" applyNumberFormat="1" applyFont="1" applyBorder="1" applyAlignment="1">
      <alignment/>
    </xf>
    <xf numFmtId="0" fontId="2" fillId="0" borderId="0" xfId="0" applyFont="1" applyAlignment="1" quotePrefix="1">
      <alignment/>
    </xf>
    <xf numFmtId="43" fontId="2" fillId="0" borderId="0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43" fontId="2" fillId="0" borderId="0" xfId="15" applyFont="1" applyAlignment="1">
      <alignment horizontal="right"/>
    </xf>
    <xf numFmtId="165" fontId="2" fillId="0" borderId="4" xfId="15" applyNumberFormat="1" applyFont="1" applyFill="1" applyBorder="1" applyAlignment="1">
      <alignment horizontal="center"/>
    </xf>
    <xf numFmtId="165" fontId="2" fillId="0" borderId="0" xfId="15" applyNumberFormat="1" applyFont="1" applyBorder="1" applyAlignment="1">
      <alignment horizontal="center"/>
    </xf>
    <xf numFmtId="165" fontId="2" fillId="0" borderId="0" xfId="15" applyNumberFormat="1" applyFont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2" fillId="0" borderId="4" xfId="15" applyNumberFormat="1" applyFont="1" applyBorder="1" applyAlignment="1">
      <alignment horizontal="center"/>
    </xf>
    <xf numFmtId="165" fontId="2" fillId="0" borderId="1" xfId="15" applyNumberFormat="1" applyFont="1" applyBorder="1" applyAlignment="1">
      <alignment horizontal="right"/>
    </xf>
    <xf numFmtId="43" fontId="2" fillId="0" borderId="0" xfId="15" applyFont="1" applyBorder="1" applyAlignment="1">
      <alignment horizontal="center"/>
    </xf>
    <xf numFmtId="43" fontId="2" fillId="0" borderId="0" xfId="15" applyFont="1" applyBorder="1" applyAlignment="1">
      <alignment horizontal="right"/>
    </xf>
    <xf numFmtId="0" fontId="6" fillId="0" borderId="0" xfId="22" applyFont="1" applyFill="1" applyAlignment="1">
      <alignment/>
      <protection/>
    </xf>
    <xf numFmtId="37" fontId="6" fillId="0" borderId="0" xfId="22" applyNumberFormat="1" applyFont="1" applyFill="1" applyBorder="1" applyAlignment="1">
      <alignment horizontal="center"/>
      <protection/>
    </xf>
    <xf numFmtId="165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7" fillId="0" borderId="0" xfId="0" applyNumberFormat="1" applyFont="1" applyFill="1" applyAlignment="1">
      <alignment/>
    </xf>
    <xf numFmtId="165" fontId="7" fillId="0" borderId="5" xfId="0" applyNumberFormat="1" applyFont="1" applyFill="1" applyBorder="1" applyAlignment="1">
      <alignment/>
    </xf>
    <xf numFmtId="165" fontId="7" fillId="0" borderId="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5" fontId="7" fillId="0" borderId="7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65" fontId="7" fillId="0" borderId="0" xfId="15" applyNumberFormat="1" applyFont="1" applyFill="1" applyAlignment="1">
      <alignment/>
    </xf>
    <xf numFmtId="165" fontId="6" fillId="0" borderId="2" xfId="0" applyNumberFormat="1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165" fontId="6" fillId="0" borderId="2" xfId="15" applyNumberFormat="1" applyFont="1" applyFill="1" applyBorder="1" applyAlignment="1">
      <alignment/>
    </xf>
    <xf numFmtId="43" fontId="6" fillId="0" borderId="0" xfId="15" applyNumberFormat="1" applyFont="1" applyAlignment="1">
      <alignment/>
    </xf>
    <xf numFmtId="0" fontId="8" fillId="0" borderId="0" xfId="0" applyFont="1" applyAlignment="1">
      <alignment horizontal="center"/>
    </xf>
    <xf numFmtId="37" fontId="7" fillId="0" borderId="3" xfId="15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LSE(QUATER4)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MTHPL"/>
      <sheetName val="3MTHBS"/>
      <sheetName val="Invt Name list"/>
    </sheetNames>
    <sheetDataSet>
      <sheetData sheetId="1">
        <row r="31">
          <cell r="R31">
            <v>-7481</v>
          </cell>
          <cell r="W31">
            <v>7481</v>
          </cell>
        </row>
        <row r="32">
          <cell r="R32">
            <v>-1917</v>
          </cell>
          <cell r="W32">
            <v>1917</v>
          </cell>
        </row>
        <row r="33">
          <cell r="R33">
            <v>-4095</v>
          </cell>
          <cell r="W33">
            <v>4095</v>
          </cell>
        </row>
        <row r="55">
          <cell r="R55">
            <v>502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6">
      <pane xSplit="3" ySplit="6" topLeftCell="D12" activePane="bottomRight" state="frozen"/>
      <selection pane="topLeft" activeCell="A6" sqref="A6"/>
      <selection pane="topRight" activeCell="D6" sqref="D6"/>
      <selection pane="bottomLeft" activeCell="A12" sqref="A12"/>
      <selection pane="bottomRight" activeCell="A4" sqref="A4"/>
    </sheetView>
  </sheetViews>
  <sheetFormatPr defaultColWidth="9.140625" defaultRowHeight="12.75"/>
  <cols>
    <col min="1" max="4" width="9.140625" style="56" customWidth="1"/>
    <col min="5" max="5" width="15.7109375" style="56" customWidth="1"/>
    <col min="6" max="6" width="2.28125" style="56" customWidth="1"/>
    <col min="7" max="7" width="15.57421875" style="66" customWidth="1"/>
    <col min="8" max="8" width="1.8515625" style="56" customWidth="1"/>
    <col min="9" max="9" width="15.57421875" style="56" customWidth="1"/>
    <col min="10" max="10" width="1.421875" style="56" customWidth="1"/>
    <col min="11" max="11" width="15.57421875" style="56" customWidth="1"/>
    <col min="12" max="12" width="1.28515625" style="56" customWidth="1"/>
    <col min="13" max="16384" width="9.140625" style="56" customWidth="1"/>
  </cols>
  <sheetData>
    <row r="1" ht="15">
      <c r="A1" s="55" t="s">
        <v>34</v>
      </c>
    </row>
    <row r="2" ht="15">
      <c r="A2" s="64" t="s">
        <v>142</v>
      </c>
    </row>
    <row r="3" ht="15">
      <c r="A3" s="61" t="s">
        <v>123</v>
      </c>
    </row>
    <row r="4" ht="15">
      <c r="A4" s="65"/>
    </row>
    <row r="5" spans="1:11" ht="15">
      <c r="A5" s="64"/>
      <c r="E5" s="115" t="s">
        <v>109</v>
      </c>
      <c r="F5" s="115"/>
      <c r="G5" s="115"/>
      <c r="H5" s="62"/>
      <c r="I5" s="115" t="s">
        <v>110</v>
      </c>
      <c r="J5" s="115"/>
      <c r="K5" s="115"/>
    </row>
    <row r="6" spans="1:11" ht="15">
      <c r="A6" s="64"/>
      <c r="E6" s="63" t="s">
        <v>114</v>
      </c>
      <c r="F6" s="63"/>
      <c r="G6" s="63" t="s">
        <v>115</v>
      </c>
      <c r="H6" s="62"/>
      <c r="I6" s="63" t="s">
        <v>114</v>
      </c>
      <c r="J6" s="63"/>
      <c r="K6" s="63" t="s">
        <v>115</v>
      </c>
    </row>
    <row r="7" spans="1:11" ht="15">
      <c r="A7" s="67"/>
      <c r="E7" s="63" t="s">
        <v>116</v>
      </c>
      <c r="F7" s="63"/>
      <c r="G7" s="63" t="s">
        <v>116</v>
      </c>
      <c r="H7" s="62"/>
      <c r="I7" s="63" t="s">
        <v>116</v>
      </c>
      <c r="J7" s="63"/>
      <c r="K7" s="63" t="s">
        <v>116</v>
      </c>
    </row>
    <row r="8" spans="1:11" ht="15">
      <c r="A8" s="64"/>
      <c r="E8" s="63" t="s">
        <v>106</v>
      </c>
      <c r="F8" s="63"/>
      <c r="G8" s="63" t="s">
        <v>107</v>
      </c>
      <c r="H8" s="62"/>
      <c r="I8" s="63" t="s">
        <v>117</v>
      </c>
      <c r="J8" s="63"/>
      <c r="K8" s="63" t="s">
        <v>107</v>
      </c>
    </row>
    <row r="9" spans="1:11" ht="15">
      <c r="A9" s="64"/>
      <c r="E9" s="66"/>
      <c r="F9" s="66"/>
      <c r="G9" s="63" t="s">
        <v>106</v>
      </c>
      <c r="H9" s="62"/>
      <c r="I9" s="63"/>
      <c r="J9" s="63"/>
      <c r="K9" s="63" t="s">
        <v>108</v>
      </c>
    </row>
    <row r="10" spans="1:11" ht="15">
      <c r="A10" s="64"/>
      <c r="E10" s="57" t="s">
        <v>122</v>
      </c>
      <c r="F10" s="66"/>
      <c r="G10" s="68" t="s">
        <v>124</v>
      </c>
      <c r="I10" s="57" t="s">
        <v>122</v>
      </c>
      <c r="J10" s="66"/>
      <c r="K10" s="68" t="s">
        <v>124</v>
      </c>
    </row>
    <row r="11" spans="1:11" ht="15">
      <c r="A11" s="64"/>
      <c r="E11" s="66" t="s">
        <v>35</v>
      </c>
      <c r="F11" s="66"/>
      <c r="G11" s="66" t="s">
        <v>35</v>
      </c>
      <c r="I11" s="66" t="s">
        <v>35</v>
      </c>
      <c r="J11" s="66"/>
      <c r="K11" s="66" t="s">
        <v>35</v>
      </c>
    </row>
    <row r="13" spans="1:11" ht="15.75" thickBot="1">
      <c r="A13" s="64" t="s">
        <v>111</v>
      </c>
      <c r="E13" s="69">
        <v>31541</v>
      </c>
      <c r="F13" s="70"/>
      <c r="G13" s="83" t="s">
        <v>138</v>
      </c>
      <c r="H13" s="70"/>
      <c r="I13" s="69">
        <f>E13</f>
        <v>31541</v>
      </c>
      <c r="J13" s="70"/>
      <c r="K13" s="83" t="s">
        <v>138</v>
      </c>
    </row>
    <row r="14" spans="1:11" ht="15.75" thickTop="1">
      <c r="A14" s="64"/>
      <c r="E14" s="70"/>
      <c r="F14" s="70"/>
      <c r="G14" s="85"/>
      <c r="H14" s="70"/>
      <c r="I14" s="70"/>
      <c r="J14" s="70"/>
      <c r="K14" s="85"/>
    </row>
    <row r="15" spans="1:11" ht="15">
      <c r="A15" s="64" t="s">
        <v>125</v>
      </c>
      <c r="E15" s="71">
        <v>5737</v>
      </c>
      <c r="F15" s="70"/>
      <c r="G15" s="84" t="s">
        <v>138</v>
      </c>
      <c r="H15" s="70"/>
      <c r="I15" s="71">
        <f>E15</f>
        <v>5737</v>
      </c>
      <c r="J15" s="70"/>
      <c r="K15" s="84" t="s">
        <v>138</v>
      </c>
    </row>
    <row r="16" spans="1:11" ht="15">
      <c r="A16" s="64"/>
      <c r="E16" s="70"/>
      <c r="F16" s="70"/>
      <c r="G16" s="85"/>
      <c r="H16" s="70"/>
      <c r="I16" s="70"/>
      <c r="J16" s="70"/>
      <c r="K16" s="85"/>
    </row>
    <row r="17" spans="1:11" ht="15">
      <c r="A17" s="64" t="s">
        <v>126</v>
      </c>
      <c r="E17" s="71">
        <f>217+28</f>
        <v>245</v>
      </c>
      <c r="F17" s="70"/>
      <c r="G17" s="84" t="s">
        <v>138</v>
      </c>
      <c r="H17" s="70"/>
      <c r="I17" s="71">
        <f>E17</f>
        <v>245</v>
      </c>
      <c r="J17" s="70"/>
      <c r="K17" s="84" t="s">
        <v>138</v>
      </c>
    </row>
    <row r="18" spans="1:11" ht="15">
      <c r="A18" s="64"/>
      <c r="E18" s="70"/>
      <c r="F18" s="70"/>
      <c r="G18" s="85"/>
      <c r="H18" s="70"/>
      <c r="I18" s="70"/>
      <c r="J18" s="70"/>
      <c r="K18" s="85"/>
    </row>
    <row r="19" spans="1:11" ht="15">
      <c r="A19" s="72" t="s">
        <v>127</v>
      </c>
      <c r="E19" s="71">
        <f>-444-924</f>
        <v>-1368</v>
      </c>
      <c r="F19" s="71"/>
      <c r="G19" s="84" t="s">
        <v>138</v>
      </c>
      <c r="H19" s="71"/>
      <c r="I19" s="71">
        <f>E19</f>
        <v>-1368</v>
      </c>
      <c r="J19" s="71"/>
      <c r="K19" s="84" t="s">
        <v>138</v>
      </c>
    </row>
    <row r="20" spans="1:11" ht="15">
      <c r="A20" s="72"/>
      <c r="E20" s="73"/>
      <c r="F20" s="70"/>
      <c r="G20" s="87"/>
      <c r="H20" s="70"/>
      <c r="I20" s="73"/>
      <c r="J20" s="70"/>
      <c r="K20" s="87"/>
    </row>
    <row r="21" spans="1:11" ht="15">
      <c r="A21" s="64"/>
      <c r="E21" s="70"/>
      <c r="F21" s="70"/>
      <c r="G21" s="85"/>
      <c r="H21" s="70"/>
      <c r="I21" s="70"/>
      <c r="J21" s="70"/>
      <c r="K21" s="85"/>
    </row>
    <row r="22" spans="1:11" ht="15">
      <c r="A22" s="64" t="s">
        <v>128</v>
      </c>
      <c r="E22" s="70">
        <f>SUM(E15:E20)</f>
        <v>4614</v>
      </c>
      <c r="F22" s="70"/>
      <c r="G22" s="84" t="s">
        <v>138</v>
      </c>
      <c r="H22" s="70"/>
      <c r="I22" s="70">
        <f>SUM(I15:I20)</f>
        <v>4614</v>
      </c>
      <c r="J22" s="70"/>
      <c r="K22" s="84" t="s">
        <v>138</v>
      </c>
    </row>
    <row r="23" spans="1:11" ht="15">
      <c r="A23" s="72"/>
      <c r="E23" s="70"/>
      <c r="F23" s="70"/>
      <c r="G23" s="84"/>
      <c r="H23" s="70"/>
      <c r="I23" s="70"/>
      <c r="J23" s="70"/>
      <c r="K23" s="84"/>
    </row>
    <row r="24" spans="1:11" ht="15">
      <c r="A24" s="64" t="s">
        <v>129</v>
      </c>
      <c r="E24" s="73">
        <v>-129</v>
      </c>
      <c r="F24" s="70"/>
      <c r="G24" s="87" t="s">
        <v>138</v>
      </c>
      <c r="H24" s="70"/>
      <c r="I24" s="73">
        <f>E24</f>
        <v>-129</v>
      </c>
      <c r="J24" s="70"/>
      <c r="K24" s="87" t="s">
        <v>138</v>
      </c>
    </row>
    <row r="25" spans="1:11" ht="15">
      <c r="A25" s="64"/>
      <c r="E25" s="71"/>
      <c r="F25" s="70"/>
      <c r="G25" s="84"/>
      <c r="H25" s="70"/>
      <c r="I25" s="71"/>
      <c r="J25" s="70"/>
      <c r="K25" s="84"/>
    </row>
    <row r="26" spans="1:11" ht="15">
      <c r="A26" s="74" t="s">
        <v>130</v>
      </c>
      <c r="E26" s="70">
        <f>SUM(E21:E24)</f>
        <v>4485</v>
      </c>
      <c r="F26" s="70"/>
      <c r="G26" s="84" t="s">
        <v>138</v>
      </c>
      <c r="H26" s="70"/>
      <c r="I26" s="70">
        <f>SUM(I21:I24)</f>
        <v>4485</v>
      </c>
      <c r="J26" s="70"/>
      <c r="K26" s="84" t="s">
        <v>138</v>
      </c>
    </row>
    <row r="27" spans="1:11" ht="15">
      <c r="A27" s="72"/>
      <c r="E27" s="70"/>
      <c r="F27" s="70"/>
      <c r="G27" s="85"/>
      <c r="H27" s="70"/>
      <c r="I27" s="70"/>
      <c r="J27" s="70"/>
      <c r="K27" s="85"/>
    </row>
    <row r="28" spans="1:11" ht="15">
      <c r="A28" s="64" t="s">
        <v>131</v>
      </c>
      <c r="E28" s="73">
        <v>-1000</v>
      </c>
      <c r="F28" s="70"/>
      <c r="G28" s="87" t="s">
        <v>138</v>
      </c>
      <c r="H28" s="70"/>
      <c r="I28" s="73">
        <v>-3170</v>
      </c>
      <c r="J28" s="70"/>
      <c r="K28" s="87" t="s">
        <v>138</v>
      </c>
    </row>
    <row r="29" spans="1:11" ht="15">
      <c r="A29" s="64"/>
      <c r="E29" s="71"/>
      <c r="F29" s="70"/>
      <c r="G29" s="84"/>
      <c r="H29" s="70"/>
      <c r="I29" s="71"/>
      <c r="J29" s="70"/>
      <c r="K29" s="84"/>
    </row>
    <row r="30" spans="1:11" ht="15">
      <c r="A30" s="75" t="s">
        <v>132</v>
      </c>
      <c r="E30" s="70">
        <f>SUM(E26:E28)</f>
        <v>3485</v>
      </c>
      <c r="F30" s="70"/>
      <c r="G30" s="84" t="s">
        <v>138</v>
      </c>
      <c r="H30" s="70"/>
      <c r="I30" s="70">
        <f>E30</f>
        <v>3485</v>
      </c>
      <c r="J30" s="70"/>
      <c r="K30" s="84" t="s">
        <v>138</v>
      </c>
    </row>
    <row r="31" spans="1:11" ht="15">
      <c r="A31" s="64"/>
      <c r="E31" s="71"/>
      <c r="F31" s="70"/>
      <c r="G31" s="84"/>
      <c r="H31" s="70"/>
      <c r="I31" s="71"/>
      <c r="J31" s="70"/>
      <c r="K31" s="84"/>
    </row>
    <row r="32" spans="1:11" ht="15">
      <c r="A32" s="64" t="s">
        <v>121</v>
      </c>
      <c r="E32" s="89" t="s">
        <v>113</v>
      </c>
      <c r="F32" s="70"/>
      <c r="G32" s="87" t="s">
        <v>138</v>
      </c>
      <c r="H32" s="70"/>
      <c r="I32" s="89" t="str">
        <f>E32</f>
        <v>-</v>
      </c>
      <c r="J32" s="70"/>
      <c r="K32" s="87" t="s">
        <v>138</v>
      </c>
    </row>
    <row r="33" spans="1:11" ht="15">
      <c r="A33" s="64"/>
      <c r="E33" s="71"/>
      <c r="F33" s="70"/>
      <c r="G33" s="84"/>
      <c r="H33" s="70"/>
      <c r="I33" s="71"/>
      <c r="J33" s="70"/>
      <c r="K33" s="84"/>
    </row>
    <row r="34" spans="1:11" ht="15.75" thickBot="1">
      <c r="A34" s="74" t="s">
        <v>133</v>
      </c>
      <c r="E34" s="76">
        <f>SUM(E30:E32)</f>
        <v>3485</v>
      </c>
      <c r="F34" s="70"/>
      <c r="G34" s="88" t="s">
        <v>138</v>
      </c>
      <c r="H34" s="70"/>
      <c r="I34" s="76">
        <f>E34</f>
        <v>3485</v>
      </c>
      <c r="J34" s="70"/>
      <c r="K34" s="88" t="s">
        <v>138</v>
      </c>
    </row>
    <row r="35" spans="1:11" ht="15.75" thickTop="1">
      <c r="A35" s="72"/>
      <c r="E35" s="70"/>
      <c r="F35" s="70"/>
      <c r="G35" s="85"/>
      <c r="H35" s="70"/>
      <c r="I35" s="70"/>
      <c r="J35" s="70"/>
      <c r="K35" s="85"/>
    </row>
    <row r="36" spans="1:11" ht="15">
      <c r="A36" s="72"/>
      <c r="E36" s="70"/>
      <c r="F36" s="70"/>
      <c r="G36" s="85"/>
      <c r="H36" s="70"/>
      <c r="I36" s="70"/>
      <c r="J36" s="70"/>
      <c r="K36" s="85"/>
    </row>
    <row r="37" spans="1:11" ht="15">
      <c r="A37" s="74" t="s">
        <v>139</v>
      </c>
      <c r="E37" s="70"/>
      <c r="F37" s="70"/>
      <c r="G37" s="85"/>
      <c r="H37" s="70"/>
      <c r="I37" s="70"/>
      <c r="J37" s="70"/>
      <c r="K37" s="85"/>
    </row>
    <row r="38" spans="1:11" ht="15">
      <c r="A38" s="64"/>
      <c r="B38" s="77" t="s">
        <v>136</v>
      </c>
      <c r="E38" s="78">
        <f>3485/107400*100</f>
        <v>3.24487895716946</v>
      </c>
      <c r="F38" s="71"/>
      <c r="G38" s="84" t="s">
        <v>138</v>
      </c>
      <c r="H38" s="79"/>
      <c r="I38" s="78">
        <f>E38</f>
        <v>3.24487895716946</v>
      </c>
      <c r="J38" s="79"/>
      <c r="K38" s="84" t="s">
        <v>138</v>
      </c>
    </row>
    <row r="39" spans="1:11" ht="15">
      <c r="A39" s="74"/>
      <c r="B39" s="77" t="s">
        <v>137</v>
      </c>
      <c r="E39" s="80" t="s">
        <v>138</v>
      </c>
      <c r="F39" s="81"/>
      <c r="G39" s="86" t="s">
        <v>138</v>
      </c>
      <c r="H39" s="82"/>
      <c r="I39" s="80" t="s">
        <v>138</v>
      </c>
      <c r="J39" s="82"/>
      <c r="K39" s="86" t="s">
        <v>138</v>
      </c>
    </row>
    <row r="40" spans="1:11" ht="15">
      <c r="A40" s="72"/>
      <c r="E40" s="70"/>
      <c r="F40" s="70"/>
      <c r="G40" s="85"/>
      <c r="H40" s="70"/>
      <c r="I40" s="70"/>
      <c r="J40" s="70"/>
      <c r="K40" s="85"/>
    </row>
    <row r="41" spans="1:11" ht="15">
      <c r="A41" s="74" t="s">
        <v>118</v>
      </c>
      <c r="E41" s="91" t="s">
        <v>138</v>
      </c>
      <c r="F41" s="90"/>
      <c r="G41" s="84" t="s">
        <v>138</v>
      </c>
      <c r="H41" s="90"/>
      <c r="I41" s="91" t="s">
        <v>138</v>
      </c>
      <c r="J41" s="79"/>
      <c r="K41" s="84" t="s">
        <v>138</v>
      </c>
    </row>
    <row r="42" spans="1:11" ht="15">
      <c r="A42" s="64"/>
      <c r="E42" s="70"/>
      <c r="F42" s="70"/>
      <c r="G42" s="85"/>
      <c r="H42" s="70"/>
      <c r="I42" s="70"/>
      <c r="J42" s="70"/>
      <c r="K42" s="85"/>
    </row>
    <row r="43" spans="1:11" ht="15">
      <c r="A43" s="74" t="s">
        <v>141</v>
      </c>
      <c r="K43" s="66"/>
    </row>
    <row r="44" spans="1:11" ht="15">
      <c r="A44" s="74" t="s">
        <v>143</v>
      </c>
      <c r="K44" s="66"/>
    </row>
    <row r="45" ht="15">
      <c r="K45" s="66"/>
    </row>
    <row r="46" spans="1:11" ht="15">
      <c r="A46" s="72"/>
      <c r="K46" s="66"/>
    </row>
    <row r="47" ht="15">
      <c r="K47" s="66"/>
    </row>
    <row r="48" ht="15">
      <c r="K48" s="66"/>
    </row>
    <row r="49" ht="15">
      <c r="K49" s="66"/>
    </row>
    <row r="50" ht="15">
      <c r="K50" s="66"/>
    </row>
    <row r="51" ht="15">
      <c r="K51" s="66"/>
    </row>
    <row r="52" ht="15">
      <c r="K52" s="66"/>
    </row>
    <row r="53" ht="15">
      <c r="K53" s="66"/>
    </row>
    <row r="54" ht="15">
      <c r="K54" s="66"/>
    </row>
    <row r="55" ht="15">
      <c r="K55" s="66"/>
    </row>
    <row r="56" ht="15">
      <c r="K56" s="66"/>
    </row>
    <row r="57" ht="15">
      <c r="K57" s="66"/>
    </row>
    <row r="58" ht="15">
      <c r="K58" s="66"/>
    </row>
    <row r="59" ht="15">
      <c r="K59" s="66"/>
    </row>
    <row r="60" ht="15">
      <c r="K60" s="66"/>
    </row>
    <row r="61" ht="15">
      <c r="K61" s="66"/>
    </row>
    <row r="62" ht="15">
      <c r="K62" s="66"/>
    </row>
    <row r="63" ht="15">
      <c r="K63" s="66"/>
    </row>
    <row r="64" ht="15">
      <c r="K64" s="66"/>
    </row>
    <row r="65" ht="15">
      <c r="K65" s="66"/>
    </row>
    <row r="66" ht="15">
      <c r="K66" s="66"/>
    </row>
    <row r="67" ht="15">
      <c r="K67" s="66"/>
    </row>
    <row r="68" ht="15">
      <c r="K68" s="66"/>
    </row>
  </sheetData>
  <mergeCells count="2">
    <mergeCell ref="E5:G5"/>
    <mergeCell ref="I5:K5"/>
  </mergeCells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0" sqref="C10"/>
    </sheetView>
  </sheetViews>
  <sheetFormatPr defaultColWidth="9.140625" defaultRowHeight="12.75"/>
  <cols>
    <col min="1" max="1" width="42.140625" style="99" customWidth="1"/>
    <col min="2" max="2" width="18.7109375" style="99" customWidth="1"/>
    <col min="3" max="4" width="17.7109375" style="99" customWidth="1"/>
    <col min="5" max="5" width="1.8515625" style="99" customWidth="1"/>
    <col min="6" max="16384" width="9.140625" style="99" customWidth="1"/>
  </cols>
  <sheetData>
    <row r="1" spans="1:4" ht="18.75" customHeight="1">
      <c r="A1" s="98" t="str">
        <f>'Income Statement'!A1</f>
        <v>Yeo Aik Resources Berhad</v>
      </c>
      <c r="C1" s="94" t="s">
        <v>119</v>
      </c>
      <c r="D1" s="94" t="s">
        <v>119</v>
      </c>
    </row>
    <row r="2" spans="1:4" ht="18.75" customHeight="1">
      <c r="A2" s="100" t="str">
        <f>'Income Statement'!A2</f>
        <v>(Company Number : 459789-X)</v>
      </c>
      <c r="C2" s="95" t="s">
        <v>114</v>
      </c>
      <c r="D2" s="95" t="s">
        <v>115</v>
      </c>
    </row>
    <row r="3" spans="1:4" ht="15.75">
      <c r="A3" s="98" t="s">
        <v>37</v>
      </c>
      <c r="C3" s="95" t="s">
        <v>106</v>
      </c>
      <c r="D3" s="95" t="s">
        <v>120</v>
      </c>
    </row>
    <row r="4" spans="1:4" ht="15.75">
      <c r="A4" s="96" t="s">
        <v>112</v>
      </c>
      <c r="C4" s="95" t="s">
        <v>134</v>
      </c>
      <c r="D4" s="95" t="s">
        <v>135</v>
      </c>
    </row>
    <row r="5" spans="1:4" ht="15.75">
      <c r="A5" s="101"/>
      <c r="C5" s="97" t="s">
        <v>122</v>
      </c>
      <c r="D5" s="102" t="s">
        <v>144</v>
      </c>
    </row>
    <row r="6" spans="1:4" ht="15.75">
      <c r="A6" s="98" t="s">
        <v>33</v>
      </c>
      <c r="C6" s="103" t="s">
        <v>35</v>
      </c>
      <c r="D6" s="103" t="s">
        <v>35</v>
      </c>
    </row>
    <row r="7" spans="1:4" ht="15.75">
      <c r="A7" s="98" t="s">
        <v>32</v>
      </c>
      <c r="C7" s="104">
        <v>44667</v>
      </c>
      <c r="D7" s="104">
        <v>45568</v>
      </c>
    </row>
    <row r="8" spans="1:4" ht="15.75" hidden="1">
      <c r="A8" s="98" t="s">
        <v>31</v>
      </c>
      <c r="C8" s="104"/>
      <c r="D8" s="104"/>
    </row>
    <row r="9" spans="1:4" ht="15.75" hidden="1">
      <c r="A9" s="98" t="s">
        <v>23</v>
      </c>
      <c r="C9" s="104"/>
      <c r="D9" s="104"/>
    </row>
    <row r="10" spans="1:4" ht="15.75">
      <c r="A10" s="98" t="s">
        <v>30</v>
      </c>
      <c r="C10" s="104">
        <v>0</v>
      </c>
      <c r="D10" s="104">
        <v>824</v>
      </c>
    </row>
    <row r="11" spans="1:4" ht="15.75">
      <c r="A11" s="100"/>
      <c r="C11" s="100"/>
      <c r="D11" s="100"/>
    </row>
    <row r="12" spans="1:4" ht="15.75">
      <c r="A12" s="98" t="s">
        <v>29</v>
      </c>
      <c r="C12" s="100"/>
      <c r="D12" s="100"/>
    </row>
    <row r="13" spans="1:4" ht="15.75">
      <c r="A13" s="100" t="s">
        <v>28</v>
      </c>
      <c r="C13" s="105">
        <v>22564</v>
      </c>
      <c r="D13" s="105">
        <v>21459</v>
      </c>
    </row>
    <row r="14" spans="1:4" ht="15.75">
      <c r="A14" s="100" t="s">
        <v>27</v>
      </c>
      <c r="C14" s="106">
        <f>13178+1702</f>
        <v>14880</v>
      </c>
      <c r="D14" s="106">
        <v>12639</v>
      </c>
    </row>
    <row r="15" spans="1:4" ht="15.75" hidden="1">
      <c r="A15" s="100" t="s">
        <v>26</v>
      </c>
      <c r="C15" s="106">
        <v>0</v>
      </c>
      <c r="D15" s="106"/>
    </row>
    <row r="16" spans="1:4" ht="15.75" hidden="1">
      <c r="A16" s="107" t="s">
        <v>25</v>
      </c>
      <c r="C16" s="106">
        <v>0</v>
      </c>
      <c r="D16" s="106"/>
    </row>
    <row r="17" spans="1:4" ht="15.75" hidden="1">
      <c r="A17" s="100" t="s">
        <v>24</v>
      </c>
      <c r="C17" s="106">
        <v>0</v>
      </c>
      <c r="D17" s="106"/>
    </row>
    <row r="18" spans="1:4" ht="15.75" hidden="1">
      <c r="A18" s="100" t="s">
        <v>23</v>
      </c>
      <c r="C18" s="106">
        <v>0</v>
      </c>
      <c r="D18" s="106"/>
    </row>
    <row r="19" spans="1:4" ht="15.75">
      <c r="A19" s="100" t="s">
        <v>22</v>
      </c>
      <c r="C19" s="108">
        <f>4599+16085</f>
        <v>20684</v>
      </c>
      <c r="D19" s="108">
        <v>11294</v>
      </c>
    </row>
    <row r="20" spans="1:4" ht="15.75">
      <c r="A20" s="100"/>
      <c r="C20" s="104">
        <f>SUM(C13:C19)</f>
        <v>58128</v>
      </c>
      <c r="D20" s="104">
        <f>SUM(D13:D19)</f>
        <v>45392</v>
      </c>
    </row>
    <row r="21" spans="1:4" ht="15.75">
      <c r="A21" s="98" t="s">
        <v>21</v>
      </c>
      <c r="C21" s="109"/>
      <c r="D21" s="107"/>
    </row>
    <row r="22" spans="1:4" ht="15.75">
      <c r="A22" s="100" t="s">
        <v>20</v>
      </c>
      <c r="C22" s="106">
        <f>-3613-3045</f>
        <v>-6658</v>
      </c>
      <c r="D22" s="105">
        <v>-8365</v>
      </c>
    </row>
    <row r="23" spans="1:4" ht="15.75">
      <c r="A23" s="100" t="s">
        <v>19</v>
      </c>
      <c r="C23" s="106">
        <f>-213-706-7413-999</f>
        <v>-9331</v>
      </c>
      <c r="D23" s="106">
        <v>-7720</v>
      </c>
    </row>
    <row r="24" spans="1:4" ht="15.75">
      <c r="A24" s="100" t="s">
        <v>1</v>
      </c>
      <c r="C24" s="106">
        <f>-3011-755</f>
        <v>-3766</v>
      </c>
      <c r="D24" s="106">
        <v>-4170</v>
      </c>
    </row>
    <row r="25" spans="1:4" ht="15.75" hidden="1">
      <c r="A25" s="100" t="s">
        <v>18</v>
      </c>
      <c r="C25" s="106">
        <f>SUM('[1]3MTHBS'!R31:X31)</f>
        <v>0</v>
      </c>
      <c r="D25" s="106"/>
    </row>
    <row r="26" spans="1:4" ht="15.75" hidden="1">
      <c r="A26" s="100" t="s">
        <v>17</v>
      </c>
      <c r="C26" s="106">
        <f>SUM('[1]3MTHBS'!R32:X32)</f>
        <v>0</v>
      </c>
      <c r="D26" s="106"/>
    </row>
    <row r="27" spans="1:4" ht="15.75" hidden="1">
      <c r="A27" s="100" t="s">
        <v>16</v>
      </c>
      <c r="C27" s="106">
        <f>SUM('[1]3MTHBS'!R33:X33)</f>
        <v>0</v>
      </c>
      <c r="D27" s="106"/>
    </row>
    <row r="28" spans="1:4" ht="15.75" hidden="1">
      <c r="A28" s="100" t="s">
        <v>15</v>
      </c>
      <c r="C28" s="106">
        <v>0</v>
      </c>
      <c r="D28" s="106"/>
    </row>
    <row r="29" spans="1:4" ht="15.75">
      <c r="A29" s="100" t="s">
        <v>14</v>
      </c>
      <c r="C29" s="108">
        <v>-1574</v>
      </c>
      <c r="D29" s="108">
        <v>-1026</v>
      </c>
    </row>
    <row r="30" spans="1:4" ht="15.75">
      <c r="A30" s="100"/>
      <c r="C30" s="104">
        <f>SUM(C22:C29)</f>
        <v>-21329</v>
      </c>
      <c r="D30" s="104">
        <f>SUM(D22:D29)</f>
        <v>-21281</v>
      </c>
    </row>
    <row r="31" spans="1:4" ht="15.75">
      <c r="A31" s="100"/>
      <c r="C31" s="100"/>
      <c r="D31" s="100"/>
    </row>
    <row r="32" spans="1:4" ht="15.75">
      <c r="A32" s="98" t="s">
        <v>13</v>
      </c>
      <c r="C32" s="110">
        <f>SUM(C20+C30)</f>
        <v>36799</v>
      </c>
      <c r="D32" s="110">
        <f>SUM(D20+D30)</f>
        <v>24111</v>
      </c>
    </row>
    <row r="33" spans="1:4" ht="15.75">
      <c r="A33" s="100"/>
      <c r="C33" s="100"/>
      <c r="D33" s="100"/>
    </row>
    <row r="34" spans="1:4" s="96" customFormat="1" ht="16.5" thickBot="1">
      <c r="A34" s="98" t="s">
        <v>12</v>
      </c>
      <c r="C34" s="111">
        <f>C32+C7+C8+C9+C10</f>
        <v>81466</v>
      </c>
      <c r="D34" s="111">
        <f>D32+D7+D8+D9+D10</f>
        <v>70503</v>
      </c>
    </row>
    <row r="35" spans="1:4" ht="16.5" thickTop="1">
      <c r="A35" s="98"/>
      <c r="C35" s="100"/>
      <c r="D35" s="100"/>
    </row>
    <row r="36" spans="1:4" ht="15.75">
      <c r="A36" s="98" t="s">
        <v>11</v>
      </c>
      <c r="C36" s="100"/>
      <c r="D36" s="100"/>
    </row>
    <row r="37" spans="1:4" ht="15.75">
      <c r="A37" s="98" t="s">
        <v>10</v>
      </c>
      <c r="C37" s="107"/>
      <c r="D37" s="107"/>
    </row>
    <row r="38" spans="1:4" ht="15.75">
      <c r="A38" s="100" t="s">
        <v>9</v>
      </c>
      <c r="C38" s="104">
        <v>53700</v>
      </c>
      <c r="D38" s="104">
        <v>45645</v>
      </c>
    </row>
    <row r="39" spans="1:4" ht="15.75">
      <c r="A39" s="100" t="s">
        <v>6</v>
      </c>
      <c r="C39" s="104">
        <v>6283</v>
      </c>
      <c r="D39" s="104">
        <v>5462</v>
      </c>
    </row>
    <row r="40" spans="1:4" ht="15.75">
      <c r="A40" s="100" t="s">
        <v>7</v>
      </c>
      <c r="C40" s="104">
        <v>3775</v>
      </c>
      <c r="D40" s="104">
        <v>3871</v>
      </c>
    </row>
    <row r="41" spans="1:4" ht="15.75">
      <c r="A41" s="100" t="s">
        <v>8</v>
      </c>
      <c r="C41" s="104">
        <v>3896</v>
      </c>
      <c r="D41" s="104">
        <v>411</v>
      </c>
    </row>
    <row r="42" spans="1:4" ht="15.75">
      <c r="A42" s="100"/>
      <c r="C42" s="109"/>
      <c r="D42" s="109"/>
    </row>
    <row r="43" spans="1:4" ht="15.75">
      <c r="A43" s="98"/>
      <c r="C43" s="112">
        <f>SUM(C38:C42)</f>
        <v>67654</v>
      </c>
      <c r="D43" s="112">
        <f>SUM(D38:D42)</f>
        <v>55389</v>
      </c>
    </row>
    <row r="44" spans="1:4" ht="15.75">
      <c r="A44" s="98" t="s">
        <v>5</v>
      </c>
      <c r="C44" s="107"/>
      <c r="D44" s="107"/>
    </row>
    <row r="45" spans="1:4" ht="15.75">
      <c r="A45" s="100" t="s">
        <v>4</v>
      </c>
      <c r="C45" s="105">
        <f>75+2565</f>
        <v>2640</v>
      </c>
      <c r="D45" s="105">
        <v>3062</v>
      </c>
    </row>
    <row r="46" spans="1:4" ht="15.75" hidden="1">
      <c r="A46" s="100" t="s">
        <v>3</v>
      </c>
      <c r="C46" s="106">
        <v>0</v>
      </c>
      <c r="D46" s="106"/>
    </row>
    <row r="47" spans="1:4" ht="15.75" hidden="1">
      <c r="A47" s="100" t="s">
        <v>2</v>
      </c>
      <c r="C47" s="106">
        <v>0</v>
      </c>
      <c r="D47" s="106"/>
    </row>
    <row r="48" spans="1:4" ht="15.75">
      <c r="A48" s="100" t="s">
        <v>1</v>
      </c>
      <c r="C48" s="106">
        <v>10670</v>
      </c>
      <c r="D48" s="106">
        <v>11550</v>
      </c>
    </row>
    <row r="49" spans="1:4" ht="15.75">
      <c r="A49" s="100" t="s">
        <v>0</v>
      </c>
      <c r="C49" s="108">
        <f>SUM('[1]3MTHBS'!R55:X55)</f>
        <v>502</v>
      </c>
      <c r="D49" s="108">
        <v>502</v>
      </c>
    </row>
    <row r="50" spans="1:4" ht="15.75">
      <c r="A50" s="100"/>
      <c r="C50" s="104">
        <f>SUM(C45:C49)</f>
        <v>13812</v>
      </c>
      <c r="D50" s="104">
        <f>SUM(D45:D49)</f>
        <v>15114</v>
      </c>
    </row>
    <row r="51" spans="1:4" ht="15.75">
      <c r="A51" s="100"/>
      <c r="C51" s="100"/>
      <c r="D51" s="100"/>
    </row>
    <row r="52" spans="1:4" s="96" customFormat="1" ht="16.5" thickBot="1">
      <c r="A52" s="98"/>
      <c r="C52" s="113">
        <f>C50+C43</f>
        <v>81466</v>
      </c>
      <c r="D52" s="113">
        <f>D50+D43</f>
        <v>70503</v>
      </c>
    </row>
    <row r="53" spans="1:4" ht="16.5" thickTop="1">
      <c r="A53" s="100"/>
      <c r="C53" s="100"/>
      <c r="D53" s="100"/>
    </row>
    <row r="54" spans="1:4" s="96" customFormat="1" ht="15.75">
      <c r="A54" s="96" t="s">
        <v>36</v>
      </c>
      <c r="C54" s="114">
        <f>C43/C38/2</f>
        <v>0.629925512104283</v>
      </c>
      <c r="D54" s="114">
        <f>D43/D38/2</f>
        <v>0.6067367729214591</v>
      </c>
    </row>
    <row r="56" spans="1:4" ht="15.75">
      <c r="A56" s="28" t="s">
        <v>140</v>
      </c>
      <c r="B56" s="92"/>
      <c r="C56" s="30"/>
      <c r="D56" s="30"/>
    </row>
    <row r="57" spans="1:4" ht="15.75">
      <c r="A57" s="28" t="s">
        <v>86</v>
      </c>
      <c r="B57" s="92"/>
      <c r="C57" s="30"/>
      <c r="D57" s="30"/>
    </row>
  </sheetData>
  <printOptions horizontalCentered="1"/>
  <pageMargins left="0.5" right="0.5" top="0.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A1" sqref="A1"/>
    </sheetView>
  </sheetViews>
  <sheetFormatPr defaultColWidth="8.28125" defaultRowHeight="12.75"/>
  <cols>
    <col min="1" max="1" width="40.00390625" style="4" customWidth="1"/>
    <col min="2" max="2" width="13.140625" style="4" customWidth="1"/>
    <col min="3" max="3" width="13.57421875" style="4" customWidth="1"/>
    <col min="4" max="4" width="13.7109375" style="4" customWidth="1"/>
    <col min="5" max="5" width="13.00390625" style="4" customWidth="1"/>
    <col min="6" max="6" width="13.28125" style="4" customWidth="1"/>
    <col min="7" max="7" width="2.421875" style="4" customWidth="1"/>
    <col min="8" max="8" width="7.7109375" style="4" customWidth="1"/>
    <col min="9" max="9" width="5.421875" style="4" customWidth="1"/>
    <col min="10" max="16384" width="8.28125" style="4" customWidth="1"/>
  </cols>
  <sheetData>
    <row r="1" s="2" customFormat="1" ht="15" customHeight="1">
      <c r="A1" s="1" t="str">
        <f>'Balance Sheet'!A1</f>
        <v>Yeo Aik Resources Berhad</v>
      </c>
    </row>
    <row r="2" s="2" customFormat="1" ht="15" customHeight="1">
      <c r="A2" s="2" t="str">
        <f>'Balance Sheet'!A2</f>
        <v>(Company Number : 459789-X)</v>
      </c>
    </row>
    <row r="3" s="2" customFormat="1" ht="15" customHeight="1">
      <c r="A3" s="1" t="s">
        <v>38</v>
      </c>
    </row>
    <row r="4" spans="1:6" ht="15" customHeight="1">
      <c r="A4" s="1" t="s">
        <v>145</v>
      </c>
      <c r="B4" s="3"/>
      <c r="C4" s="3"/>
      <c r="D4" s="3"/>
      <c r="E4" s="3"/>
      <c r="F4" s="3"/>
    </row>
    <row r="5" spans="1:5" ht="15" customHeight="1">
      <c r="A5" s="61" t="s">
        <v>112</v>
      </c>
      <c r="B5" s="5" t="s">
        <v>39</v>
      </c>
      <c r="C5" s="5" t="s">
        <v>39</v>
      </c>
      <c r="D5" s="5" t="s">
        <v>40</v>
      </c>
      <c r="E5" s="6" t="s">
        <v>41</v>
      </c>
    </row>
    <row r="6" spans="1:6" ht="15" customHeight="1">
      <c r="A6" s="7"/>
      <c r="B6" s="8" t="s">
        <v>42</v>
      </c>
      <c r="C6" s="8" t="s">
        <v>43</v>
      </c>
      <c r="D6" s="8" t="s">
        <v>44</v>
      </c>
      <c r="E6" s="8" t="s">
        <v>45</v>
      </c>
      <c r="F6" s="8" t="s">
        <v>46</v>
      </c>
    </row>
    <row r="7" spans="1:6" ht="15" customHeight="1">
      <c r="A7" s="7" t="s">
        <v>84</v>
      </c>
      <c r="B7" s="10" t="s">
        <v>35</v>
      </c>
      <c r="C7" s="10" t="s">
        <v>35</v>
      </c>
      <c r="D7" s="10" t="s">
        <v>35</v>
      </c>
      <c r="E7" s="10" t="s">
        <v>35</v>
      </c>
      <c r="F7" s="10" t="s">
        <v>35</v>
      </c>
    </row>
    <row r="8" spans="2:8" ht="15" customHeight="1">
      <c r="B8" s="5"/>
      <c r="C8" s="11"/>
      <c r="D8" s="11"/>
      <c r="H8" s="12"/>
    </row>
    <row r="9" spans="1:6" ht="15" customHeight="1">
      <c r="A9" s="4" t="s">
        <v>85</v>
      </c>
      <c r="B9" s="4">
        <v>45645</v>
      </c>
      <c r="C9" s="4">
        <v>5462</v>
      </c>
      <c r="D9" s="4">
        <f>3890-18</f>
        <v>3872</v>
      </c>
      <c r="E9" s="4">
        <f>-9+420</f>
        <v>411</v>
      </c>
      <c r="F9" s="4">
        <f>SUM(B9:E9)</f>
        <v>55390</v>
      </c>
    </row>
    <row r="10" spans="2:6" ht="15" customHeight="1">
      <c r="B10" s="58"/>
      <c r="C10" s="58"/>
      <c r="D10" s="58"/>
      <c r="E10" s="58"/>
      <c r="F10" s="58"/>
    </row>
    <row r="11" spans="1:6" ht="15" customHeight="1">
      <c r="A11" s="4" t="s">
        <v>87</v>
      </c>
      <c r="B11" s="58">
        <f>16110*0.5</f>
        <v>8055</v>
      </c>
      <c r="C11" s="58">
        <f>16110*(0.65-0.5)</f>
        <v>2416.5000000000005</v>
      </c>
      <c r="D11" s="58"/>
      <c r="E11" s="58"/>
      <c r="F11" s="58"/>
    </row>
    <row r="12" spans="1:6" ht="15" customHeight="1">
      <c r="A12" s="4" t="s">
        <v>96</v>
      </c>
      <c r="B12" s="58"/>
      <c r="C12" s="58">
        <v>-1596</v>
      </c>
      <c r="D12" s="58"/>
      <c r="E12" s="58"/>
      <c r="F12" s="58">
        <f>SUM(B11:E11)+C12</f>
        <v>8875.5</v>
      </c>
    </row>
    <row r="13" spans="2:6" ht="15" customHeight="1">
      <c r="B13" s="58"/>
      <c r="C13" s="58"/>
      <c r="D13" s="58"/>
      <c r="E13" s="58"/>
      <c r="F13" s="58"/>
    </row>
    <row r="14" spans="1:8" ht="15" customHeight="1">
      <c r="A14" s="4" t="s">
        <v>88</v>
      </c>
      <c r="B14" s="58"/>
      <c r="C14" s="58"/>
      <c r="D14" s="58">
        <f>-97</f>
        <v>-97</v>
      </c>
      <c r="E14" s="58">
        <f>3896-E9</f>
        <v>3485</v>
      </c>
      <c r="F14" s="58">
        <f>SUM(B14:E14)</f>
        <v>3388</v>
      </c>
      <c r="G14" s="16"/>
      <c r="H14" s="17"/>
    </row>
    <row r="15" spans="1:10" ht="15" customHeight="1">
      <c r="A15" s="13"/>
      <c r="B15" s="59"/>
      <c r="C15" s="59"/>
      <c r="D15" s="59"/>
      <c r="E15" s="59"/>
      <c r="F15" s="59"/>
      <c r="H15" s="19"/>
      <c r="I15" s="19"/>
      <c r="J15" s="20"/>
    </row>
    <row r="16" spans="1:10" ht="15" customHeight="1" thickBot="1">
      <c r="A16" s="13"/>
      <c r="B16" s="60">
        <f>SUM(B9:B15)</f>
        <v>53700</v>
      </c>
      <c r="C16" s="60">
        <f>SUM(C9:C15)</f>
        <v>6282.5</v>
      </c>
      <c r="D16" s="60">
        <f>SUM(D9:D15)</f>
        <v>3775</v>
      </c>
      <c r="E16" s="60">
        <f>SUM(E9:E15)</f>
        <v>3896</v>
      </c>
      <c r="F16" s="60">
        <f>SUM(F9:F14)</f>
        <v>67653.5</v>
      </c>
      <c r="H16" s="17"/>
      <c r="I16" s="19"/>
      <c r="J16" s="20"/>
    </row>
    <row r="17" spans="1:10" ht="15" customHeight="1" thickTop="1">
      <c r="A17" s="13"/>
      <c r="B17" s="13"/>
      <c r="C17" s="13"/>
      <c r="D17" s="13"/>
      <c r="E17" s="13"/>
      <c r="F17" s="13"/>
      <c r="H17" s="19"/>
      <c r="I17" s="19"/>
      <c r="J17" s="20"/>
    </row>
    <row r="18" ht="15" customHeight="1"/>
    <row r="19" ht="15" customHeight="1" hidden="1">
      <c r="A19" s="7" t="s">
        <v>51</v>
      </c>
    </row>
    <row r="20" spans="1:8" ht="15" customHeight="1" hidden="1">
      <c r="A20" s="9" t="s">
        <v>52</v>
      </c>
      <c r="B20" s="5"/>
      <c r="C20" s="11"/>
      <c r="D20" s="11"/>
      <c r="H20" s="23"/>
    </row>
    <row r="21" spans="7:12" ht="15" customHeight="1" hidden="1">
      <c r="G21" s="18"/>
      <c r="H21" s="20"/>
      <c r="I21" s="19"/>
      <c r="J21" s="13"/>
      <c r="K21" s="13"/>
      <c r="L21" s="13"/>
    </row>
    <row r="22" spans="1:12" ht="15" customHeight="1" hidden="1">
      <c r="A22" s="4" t="s">
        <v>53</v>
      </c>
      <c r="B22" s="4">
        <v>538366</v>
      </c>
      <c r="C22" s="4">
        <v>269150</v>
      </c>
      <c r="D22" s="4">
        <v>5956</v>
      </c>
      <c r="E22" s="4">
        <f>291876</f>
        <v>291876</v>
      </c>
      <c r="J22" s="17"/>
      <c r="K22" s="13"/>
      <c r="L22" s="13"/>
    </row>
    <row r="23" spans="1:12" ht="15" customHeight="1" hidden="1">
      <c r="A23" s="4" t="s">
        <v>47</v>
      </c>
      <c r="I23" s="2"/>
      <c r="J23" s="13"/>
      <c r="K23" s="13"/>
      <c r="L23" s="13"/>
    </row>
    <row r="24" spans="9:12" ht="15" customHeight="1" hidden="1">
      <c r="I24" s="2"/>
      <c r="J24" s="13"/>
      <c r="K24" s="13"/>
      <c r="L24" s="13"/>
    </row>
    <row r="25" spans="1:5" ht="15" customHeight="1" hidden="1">
      <c r="A25" s="4" t="s">
        <v>48</v>
      </c>
      <c r="B25" s="14">
        <v>0</v>
      </c>
      <c r="C25" s="14">
        <v>0</v>
      </c>
      <c r="D25" s="15">
        <v>39</v>
      </c>
      <c r="E25" s="14">
        <v>0</v>
      </c>
    </row>
    <row r="26" spans="9:12" ht="15" customHeight="1" hidden="1">
      <c r="I26" s="2"/>
      <c r="J26" s="13"/>
      <c r="K26" s="13"/>
      <c r="L26" s="13"/>
    </row>
    <row r="27" spans="1:10" ht="15" customHeight="1" hidden="1">
      <c r="A27" s="4" t="s">
        <v>54</v>
      </c>
      <c r="B27" s="14">
        <v>0</v>
      </c>
      <c r="C27" s="14">
        <v>0</v>
      </c>
      <c r="D27" s="14">
        <v>0</v>
      </c>
      <c r="E27" s="4">
        <v>18835</v>
      </c>
      <c r="G27" s="16"/>
      <c r="H27" s="17"/>
      <c r="I27" s="2"/>
      <c r="J27" s="18"/>
    </row>
    <row r="28" spans="1:10" ht="15" customHeight="1" hidden="1">
      <c r="A28" s="4" t="s">
        <v>55</v>
      </c>
      <c r="H28" s="19"/>
      <c r="I28" s="2"/>
      <c r="J28" s="18"/>
    </row>
    <row r="29" spans="2:10" ht="15" customHeight="1" hidden="1">
      <c r="B29" s="24"/>
      <c r="C29" s="24"/>
      <c r="D29" s="24"/>
      <c r="E29" s="24"/>
      <c r="F29" s="24"/>
      <c r="H29" s="19"/>
      <c r="I29" s="2"/>
      <c r="J29" s="18"/>
    </row>
    <row r="30" spans="1:10" ht="15" customHeight="1" hidden="1">
      <c r="A30" s="13" t="s">
        <v>56</v>
      </c>
      <c r="B30" s="21">
        <f>SUM(B22:B29)</f>
        <v>538366</v>
      </c>
      <c r="C30" s="21">
        <f>SUM(C22:C29)</f>
        <v>269150</v>
      </c>
      <c r="D30" s="21">
        <f>SUM(D22:D29)</f>
        <v>5995</v>
      </c>
      <c r="E30" s="21">
        <f>SUM(E22:E29)</f>
        <v>310711</v>
      </c>
      <c r="F30" s="21"/>
      <c r="H30" s="17"/>
      <c r="I30" s="19"/>
      <c r="J30" s="20"/>
    </row>
    <row r="31" spans="8:11" s="13" customFormat="1" ht="15" customHeight="1" hidden="1">
      <c r="H31" s="19"/>
      <c r="I31" s="19"/>
      <c r="J31" s="20"/>
      <c r="K31" s="4"/>
    </row>
    <row r="32" spans="1:11" s="13" customFormat="1" ht="15" customHeight="1" hidden="1">
      <c r="A32" s="13" t="s">
        <v>49</v>
      </c>
      <c r="B32" s="4"/>
      <c r="C32" s="4"/>
      <c r="D32" s="4"/>
      <c r="E32" s="4"/>
      <c r="F32" s="4"/>
      <c r="G32" s="16"/>
      <c r="H32" s="4"/>
      <c r="I32" s="4"/>
      <c r="J32" s="18"/>
      <c r="K32" s="17"/>
    </row>
    <row r="33" spans="1:11" s="13" customFormat="1" ht="15" customHeight="1" hidden="1">
      <c r="A33" s="13" t="s">
        <v>57</v>
      </c>
      <c r="B33" s="14">
        <v>0</v>
      </c>
      <c r="C33" s="14">
        <v>0</v>
      </c>
      <c r="D33" s="14">
        <v>0</v>
      </c>
      <c r="E33" s="4">
        <v>-18359</v>
      </c>
      <c r="F33" s="4"/>
      <c r="G33" s="16"/>
      <c r="H33" s="4"/>
      <c r="I33" s="4"/>
      <c r="J33" s="18"/>
      <c r="K33" s="17"/>
    </row>
    <row r="34" spans="1:10" ht="15" customHeight="1" hidden="1">
      <c r="A34" s="13" t="s">
        <v>58</v>
      </c>
      <c r="B34" s="14">
        <v>0</v>
      </c>
      <c r="C34" s="14">
        <v>0</v>
      </c>
      <c r="D34" s="14">
        <v>0</v>
      </c>
      <c r="E34" s="4">
        <v>-9332</v>
      </c>
      <c r="H34" s="19"/>
      <c r="I34" s="19"/>
      <c r="J34" s="18"/>
    </row>
    <row r="35" spans="1:10" ht="15" customHeight="1" hidden="1">
      <c r="A35" s="13"/>
      <c r="H35" s="19"/>
      <c r="I35" s="19"/>
      <c r="J35" s="18"/>
    </row>
    <row r="36" spans="1:10" ht="15" customHeight="1" hidden="1">
      <c r="A36" s="4" t="s">
        <v>50</v>
      </c>
      <c r="B36" s="14">
        <f>B38-B30-B33-B34</f>
        <v>0</v>
      </c>
      <c r="C36" s="14">
        <f>C38-C30-C33-C34</f>
        <v>0</v>
      </c>
      <c r="D36" s="15">
        <f>D38-D30-D33-D34</f>
        <v>4369</v>
      </c>
      <c r="E36" s="15">
        <f>E38-E30-E33-E34</f>
        <v>-9433</v>
      </c>
      <c r="F36" s="15"/>
      <c r="J36" s="5"/>
    </row>
    <row r="37" ht="15" customHeight="1" hidden="1"/>
    <row r="38" spans="1:6" ht="15" customHeight="1" hidden="1" thickBot="1">
      <c r="A38" s="4" t="s">
        <v>59</v>
      </c>
      <c r="B38" s="22">
        <v>538366</v>
      </c>
      <c r="C38" s="22">
        <v>269150</v>
      </c>
      <c r="D38" s="22">
        <v>10364</v>
      </c>
      <c r="E38" s="22">
        <v>273587</v>
      </c>
      <c r="F38" s="22"/>
    </row>
    <row r="39" ht="15" customHeight="1" hidden="1" thickTop="1"/>
    <row r="40" ht="15" customHeight="1" hidden="1"/>
    <row r="41" spans="1:2" ht="15" customHeight="1" hidden="1">
      <c r="A41" s="2" t="s">
        <v>60</v>
      </c>
      <c r="B41" s="2"/>
    </row>
    <row r="42" spans="1:2" ht="15" customHeight="1" hidden="1">
      <c r="A42" s="2" t="s">
        <v>61</v>
      </c>
      <c r="B42" s="2"/>
    </row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</sheetData>
  <printOptions horizontalCentered="1"/>
  <pageMargins left="0.5" right="0.5" top="0.5" bottom="0.5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workbookViewId="0" topLeftCell="A40">
      <selection activeCell="D39" sqref="D39"/>
    </sheetView>
  </sheetViews>
  <sheetFormatPr defaultColWidth="9.140625" defaultRowHeight="13.5" customHeight="1"/>
  <cols>
    <col min="1" max="1" width="2.28125" style="30" customWidth="1"/>
    <col min="2" max="3" width="8.8515625" style="30" customWidth="1"/>
    <col min="4" max="4" width="40.421875" style="30" customWidth="1"/>
    <col min="5" max="5" width="2.7109375" style="39" customWidth="1"/>
    <col min="6" max="6" width="24.00390625" style="38" customWidth="1"/>
    <col min="7" max="7" width="14.00390625" style="38" hidden="1" customWidth="1"/>
    <col min="8" max="8" width="2.00390625" style="30" customWidth="1"/>
    <col min="9" max="16384" width="8.8515625" style="30" customWidth="1"/>
  </cols>
  <sheetData>
    <row r="1" spans="1:7" s="26" customFormat="1" ht="18.75" customHeight="1">
      <c r="A1" s="25" t="str">
        <f>Equity!A1</f>
        <v>Yeo Aik Resources Berhad</v>
      </c>
      <c r="F1" s="27"/>
      <c r="G1" s="27"/>
    </row>
    <row r="2" spans="1:7" s="26" customFormat="1" ht="18.75" customHeight="1">
      <c r="A2" s="50" t="str">
        <f>Equity!A2</f>
        <v>(Company Number : 459789-X)</v>
      </c>
      <c r="F2" s="27"/>
      <c r="G2" s="27"/>
    </row>
    <row r="3" spans="1:7" s="26" customFormat="1" ht="13.5" customHeight="1">
      <c r="A3" s="28" t="s">
        <v>62</v>
      </c>
      <c r="F3" s="94" t="s">
        <v>119</v>
      </c>
      <c r="G3" s="27"/>
    </row>
    <row r="4" spans="1:7" s="26" customFormat="1" ht="13.5" customHeight="1">
      <c r="A4" s="28" t="str">
        <f>Equity!A4</f>
        <v>As At Current Quarter Ended 31 October 2002</v>
      </c>
      <c r="F4" s="95" t="s">
        <v>114</v>
      </c>
      <c r="G4" s="27"/>
    </row>
    <row r="5" spans="1:7" ht="13.5" customHeight="1">
      <c r="A5" s="96" t="s">
        <v>112</v>
      </c>
      <c r="B5" s="29"/>
      <c r="C5" s="29"/>
      <c r="D5" s="29"/>
      <c r="E5" s="29"/>
      <c r="F5" s="95" t="s">
        <v>106</v>
      </c>
      <c r="G5" s="31" t="s">
        <v>63</v>
      </c>
    </row>
    <row r="6" spans="2:7" ht="13.5" customHeight="1">
      <c r="B6" s="29"/>
      <c r="C6" s="29"/>
      <c r="D6" s="29"/>
      <c r="E6" s="29"/>
      <c r="F6" s="95" t="s">
        <v>134</v>
      </c>
      <c r="G6" s="32" t="str">
        <f>F6</f>
        <v>ENDED</v>
      </c>
    </row>
    <row r="7" spans="2:7" ht="13.5" customHeight="1">
      <c r="B7" s="29"/>
      <c r="C7" s="29"/>
      <c r="D7" s="29"/>
      <c r="E7" s="29"/>
      <c r="F7" s="97" t="s">
        <v>122</v>
      </c>
      <c r="G7" s="32" t="s">
        <v>64</v>
      </c>
    </row>
    <row r="8" spans="1:7" ht="13.5" customHeight="1">
      <c r="A8" s="33"/>
      <c r="B8" s="29"/>
      <c r="C8" s="29"/>
      <c r="D8" s="29"/>
      <c r="E8" s="29"/>
      <c r="F8" s="93" t="s">
        <v>35</v>
      </c>
      <c r="G8" s="34" t="s">
        <v>35</v>
      </c>
    </row>
    <row r="9" spans="1:5" ht="13.5" customHeight="1">
      <c r="A9" s="35"/>
      <c r="B9" s="36"/>
      <c r="C9" s="36"/>
      <c r="D9" s="36"/>
      <c r="E9" s="37"/>
    </row>
    <row r="10" spans="1:7" ht="13.5" customHeight="1">
      <c r="A10" s="26" t="s">
        <v>65</v>
      </c>
      <c r="B10" s="26"/>
      <c r="F10" s="38">
        <v>4485</v>
      </c>
      <c r="G10" s="38">
        <v>-5355</v>
      </c>
    </row>
    <row r="11" spans="1:2" ht="13.5" customHeight="1">
      <c r="A11" s="26"/>
      <c r="B11" s="26"/>
    </row>
    <row r="12" spans="1:2" ht="13.5" customHeight="1">
      <c r="A12" s="26" t="s">
        <v>66</v>
      </c>
      <c r="B12" s="26"/>
    </row>
    <row r="13" spans="2:7" ht="13.5" customHeight="1">
      <c r="B13" s="30" t="s">
        <v>93</v>
      </c>
      <c r="F13" s="38">
        <f>1400</f>
        <v>1400</v>
      </c>
      <c r="G13" s="38">
        <v>20552</v>
      </c>
    </row>
    <row r="14" spans="2:7" ht="13.5" customHeight="1">
      <c r="B14" s="30" t="s">
        <v>67</v>
      </c>
      <c r="G14" s="38">
        <v>-13098</v>
      </c>
    </row>
    <row r="15" spans="2:7" ht="13.5" customHeight="1" hidden="1">
      <c r="B15" s="30" t="s">
        <v>90</v>
      </c>
      <c r="F15" s="44">
        <f>824-824</f>
        <v>0</v>
      </c>
      <c r="G15" s="40">
        <v>0</v>
      </c>
    </row>
    <row r="16" spans="2:7" ht="13.5" customHeight="1">
      <c r="B16" s="30" t="s">
        <v>94</v>
      </c>
      <c r="F16" s="44">
        <v>129</v>
      </c>
      <c r="G16" s="40"/>
    </row>
    <row r="17" spans="2:7" ht="13.5" customHeight="1">
      <c r="B17" s="30" t="s">
        <v>89</v>
      </c>
      <c r="F17" s="44">
        <v>-28</v>
      </c>
      <c r="G17" s="40">
        <v>0</v>
      </c>
    </row>
    <row r="18" spans="2:7" ht="13.5" customHeight="1">
      <c r="B18" s="30" t="s">
        <v>97</v>
      </c>
      <c r="F18" s="41">
        <f>-97</f>
        <v>-97</v>
      </c>
      <c r="G18" s="42">
        <v>0</v>
      </c>
    </row>
    <row r="19" spans="1:7" ht="13.5" customHeight="1">
      <c r="A19" s="26" t="s">
        <v>98</v>
      </c>
      <c r="F19" s="38">
        <f>SUM(F10:F18)</f>
        <v>5889</v>
      </c>
      <c r="G19" s="38">
        <f>SUM(G10:G18)</f>
        <v>2099</v>
      </c>
    </row>
    <row r="20" ht="13.5" customHeight="1">
      <c r="A20" s="26"/>
    </row>
    <row r="21" ht="13.5" customHeight="1">
      <c r="A21" s="30" t="s">
        <v>68</v>
      </c>
    </row>
    <row r="22" spans="2:7" ht="13.5" customHeight="1">
      <c r="B22" s="30" t="s">
        <v>69</v>
      </c>
      <c r="F22" s="38">
        <f>21459+12639-22564-14880</f>
        <v>-3346</v>
      </c>
      <c r="G22" s="38">
        <v>101228</v>
      </c>
    </row>
    <row r="23" spans="2:7" ht="13.5" customHeight="1">
      <c r="B23" s="30" t="s">
        <v>70</v>
      </c>
      <c r="F23" s="38">
        <f>6658+3766-8365-4170</f>
        <v>-2111</v>
      </c>
      <c r="G23" s="38">
        <v>-62918</v>
      </c>
    </row>
    <row r="24" spans="2:7" ht="13.5" customHeight="1" hidden="1">
      <c r="B24" s="30" t="s">
        <v>71</v>
      </c>
      <c r="F24" s="38">
        <v>0</v>
      </c>
      <c r="G24" s="38">
        <f>-18835</f>
        <v>-18835</v>
      </c>
    </row>
    <row r="25" spans="2:7" ht="13.5" customHeight="1">
      <c r="B25" s="30" t="s">
        <v>72</v>
      </c>
      <c r="F25" s="41">
        <f>-1026-1000+1574</f>
        <v>-452</v>
      </c>
      <c r="G25" s="41">
        <v>-1163</v>
      </c>
    </row>
    <row r="26" spans="1:7" ht="13.5" customHeight="1">
      <c r="A26" s="26" t="s">
        <v>101</v>
      </c>
      <c r="F26" s="43">
        <f>SUM(F19:F25)</f>
        <v>-20</v>
      </c>
      <c r="G26" s="43">
        <f>SUM(G19:G25)</f>
        <v>20411</v>
      </c>
    </row>
    <row r="28" ht="13.5" customHeight="1">
      <c r="A28" s="30" t="s">
        <v>73</v>
      </c>
    </row>
    <row r="29" spans="2:7" ht="13.5" customHeight="1">
      <c r="B29" s="30" t="s">
        <v>99</v>
      </c>
      <c r="F29" s="44">
        <v>-67</v>
      </c>
      <c r="G29" s="38">
        <f>-25506-32936</f>
        <v>-58442</v>
      </c>
    </row>
    <row r="30" spans="2:7" ht="13.5" customHeight="1">
      <c r="B30" s="30" t="s">
        <v>74</v>
      </c>
      <c r="F30" s="44">
        <f>45568-1400-44667</f>
        <v>-499</v>
      </c>
      <c r="G30" s="38">
        <v>-8338</v>
      </c>
    </row>
    <row r="31" spans="2:7" ht="13.5" customHeight="1">
      <c r="B31" s="30" t="s">
        <v>89</v>
      </c>
      <c r="F31" s="38">
        <f>-F17</f>
        <v>28</v>
      </c>
      <c r="G31" s="38">
        <v>-18073</v>
      </c>
    </row>
    <row r="32" spans="1:7" ht="13.5" customHeight="1">
      <c r="A32" s="26" t="s">
        <v>100</v>
      </c>
      <c r="F32" s="43">
        <f>SUM(F29:F31)</f>
        <v>-538</v>
      </c>
      <c r="G32" s="43">
        <f>SUM(G29:G31)</f>
        <v>-84853</v>
      </c>
    </row>
    <row r="34" ht="13.5" customHeight="1">
      <c r="A34" s="30" t="s">
        <v>75</v>
      </c>
    </row>
    <row r="35" spans="2:6" ht="13.5" customHeight="1">
      <c r="B35" s="30" t="s">
        <v>91</v>
      </c>
      <c r="F35" s="38">
        <f>16110*0.65</f>
        <v>10471.5</v>
      </c>
    </row>
    <row r="36" spans="2:6" ht="13.5" customHeight="1">
      <c r="B36" s="30" t="s">
        <v>92</v>
      </c>
      <c r="F36" s="38">
        <f>-1596+824</f>
        <v>-772</v>
      </c>
    </row>
    <row r="37" spans="2:6" ht="13.5" customHeight="1">
      <c r="B37" s="30" t="s">
        <v>95</v>
      </c>
      <c r="F37" s="38">
        <f>-F16</f>
        <v>-129</v>
      </c>
    </row>
    <row r="38" spans="2:7" s="26" customFormat="1" ht="13.5" customHeight="1">
      <c r="B38" s="26" t="s">
        <v>102</v>
      </c>
      <c r="E38" s="45"/>
      <c r="F38" s="46">
        <f>2640+10670-3062-11550+9331-7720+2204-706</f>
        <v>1807</v>
      </c>
      <c r="G38" s="46">
        <v>-31788</v>
      </c>
    </row>
    <row r="39" spans="1:7" s="26" customFormat="1" ht="13.5" customHeight="1">
      <c r="A39" s="26" t="s">
        <v>146</v>
      </c>
      <c r="E39" s="45"/>
      <c r="F39" s="116">
        <f>SUM(F35:F38)</f>
        <v>11377.5</v>
      </c>
      <c r="G39" s="47"/>
    </row>
    <row r="40" spans="5:7" s="26" customFormat="1" ht="13.5" customHeight="1">
      <c r="E40" s="45"/>
      <c r="F40" s="47"/>
      <c r="G40" s="47"/>
    </row>
    <row r="41" spans="1:7" s="26" customFormat="1" ht="13.5" customHeight="1">
      <c r="A41" s="26" t="s">
        <v>76</v>
      </c>
      <c r="E41" s="45" t="s">
        <v>77</v>
      </c>
      <c r="F41" s="47">
        <f>F26+F32+F39</f>
        <v>10819.5</v>
      </c>
      <c r="G41" s="47">
        <f>G26+G32+G38</f>
        <v>-96230</v>
      </c>
    </row>
    <row r="42" spans="5:7" s="26" customFormat="1" ht="13.5" customHeight="1">
      <c r="E42" s="45"/>
      <c r="F42" s="48"/>
      <c r="G42" s="48"/>
    </row>
    <row r="43" spans="1:7" s="26" customFormat="1" ht="13.5" customHeight="1">
      <c r="A43" s="26" t="s">
        <v>78</v>
      </c>
      <c r="E43" s="45"/>
      <c r="F43" s="48">
        <f>6113</f>
        <v>6113</v>
      </c>
      <c r="G43" s="48">
        <f>475142-6901</f>
        <v>468241</v>
      </c>
    </row>
    <row r="44" spans="6:7" s="26" customFormat="1" ht="13.5" customHeight="1">
      <c r="F44" s="27"/>
      <c r="G44" s="27"/>
    </row>
    <row r="45" spans="1:7" s="26" customFormat="1" ht="19.5" customHeight="1" thickBot="1">
      <c r="A45" s="26" t="s">
        <v>79</v>
      </c>
      <c r="E45" s="45"/>
      <c r="F45" s="49">
        <f>SUM(F41:F44)</f>
        <v>16932.5</v>
      </c>
      <c r="G45" s="49">
        <f>SUM(G41:G44)</f>
        <v>372011</v>
      </c>
    </row>
    <row r="46" ht="17.25" customHeight="1" thickTop="1">
      <c r="I46" s="38"/>
    </row>
    <row r="47" spans="1:7" ht="13.5" customHeight="1">
      <c r="A47" s="26" t="s">
        <v>80</v>
      </c>
      <c r="G47" s="30"/>
    </row>
    <row r="48" spans="2:7" ht="13.5" customHeight="1">
      <c r="B48" s="50" t="s">
        <v>81</v>
      </c>
      <c r="D48" s="50"/>
      <c r="E48" s="30"/>
      <c r="F48" s="51">
        <v>17639</v>
      </c>
      <c r="G48" s="51">
        <v>385258</v>
      </c>
    </row>
    <row r="49" spans="2:7" ht="13.5" customHeight="1">
      <c r="B49" s="50" t="s">
        <v>82</v>
      </c>
      <c r="C49" s="50"/>
      <c r="E49" s="30"/>
      <c r="F49" s="52">
        <v>-706</v>
      </c>
      <c r="G49" s="52">
        <v>-13247</v>
      </c>
    </row>
    <row r="50" spans="2:7" ht="18.75" customHeight="1" thickBot="1">
      <c r="B50" s="50"/>
      <c r="C50" s="50"/>
      <c r="E50" s="30"/>
      <c r="F50" s="53">
        <f>SUM(F48:F49)</f>
        <v>16933</v>
      </c>
      <c r="G50" s="53">
        <f>SUM(G48:G49)</f>
        <v>372011</v>
      </c>
    </row>
    <row r="51" spans="1:7" ht="13.5" customHeight="1" thickTop="1">
      <c r="A51" s="30" t="s">
        <v>103</v>
      </c>
      <c r="B51" s="50"/>
      <c r="C51" s="50"/>
      <c r="E51" s="30"/>
      <c r="F51" s="52"/>
      <c r="G51" s="52"/>
    </row>
    <row r="52" spans="2:7" ht="13.5" customHeight="1">
      <c r="B52" s="50" t="s">
        <v>81</v>
      </c>
      <c r="C52" s="50"/>
      <c r="E52" s="30"/>
      <c r="F52" s="52">
        <f>F48</f>
        <v>17639</v>
      </c>
      <c r="G52" s="52"/>
    </row>
    <row r="53" spans="2:7" ht="13.5" customHeight="1">
      <c r="B53" s="30" t="s">
        <v>104</v>
      </c>
      <c r="C53" s="50"/>
      <c r="E53" s="30"/>
      <c r="F53" s="52">
        <f>2199+846</f>
        <v>3045</v>
      </c>
      <c r="G53" s="52"/>
    </row>
    <row r="54" spans="2:7" ht="18" customHeight="1" thickBot="1">
      <c r="B54" s="50" t="s">
        <v>105</v>
      </c>
      <c r="C54" s="50"/>
      <c r="E54" s="30"/>
      <c r="F54" s="53">
        <f>SUM(F52:F53)</f>
        <v>20684</v>
      </c>
      <c r="G54" s="52"/>
    </row>
    <row r="55" spans="2:7" ht="13.5" customHeight="1" thickTop="1">
      <c r="B55" s="50"/>
      <c r="C55" s="50"/>
      <c r="E55" s="30"/>
      <c r="F55" s="52"/>
      <c r="G55" s="52"/>
    </row>
    <row r="56" ht="13.5" customHeight="1">
      <c r="H56" s="54"/>
    </row>
    <row r="57" spans="1:8" ht="13.5" customHeight="1">
      <c r="A57" s="28" t="s">
        <v>83</v>
      </c>
      <c r="B57" s="92"/>
      <c r="H57" s="54"/>
    </row>
    <row r="58" spans="1:2" ht="13.5" customHeight="1">
      <c r="A58" s="28" t="s">
        <v>86</v>
      </c>
      <c r="B58" s="92"/>
    </row>
  </sheetData>
  <printOptions horizontalCentered="1"/>
  <pageMargins left="0.5" right="0.5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AIK WOOD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YAW</cp:lastModifiedBy>
  <cp:lastPrinted>2002-12-21T08:28:57Z</cp:lastPrinted>
  <dcterms:created xsi:type="dcterms:W3CDTF">2002-10-25T01:41:07Z</dcterms:created>
  <dcterms:modified xsi:type="dcterms:W3CDTF">2002-12-24T03:03:20Z</dcterms:modified>
  <cp:category/>
  <cp:version/>
  <cp:contentType/>
  <cp:contentStatus/>
</cp:coreProperties>
</file>