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1">'BS'!$A$1:$I$62</definedName>
    <definedName name="_xlnm.Print_Area" localSheetId="2">'EQUITY'!$A$1:$G$56</definedName>
    <definedName name="_xlnm.Print_Area" localSheetId="4">'NOTES'!$A$1:$J$234</definedName>
    <definedName name="_xlnm.Print_Titles" localSheetId="2">'EQUITY'!$1:$11</definedName>
  </definedNames>
  <calcPr fullCalcOnLoad="1"/>
</workbook>
</file>

<file path=xl/sharedStrings.xml><?xml version="1.0" encoding="utf-8"?>
<sst xmlns="http://schemas.openxmlformats.org/spreadsheetml/2006/main" count="415" uniqueCount="313">
  <si>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</si>
  <si>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</si>
  <si>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</si>
  <si>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</si>
  <si>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</si>
  <si>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</si>
  <si>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</si>
  <si>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</si>
  <si>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</si>
  <si>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</si>
  <si>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</si>
  <si>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</si>
  <si>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</si>
  <si>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</si>
  <si>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</si>
  <si>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</si>
  <si>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</si>
  <si>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</si>
  <si>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</si>
  <si>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</si>
  <si>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</si>
  <si>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</si>
  <si>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</si>
  <si>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</si>
  <si>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</si>
  <si>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</si>
  <si>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</si>
  <si>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</si>
  <si>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</si>
  <si>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</si>
  <si>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</si>
  <si>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</si>
  <si>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</si>
  <si>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</si>
  <si>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</si>
  <si>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</si>
  <si>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</si>
  <si>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</si>
  <si>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</si>
  <si>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</si>
  <si>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</si>
  <si>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</si>
  <si>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</si>
  <si>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</si>
  <si>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</si>
  <si>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</si>
  <si>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</si>
  <si>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</si>
  <si>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</si>
  <si>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</si>
  <si>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</si>
  <si>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</si>
  <si>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</si>
  <si>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</si>
  <si>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</si>
  <si>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</si>
  <si>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</si>
  <si>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</si>
  <si>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</si>
  <si>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</si>
  <si>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</si>
  <si>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</si>
  <si>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</si>
  <si>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</si>
  <si>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</si>
  <si>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</si>
  <si>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</si>
  <si>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</si>
  <si>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</si>
  <si>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</si>
  <si>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</si>
  <si>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</si>
  <si>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</si>
  <si>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</si>
  <si>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</si>
  <si>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</si>
  <si>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</si>
  <si>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</si>
  <si>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</si>
  <si>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</si>
  <si>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</si>
  <si>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</si>
  <si>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</si>
  <si>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</si>
  <si>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</si>
  <si>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</si>
  <si>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</si>
  <si>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UNAUDITED CONDENSED CONSOLIDATED CASH FLOW STATEMENT</t>
  </si>
  <si>
    <t>-</t>
  </si>
  <si>
    <t>RM' 000</t>
  </si>
  <si>
    <t>Changes in the Composition of the Group</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</si>
  <si>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</si>
  <si>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</si>
  <si>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</si>
  <si>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</si>
  <si>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</si>
  <si>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</si>
  <si>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</si>
  <si>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</si>
  <si>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</si>
  <si>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</si>
  <si>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</si>
  <si>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</si>
  <si>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</si>
  <si>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</si>
  <si>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</si>
  <si>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</si>
  <si>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</si>
  <si>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</si>
  <si>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</si>
  <si>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</si>
  <si>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</si>
  <si>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</si>
  <si>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</si>
  <si>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-Weighted average number of shares arising from options exercised during the period</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</si>
  <si>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</si>
  <si>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</si>
  <si>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</si>
  <si>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</si>
  <si>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</si>
  <si>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</si>
  <si>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</si>
  <si>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</si>
  <si>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</si>
  <si>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</si>
  <si>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</si>
  <si>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</si>
  <si>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</si>
  <si>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</si>
  <si>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</si>
  <si>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</si>
  <si>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</si>
  <si>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</si>
  <si>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</si>
  <si>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</si>
  <si>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</si>
  <si>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were no new corporate proposal announced as at the date of the report.</t>
  </si>
  <si>
    <t>There were no changes in the composition of the Group during the current quarter.</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</si>
  <si>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</si>
  <si>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</si>
  <si>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</si>
  <si>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</si>
  <si>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</si>
  <si>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</si>
  <si>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</si>
  <si>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</si>
  <si>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</si>
  <si>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</si>
  <si>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</si>
  <si>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Treasury Shares</t>
  </si>
  <si>
    <t>Current tax assets</t>
  </si>
  <si>
    <t>c)</t>
  </si>
  <si>
    <t>With CCM Pharmaceuticals Sdn Bhd, a company in which Chemical Company of Malaysia Berhad has a direct interest of 100.0%</t>
  </si>
  <si>
    <t>Noor Azwah binti Samsudin</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</si>
  <si>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</si>
  <si>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</si>
  <si>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</si>
  <si>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Net assets per share (RM)</t>
  </si>
  <si>
    <t>Trade &amp; Other Receivables</t>
  </si>
  <si>
    <t>Assets classified as held for sale</t>
  </si>
  <si>
    <t xml:space="preserve"> </t>
  </si>
  <si>
    <t xml:space="preserve"> &lt;----   Non-distributable -----&gt;</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</si>
  <si>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</si>
  <si>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</si>
  <si>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</si>
  <si>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</si>
  <si>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There was no material change in estimates of amounts reported in the prior quarters of the current financial year or changes in estimates of amounts reported in prior financial years that have a material effect in the current quarter.</t>
  </si>
  <si>
    <t>Sales by operating sector :-</t>
  </si>
  <si>
    <t>Sales</t>
  </si>
  <si>
    <t>Local</t>
  </si>
  <si>
    <t>Export</t>
  </si>
  <si>
    <t>With UPHA Pharmaceuticals Sdn Bhd, a company in which Chemical Company of Malaysia Berhad has a direct interest of 100.0%</t>
  </si>
  <si>
    <t>Details of Group's borrowings are as follows :-</t>
  </si>
  <si>
    <t>UNAUDITED CONDENSED CONSOLIDATED STATEMENT OF COMPREHENSIVE INCOME</t>
  </si>
  <si>
    <t>UNAUDITED CONDENSED CONSOLIDATED STATEMENT OF FINANCIAL POSITION</t>
  </si>
  <si>
    <t>Disclosure of Realised and Unrealised</t>
  </si>
  <si>
    <t xml:space="preserve"> - Unrealised</t>
  </si>
  <si>
    <t>Less: Consolidation adjustments</t>
  </si>
  <si>
    <t>Total retained profits:</t>
  </si>
  <si>
    <t>Total retained profit</t>
  </si>
  <si>
    <t>Current year
to date</t>
  </si>
  <si>
    <t>At 1 January 2011</t>
  </si>
  <si>
    <t>The Group's effective tax rate is approximate to the statutory tax rate.</t>
  </si>
  <si>
    <t xml:space="preserve">Prospect for the Remainder of Current Financial Year </t>
  </si>
  <si>
    <t>Secretary</t>
  </si>
  <si>
    <t>Other comprehensive income</t>
  </si>
  <si>
    <t>Total other comprehensive income for the period</t>
  </si>
  <si>
    <t>Total other comprehensive income attributable to:</t>
  </si>
  <si>
    <t>Profit attributable to:</t>
  </si>
  <si>
    <t>Profit before tax (PBT)</t>
  </si>
  <si>
    <t>Profit after tax (PAT)</t>
  </si>
  <si>
    <t>Transfer to deferred tax</t>
  </si>
  <si>
    <t>Current - unsecured</t>
  </si>
  <si>
    <t>Non-current - unsecured</t>
  </si>
  <si>
    <t>As at 30 June 2011</t>
  </si>
  <si>
    <t>FOR THE PERIOD ENDED 30 JUNE 2012</t>
  </si>
  <si>
    <t>(The Condensed Consolidated Income Statement should be read in conjunction with the Audited Financial Statements for the year ended 31 December 2011</t>
  </si>
  <si>
    <t>AS AT 30 JUNE 2012</t>
  </si>
  <si>
    <t>30/6/2012</t>
  </si>
  <si>
    <t>31/12/2011</t>
  </si>
  <si>
    <t>1/1/2011</t>
  </si>
  <si>
    <t>Restated (*)</t>
  </si>
  <si>
    <t>Investment properties</t>
  </si>
  <si>
    <t>Amount Due From Related Company</t>
  </si>
  <si>
    <t>Retained earnings</t>
  </si>
  <si>
    <t>Borrowings</t>
  </si>
  <si>
    <t>* Upon adoption of MFRS, the Condensed Consolidated Statement of Financial Positions at 31 December 2011 and 1 January 2011 have been restated accordingly.</t>
  </si>
  <si>
    <t>(The Condensed Consolidated Balance Sheet should be read in conjunction with the Audited Financial Statements for the year ended 31 December 2011 and the accompanying explanatory notes attached to the interim financial statements.)</t>
  </si>
  <si>
    <t>At 1 January 2012 (restated)</t>
  </si>
  <si>
    <t>Effects of adopting MFRS</t>
  </si>
  <si>
    <t>At 1 January 2011 (restated)</t>
  </si>
  <si>
    <t>a) 2010 final dividend (11.0 sen per share tax exempt)</t>
  </si>
  <si>
    <t>b) 2011 interim dividend (3.5 sen per share tax exempt)</t>
  </si>
  <si>
    <t>At 31 Dec 2011 (restated)</t>
  </si>
  <si>
    <t>(The Condensed Consolidated Statement of Changes in Equity should be read in conjunction with the Audited Financial Statements for the year ended 31 December 2011 and the accompanying explanatory notes attached to the interim financial statements.)</t>
  </si>
  <si>
    <t>2011 final dividend (14.5 sen per share gross)</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</si>
  <si>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</si>
  <si>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</si>
  <si>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</si>
  <si>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</si>
  <si>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</si>
  <si>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</si>
  <si>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</si>
  <si>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</si>
  <si>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</si>
  <si>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</si>
  <si>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</si>
  <si>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</si>
  <si>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</si>
  <si>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</si>
  <si>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</si>
  <si>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</si>
  <si>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</si>
  <si>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Repayment of borrowings</t>
  </si>
  <si>
    <t>Dividends paid to shareholders of the Company</t>
  </si>
  <si>
    <t>Net cash used in financing activities</t>
  </si>
  <si>
    <t xml:space="preserve">Net decrease in cash and cash equivalents </t>
  </si>
  <si>
    <t>Cash and cash equivalents at 1 January</t>
  </si>
  <si>
    <t>(The Condensed Consolidated Cash Flow Statement should be read in conjunction with the Audited Financial Statements for the year ended 31 December 2011</t>
  </si>
  <si>
    <t>Finance income</t>
  </si>
  <si>
    <t xml:space="preserve"> 30 June 2012</t>
  </si>
  <si>
    <t xml:space="preserve"> 30 June 2011</t>
  </si>
  <si>
    <t>Gain on disposal of property, plant and equipment</t>
  </si>
  <si>
    <t>Quarterly Report On Results For The Period Ended 30 June 2012</t>
  </si>
  <si>
    <t>During the corresponding quarter last year the Group has paid tax exempt final dividend of 22% (11.0 sen) per share amounting RM 15.27 million in respect of financial year ended 31 December 2010.</t>
  </si>
  <si>
    <t>ended 31 December 2011 during the current quarter.</t>
  </si>
  <si>
    <t>Significant related parties transactions of the Group for the year ended 30 June 2012 are as follows:-</t>
  </si>
  <si>
    <t>Qtr 2 2012</t>
  </si>
  <si>
    <t>(30/6/12)</t>
  </si>
  <si>
    <t>Qtr 1 2012</t>
  </si>
  <si>
    <t>(31/3/12)</t>
  </si>
  <si>
    <t>30/6/12</t>
  </si>
  <si>
    <t>As at 30 June 2012</t>
  </si>
  <si>
    <t>These condensed consolidated interim financial statements are unaudited and have been prepared in accordance with the applicable disclosure provisions of the Listing Requirements of the Bursa Malaysia Securities Berhad and MFRS 134, Interim Financial Reporting in Malaysia and with IAS 34, Interim Financial Reporting. They do not include all of the information required for full annual financial statements, and should be read in conjunction with the consolidated financial statements of the Group as at and for the year ended 31 December 2011.</t>
  </si>
  <si>
    <t xml:space="preserve">These are the Group’s condensed consolidated  interim financial statements for part of the period covered by the Group’s first MFRS framework annual financial statements and MFRS 1, First-time Adoption of Malaysian Financial Reporting Standards has been applied. An explanation of how the transition to MFRSs has affected the reported financial position, financial performance and cash flows of the Group is provided. </t>
  </si>
  <si>
    <t>Except as described below, the accounting policies applied by the Group in these condensed consolidated interim financial statements are the same as those applied by the Group in its consolidated annual financial statements as at and for the year ended 31 December 2011.</t>
  </si>
  <si>
    <t>Property, plant and equipment</t>
  </si>
  <si>
    <t xml:space="preserve">In the previous years, the Group has availed itself to the transitional provision when MASB first adopted IAS 16, Property, Plant and Equipment in 1998. Land and buildings were revalued in December 2010 and no later valuation has been recorded for these property, plant and equipment. </t>
  </si>
  <si>
    <t>Upon transition to MFRSs, the Group elected to apply the optional exemption to use that previous revaluation as deemed cost under MFRSs. The revaluation reserve of RM7,395,459 at 1 January 2011, 31 March 2011 and 31 December 2011 was reclassified to retained earnings</t>
  </si>
  <si>
    <t>The impact arising from the changes are summarized as follows:</t>
  </si>
  <si>
    <t>In thousands of RM</t>
  </si>
  <si>
    <t>FRS</t>
  </si>
  <si>
    <t>Reclassifications</t>
  </si>
  <si>
    <t>MFRS</t>
  </si>
  <si>
    <t>As at 1 January 2011</t>
  </si>
  <si>
    <t>Equity</t>
  </si>
  <si>
    <t>Revaluation reserve</t>
  </si>
  <si>
    <t>Retained earning</t>
  </si>
  <si>
    <t>As at 31 December 2011</t>
  </si>
  <si>
    <t>There are no issuance, cancellations, repurchases, resale and repayments of debts and equity securities for the financial period under review.</t>
  </si>
  <si>
    <t>There are no material events after the period end up to 9 Aug 2012 (latest practicable date which is not earlier than 7 days from the date of issuance of this quarterly report) that have not been reflected in the financial statements for the financial period ended 30 June 2012.</t>
  </si>
  <si>
    <t>There was no material litigation up to 16 Aug 2012 .</t>
  </si>
  <si>
    <t>Preceding year corresponding period</t>
  </si>
  <si>
    <t xml:space="preserve"> - Realised</t>
  </si>
  <si>
    <t>Profit Before Tax</t>
  </si>
  <si>
    <t>Current year</t>
  </si>
  <si>
    <t>Operating profit is arrived at after charging:</t>
  </si>
  <si>
    <t>allowance for doubtful debts</t>
  </si>
  <si>
    <t>amortisation of prepaid lease payment</t>
  </si>
  <si>
    <t>Bad debt written off</t>
  </si>
  <si>
    <t>Interest expense</t>
  </si>
  <si>
    <t>Write-down of inventories</t>
  </si>
  <si>
    <t>Write-off of inventories</t>
  </si>
  <si>
    <t>Net foreign exchange loss</t>
  </si>
  <si>
    <t>And after crediting:</t>
  </si>
  <si>
    <t>Gain on disposal of quoted investment</t>
  </si>
  <si>
    <t>Inventories written back</t>
  </si>
  <si>
    <t>Net foreign exchange gain</t>
  </si>
  <si>
    <t>Other than the above, there were no impairment of assets and gain or loss on derivatives for the current quarter and current period ended 30 June 2012.</t>
  </si>
  <si>
    <t>The interim financial statements were authorised for issue by the Board of Directors in accordance with a resolution of the directors on 16 August 2012</t>
  </si>
  <si>
    <t>16 August 2012</t>
  </si>
  <si>
    <r>
      <t xml:space="preserve">CCM DUOPHARMA BIOTECH BERHAD </t>
    </r>
    <r>
      <rPr>
        <b/>
        <sz val="10"/>
        <rFont val="Arial Black"/>
        <family val="2"/>
      </rPr>
      <t>(524271-W)</t>
    </r>
  </si>
  <si>
    <r>
      <t xml:space="preserve">CCM DUOPHARMA  BIOTECH BERHAD </t>
    </r>
    <r>
      <rPr>
        <sz val="10"/>
        <rFont val="Arial Black"/>
        <family val="2"/>
      </rPr>
      <t>(524271-W)</t>
    </r>
  </si>
  <si>
    <r>
      <t xml:space="preserve">CCM DUOPHARMA BIOTECH BERHAD </t>
    </r>
    <r>
      <rPr>
        <sz val="12"/>
        <rFont val="Arial Black"/>
        <family val="2"/>
      </rPr>
      <t>(524271-W)</t>
    </r>
  </si>
  <si>
    <r>
      <t xml:space="preserve">CCM DUOPHARMA  BIOTECH BERHAD </t>
    </r>
    <r>
      <rPr>
        <sz val="12"/>
        <rFont val="Arial Black"/>
        <family val="2"/>
      </rPr>
      <t>(524271-W)</t>
    </r>
  </si>
  <si>
    <t xml:space="preserve">The Group paid final dividend 29% (14.5 sen) per share less 25% income  tax  amounting RM 15.10 million in respect of financial year </t>
  </si>
  <si>
    <t>Sales &amp; purchase agreement dated</t>
  </si>
  <si>
    <t>Type of properties</t>
  </si>
  <si>
    <t>Disposal price
(RM)</t>
  </si>
  <si>
    <t>Net Book Value (RM)</t>
  </si>
  <si>
    <t>Two units of 1½ storey semi-detached factories.</t>
  </si>
  <si>
    <t>One unit of 1½ storey semi-detached factories.</t>
  </si>
  <si>
    <t>The Group has disposed off to third parties assets held for sale as follows:</t>
  </si>
  <si>
    <t>The consideration for the dispoal has been received in full</t>
  </si>
  <si>
    <t>At 30 June 2012</t>
  </si>
  <si>
    <t>Cash and cash equivalents as at 30 June</t>
  </si>
  <si>
    <t>The Group recorded a revenue and profit before tax (PBT) of RM34.36 million and RM9,04 million respectively for current quarter ended 30 June 2012 as compared to RM36.06 million and RM8.87 million for the preceding financial quarter.  The decrease in revenue was mainly due to lower sales to Government Hospital during the quarter. Despite the lower revenue, the gain from disposal of warehouses has enabled current quarter PBT to be marginally higher than previous quarter.</t>
  </si>
  <si>
    <t>Demand in the pharmaceutical industry is expected to remain relatively stable although the global economy is expected to remain uncertain. The defensive nature of the industry augurs well for the Group although offtake of demand may fluctuate especially for supply to Government Hospitals via tender business. The Group sees potential cost pressures to come from utility and proactive compliance to the national minimum wage policy requirement in addition to some capital expenditures required for new projects and Good Manufacturing Practices (GMP) requirements.
Barring any unforeseen circumstances, the Group is expected to remain profitable.</t>
  </si>
  <si>
    <t xml:space="preserve">Gain On Disposal
(RM)
</t>
  </si>
  <si>
    <t>Year To Date</t>
  </si>
  <si>
    <t xml:space="preserve">Quarter Ended </t>
  </si>
  <si>
    <t xml:space="preserve">The Group recorded a revenue and profit before tax (PBT) of RM70.41 million and RM17.91 million respectively for period ended 30 June 2012 as compared to RM68.33 million and RM17.17 million for the corresponding period last year.  The increase in revenue and gross profit (GP) thereof was mainly due to enhanced sales to Government Hospitals. The increase in PBT is lower than gross profit increase as the Group has incurred additional costs in professional fees and also provision for warranty.
</t>
  </si>
  <si>
    <t>For the current financial period ended 30 June 2012, the Board of Directors is recommending an interim tax exempt dividend of 7% (3.5 sen) per share based on paid up capital of approximately 139.4 million share at par value of RM 0.50 each amounting to approximately RM 4.88million {2011 : 7% (3.5 sen)}. The entitlement date in respect of the interim tax exempt dividend is on 17 Oct 2012 and the payment date is on 9 Nov 2012.</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</si>
</sst>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_(* #,##0.000_);_(* \(#,##0.000\);_(* &quot;-&quot;??_);_(@_)"/>
    <numFmt numFmtId="187" formatCode="0.00_);\(0.00\)"/>
    <numFmt numFmtId="188" formatCode="_(* #,##0.0_);_(* \(#,##0.0\);_(* &quot;-&quot;_);_(@_)"/>
    <numFmt numFmtId="189" formatCode="0_);\(0\)"/>
    <numFmt numFmtId="190" formatCode="[$€-2]\ #,##0.00_);[Red]\([$€-2]\ #,##0.00\)"/>
    <numFmt numFmtId="191" formatCode="#,##0.0"/>
    <numFmt numFmtId="192" formatCode="0.0"/>
    <numFmt numFmtId="193" formatCode="_(* #,##0.0000_);_(* \(#,##0.0000\);_(* &quot;-&quot;??_);_(@_)"/>
  </numFmts>
  <fonts count="62">
    <font>
      <sz val="10"/>
      <name val="Arial"/>
      <family val="0"/>
    </font>
    <font>
      <sz val="12"/>
      <name val="Arial Narrow"/>
      <family val="2"/>
    </font>
    <font>
      <b/>
      <sz val="12"/>
      <name val="Arial Narrow"/>
      <family val="2"/>
    </font>
    <font>
      <u val="single"/>
      <sz val="10"/>
      <color indexed="12"/>
      <name val="Arial"/>
      <family val="2"/>
    </font>
    <font>
      <u val="single"/>
      <sz val="10"/>
      <color indexed="36"/>
      <name val="Arial"/>
      <family val="2"/>
    </font>
    <font>
      <sz val="10"/>
      <name val="Arial Narrow"/>
      <family val="2"/>
    </font>
    <font>
      <u val="singleAccounting"/>
      <sz val="12"/>
      <name val="Arial Narrow"/>
      <family val="2"/>
    </font>
    <font>
      <u val="single"/>
      <sz val="12"/>
      <name val="Arial Narrow"/>
      <family val="2"/>
    </font>
    <font>
      <b/>
      <u val="single"/>
      <sz val="12"/>
      <name val="Arial Narrow"/>
      <family val="2"/>
    </font>
    <font>
      <sz val="12"/>
      <name val="Times New Roman"/>
      <family val="1"/>
    </font>
    <font>
      <b/>
      <i/>
      <sz val="12"/>
      <name val="Arial Narrow"/>
      <family val="2"/>
    </font>
    <font>
      <sz val="10"/>
      <name val="Times New Roman"/>
      <family val="1"/>
    </font>
    <font>
      <b/>
      <sz val="10"/>
      <name val="Times New Roman"/>
      <family val="1"/>
    </font>
    <font>
      <b/>
      <sz val="12"/>
      <name val="Arial Black"/>
      <family val="2"/>
    </font>
    <font>
      <b/>
      <sz val="10"/>
      <name val="Arial Black"/>
      <family val="2"/>
    </font>
    <font>
      <sz val="9"/>
      <name val="Arial Narrow"/>
      <family val="2"/>
    </font>
    <font>
      <b/>
      <sz val="14"/>
      <name val="Arial Narrow"/>
      <family val="2"/>
    </font>
    <font>
      <sz val="12"/>
      <name val="Arial Black"/>
      <family val="2"/>
    </font>
    <font>
      <sz val="10"/>
      <name val="Arial Black"/>
      <family val="2"/>
    </font>
    <font>
      <i/>
      <sz val="12"/>
      <name val="Arial Narrow"/>
      <family val="2"/>
    </font>
    <font>
      <sz val="14"/>
      <name val="Arial Black"/>
      <family val="2"/>
    </font>
    <font>
      <b/>
      <sz val="10"/>
      <name val="Arial"/>
      <family val="2"/>
    </font>
    <font>
      <sz val="11"/>
      <name val="Arial Black"/>
      <family val="2"/>
    </font>
    <font>
      <sz val="11"/>
      <name val="Times New Roman"/>
      <family val="1"/>
    </font>
    <font>
      <sz val="11"/>
      <name val="Arial Narrow"/>
      <family val="2"/>
    </font>
    <font>
      <u val="single"/>
      <sz val="11"/>
      <name val="Times New Roman"/>
      <family val="1"/>
    </font>
    <font>
      <b/>
      <sz val="11"/>
      <name val="Arial Narrow"/>
      <family val="2"/>
    </font>
    <font>
      <b/>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double"/>
    </border>
    <border>
      <left style="thin"/>
      <right style="thin"/>
      <top style="double"/>
      <bottom>
        <color indexed="63"/>
      </bottom>
    </border>
    <border>
      <left>
        <color indexed="63"/>
      </left>
      <right style="thin"/>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74">
    <xf numFmtId="0" fontId="0" fillId="0" borderId="0" xfId="0" applyAlignment="1">
      <alignment/>
    </xf>
    <xf numFmtId="0" fontId="2" fillId="33" borderId="0" xfId="0" applyFont="1" applyFill="1" applyAlignment="1">
      <alignment horizontal="center" vertical="top" wrapText="1"/>
    </xf>
    <xf numFmtId="0" fontId="5"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vertical="top" wrapText="1"/>
    </xf>
    <xf numFmtId="0" fontId="5" fillId="0" borderId="0" xfId="0" applyFont="1" applyAlignment="1">
      <alignment vertical="top" wrapText="1"/>
    </xf>
    <xf numFmtId="0" fontId="5" fillId="0" borderId="0" xfId="0" applyFont="1" applyBorder="1" applyAlignment="1">
      <alignment horizontal="left"/>
    </xf>
    <xf numFmtId="0" fontId="1" fillId="33" borderId="0" xfId="0" applyFont="1" applyFill="1" applyAlignment="1">
      <alignment vertical="top" wrapText="1"/>
    </xf>
    <xf numFmtId="0" fontId="2" fillId="0" borderId="0" xfId="0" applyFont="1" applyAlignment="1">
      <alignment horizontal="left" vertical="top" wrapText="1"/>
    </xf>
    <xf numFmtId="169" fontId="1" fillId="0" borderId="10" xfId="0" applyNumberFormat="1" applyFont="1" applyBorder="1" applyAlignment="1">
      <alignment vertical="top" wrapText="1"/>
    </xf>
    <xf numFmtId="0" fontId="1" fillId="0" borderId="11" xfId="0" applyFont="1" applyBorder="1" applyAlignment="1">
      <alignment horizontal="center" vertical="top" wrapText="1"/>
    </xf>
    <xf numFmtId="15" fontId="1" fillId="0" borderId="12" xfId="0" applyNumberFormat="1" applyFont="1" applyBorder="1" applyAlignment="1">
      <alignment horizontal="center" vertical="top" wrapText="1"/>
    </xf>
    <xf numFmtId="0" fontId="1" fillId="0" borderId="0" xfId="0" applyFont="1" applyBorder="1" applyAlignment="1">
      <alignment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vertical="top" wrapText="1"/>
    </xf>
    <xf numFmtId="0" fontId="5" fillId="0" borderId="14" xfId="0" applyFont="1" applyBorder="1" applyAlignment="1">
      <alignment horizontal="left"/>
    </xf>
    <xf numFmtId="169" fontId="1" fillId="0" borderId="12" xfId="0" applyNumberFormat="1" applyFont="1" applyBorder="1" applyAlignment="1">
      <alignment vertical="top" wrapText="1"/>
    </xf>
    <xf numFmtId="169" fontId="2" fillId="0" borderId="15" xfId="0" applyNumberFormat="1" applyFont="1" applyBorder="1" applyAlignment="1">
      <alignment vertical="top" wrapText="1"/>
    </xf>
    <xf numFmtId="0" fontId="1" fillId="0" borderId="14" xfId="0" applyFont="1" applyFill="1" applyBorder="1" applyAlignment="1" quotePrefix="1">
      <alignment horizontal="left" vertical="justify"/>
    </xf>
    <xf numFmtId="0" fontId="1" fillId="0" borderId="16" xfId="0" applyFont="1" applyBorder="1" applyAlignment="1">
      <alignment vertical="top" wrapText="1"/>
    </xf>
    <xf numFmtId="169" fontId="2" fillId="0" borderId="12" xfId="0" applyNumberFormat="1" applyFont="1" applyBorder="1" applyAlignment="1">
      <alignment vertical="top" wrapText="1"/>
    </xf>
    <xf numFmtId="0" fontId="1" fillId="0" borderId="17" xfId="0" applyFont="1" applyFill="1" applyBorder="1" applyAlignment="1">
      <alignment vertical="top" wrapText="1"/>
    </xf>
    <xf numFmtId="0" fontId="1" fillId="0" borderId="11" xfId="0" applyFont="1" applyFill="1" applyBorder="1" applyAlignment="1">
      <alignment vertical="top" wrapText="1"/>
    </xf>
    <xf numFmtId="0" fontId="1" fillId="0" borderId="0" xfId="0" applyFont="1" applyFill="1" applyBorder="1" applyAlignment="1" quotePrefix="1">
      <alignment horizontal="left" vertical="justify"/>
    </xf>
    <xf numFmtId="0" fontId="1" fillId="0" borderId="0" xfId="0" applyFont="1" applyFill="1" applyBorder="1" applyAlignment="1">
      <alignment vertical="top" wrapText="1"/>
    </xf>
    <xf numFmtId="169" fontId="1" fillId="0" borderId="12" xfId="0" applyNumberFormat="1" applyFont="1" applyFill="1" applyBorder="1" applyAlignment="1">
      <alignment vertical="top" wrapText="1"/>
    </xf>
    <xf numFmtId="0" fontId="1" fillId="0" borderId="14" xfId="0" applyFont="1" applyFill="1" applyBorder="1" applyAlignment="1">
      <alignment vertical="top" wrapText="1"/>
    </xf>
    <xf numFmtId="169" fontId="1" fillId="0" borderId="15" xfId="0" applyNumberFormat="1" applyFont="1" applyFill="1" applyBorder="1" applyAlignment="1">
      <alignment vertical="top" wrapText="1"/>
    </xf>
    <xf numFmtId="0" fontId="1" fillId="33" borderId="0" xfId="0" applyFont="1" applyFill="1" applyAlignment="1">
      <alignment horizontal="center" vertical="top" wrapText="1"/>
    </xf>
    <xf numFmtId="0" fontId="5" fillId="33" borderId="0" xfId="0" applyFont="1" applyFill="1" applyAlignment="1">
      <alignment/>
    </xf>
    <xf numFmtId="0" fontId="2" fillId="0" borderId="0" xfId="0" applyFont="1" applyAlignment="1">
      <alignment horizontal="center" vertical="top" wrapText="1"/>
    </xf>
    <xf numFmtId="0" fontId="5" fillId="33" borderId="11" xfId="0" applyFont="1" applyFill="1" applyBorder="1" applyAlignment="1">
      <alignment horizontal="center"/>
    </xf>
    <xf numFmtId="0" fontId="5" fillId="33" borderId="12" xfId="0" applyFont="1" applyFill="1" applyBorder="1" applyAlignment="1">
      <alignment horizontal="center"/>
    </xf>
    <xf numFmtId="15" fontId="5" fillId="33" borderId="15" xfId="0" applyNumberFormat="1" applyFont="1" applyFill="1" applyBorder="1" applyAlignment="1" quotePrefix="1">
      <alignment horizontal="center"/>
    </xf>
    <xf numFmtId="0" fontId="8" fillId="0" borderId="0" xfId="0" applyFont="1" applyAlignment="1">
      <alignment/>
    </xf>
    <xf numFmtId="0" fontId="7" fillId="0" borderId="0" xfId="0" applyFont="1" applyAlignment="1">
      <alignment horizontal="center" vertical="top" wrapText="1"/>
    </xf>
    <xf numFmtId="0" fontId="1" fillId="0" borderId="0" xfId="0" applyFont="1" applyBorder="1" applyAlignment="1">
      <alignment horizontal="left"/>
    </xf>
    <xf numFmtId="178" fontId="1" fillId="0" borderId="18" xfId="42" applyNumberFormat="1" applyFont="1" applyBorder="1" applyAlignment="1">
      <alignment vertical="top" wrapText="1"/>
    </xf>
    <xf numFmtId="178" fontId="1" fillId="0" borderId="0" xfId="42" applyNumberFormat="1" applyFont="1" applyAlignment="1">
      <alignment vertical="top" wrapText="1"/>
    </xf>
    <xf numFmtId="0" fontId="1" fillId="0" borderId="0" xfId="0" applyFont="1" applyBorder="1" applyAlignment="1" quotePrefix="1">
      <alignment horizontal="left"/>
    </xf>
    <xf numFmtId="178" fontId="1" fillId="0" borderId="0" xfId="42" applyNumberFormat="1" applyFont="1" applyFill="1" applyBorder="1" applyAlignment="1">
      <alignment horizontal="left"/>
    </xf>
    <xf numFmtId="178" fontId="1" fillId="0" borderId="0" xfId="42" applyNumberFormat="1" applyFont="1" applyAlignment="1">
      <alignment horizontal="center" vertical="top" wrapText="1"/>
    </xf>
    <xf numFmtId="178" fontId="1" fillId="0" borderId="0" xfId="42" applyNumberFormat="1" applyFont="1" applyAlignment="1">
      <alignment/>
    </xf>
    <xf numFmtId="178" fontId="1" fillId="0" borderId="10" xfId="42" applyNumberFormat="1" applyFont="1" applyBorder="1" applyAlignment="1">
      <alignment horizontal="left"/>
    </xf>
    <xf numFmtId="178" fontId="5" fillId="0" borderId="0" xfId="42" applyNumberFormat="1" applyFont="1" applyBorder="1" applyAlignment="1">
      <alignment horizontal="left"/>
    </xf>
    <xf numFmtId="171" fontId="1" fillId="0" borderId="18" xfId="42" applyNumberFormat="1" applyFont="1" applyBorder="1" applyAlignment="1">
      <alignment horizontal="left"/>
    </xf>
    <xf numFmtId="178" fontId="6" fillId="0" borderId="0" xfId="42" applyNumberFormat="1" applyFont="1" applyAlignment="1">
      <alignment vertical="top" wrapText="1"/>
    </xf>
    <xf numFmtId="0" fontId="2" fillId="33" borderId="0" xfId="0" applyFont="1" applyFill="1" applyAlignment="1">
      <alignment vertical="top" wrapText="1"/>
    </xf>
    <xf numFmtId="0" fontId="1" fillId="0" borderId="0" xfId="0" applyFont="1" applyAlignment="1">
      <alignment horizontal="left" vertical="top"/>
    </xf>
    <xf numFmtId="0" fontId="1" fillId="0" borderId="15" xfId="0" applyFont="1" applyBorder="1" applyAlignment="1">
      <alignment horizontal="center" vertical="top" wrapText="1"/>
    </xf>
    <xf numFmtId="0" fontId="1" fillId="0" borderId="0" xfId="0" applyFont="1" applyAlignment="1" quotePrefix="1">
      <alignment horizontal="left" vertical="top" wrapText="1"/>
    </xf>
    <xf numFmtId="0" fontId="1" fillId="0" borderId="0" xfId="0" applyFont="1" applyFill="1" applyBorder="1" applyAlignment="1">
      <alignment horizontal="left" vertical="top" wrapText="1"/>
    </xf>
    <xf numFmtId="0" fontId="9" fillId="0" borderId="0" xfId="0" applyFont="1" applyFill="1" applyBorder="1" applyAlignment="1">
      <alignment vertical="top" wrapText="1"/>
    </xf>
    <xf numFmtId="0" fontId="10" fillId="0" borderId="0" xfId="0" applyFont="1" applyFill="1" applyBorder="1" applyAlignment="1">
      <alignment horizontal="left" vertical="top" wrapText="1"/>
    </xf>
    <xf numFmtId="0" fontId="1" fillId="0" borderId="19" xfId="0" applyFont="1" applyFill="1" applyBorder="1" applyAlignment="1">
      <alignment horizontal="center" vertical="top" wrapText="1"/>
    </xf>
    <xf numFmtId="0" fontId="5" fillId="0" borderId="0" xfId="0" applyFont="1" applyFill="1" applyAlignment="1">
      <alignment/>
    </xf>
    <xf numFmtId="169" fontId="1" fillId="0" borderId="20" xfId="0" applyNumberFormat="1" applyFont="1" applyFill="1" applyBorder="1" applyAlignment="1">
      <alignment horizontal="right" vertical="top" wrapText="1"/>
    </xf>
    <xf numFmtId="169" fontId="1" fillId="0" borderId="21" xfId="0" applyNumberFormat="1" applyFont="1" applyFill="1" applyBorder="1" applyAlignment="1">
      <alignment horizontal="right" vertical="top" wrapText="1"/>
    </xf>
    <xf numFmtId="169" fontId="1" fillId="0" borderId="22" xfId="0" applyNumberFormat="1" applyFont="1" applyFill="1" applyBorder="1" applyAlignment="1">
      <alignment horizontal="right" vertical="top" wrapText="1"/>
    </xf>
    <xf numFmtId="0" fontId="1" fillId="0" borderId="0" xfId="0" applyFont="1" applyFill="1" applyAlignment="1">
      <alignment horizontal="left" vertical="top" wrapText="1"/>
    </xf>
    <xf numFmtId="0" fontId="1" fillId="0" borderId="11" xfId="0" applyFont="1" applyBorder="1" applyAlignment="1">
      <alignment horizontal="center" wrapText="1"/>
    </xf>
    <xf numFmtId="169" fontId="2" fillId="0" borderId="12" xfId="0" applyNumberFormat="1" applyFont="1" applyFill="1" applyBorder="1" applyAlignment="1">
      <alignment vertical="top" wrapText="1"/>
    </xf>
    <xf numFmtId="169" fontId="1" fillId="0" borderId="10" xfId="0" applyNumberFormat="1" applyFont="1" applyFill="1" applyBorder="1" applyAlignment="1">
      <alignment vertical="top" wrapText="1"/>
    </xf>
    <xf numFmtId="169" fontId="2" fillId="0" borderId="15" xfId="0" applyNumberFormat="1" applyFont="1" applyFill="1" applyBorder="1" applyAlignment="1">
      <alignment vertical="top" wrapText="1"/>
    </xf>
    <xf numFmtId="0" fontId="1" fillId="0" borderId="0" xfId="0" applyFont="1" applyFill="1" applyAlignment="1">
      <alignment vertical="top" wrapText="1"/>
    </xf>
    <xf numFmtId="0" fontId="1" fillId="33" borderId="11" xfId="0" applyFont="1" applyFill="1" applyBorder="1" applyAlignment="1">
      <alignment horizontal="center"/>
    </xf>
    <xf numFmtId="0" fontId="11" fillId="0" borderId="0" xfId="0" applyFont="1" applyAlignment="1">
      <alignment horizontal="left" vertical="top" wrapText="1" indent="3"/>
    </xf>
    <xf numFmtId="0" fontId="11" fillId="0" borderId="0" xfId="0" applyFont="1" applyAlignment="1">
      <alignment horizontal="center" vertical="top" wrapText="1"/>
    </xf>
    <xf numFmtId="0" fontId="1" fillId="33" borderId="12" xfId="0" applyFont="1" applyFill="1" applyBorder="1" applyAlignment="1">
      <alignment horizontal="center"/>
    </xf>
    <xf numFmtId="15" fontId="11" fillId="0" borderId="0" xfId="0" applyNumberFormat="1" applyFont="1" applyAlignment="1">
      <alignment horizontal="center" vertical="top" wrapText="1"/>
    </xf>
    <xf numFmtId="0" fontId="1" fillId="33" borderId="12" xfId="0" applyFont="1" applyFill="1" applyBorder="1" applyAlignment="1" quotePrefix="1">
      <alignment horizontal="center"/>
    </xf>
    <xf numFmtId="0" fontId="12" fillId="0" borderId="0" xfId="0" applyFont="1" applyAlignment="1">
      <alignment horizontal="left" vertical="top" wrapText="1" indent="3"/>
    </xf>
    <xf numFmtId="0" fontId="2" fillId="0" borderId="0" xfId="0" applyFont="1" applyAlignment="1">
      <alignment/>
    </xf>
    <xf numFmtId="0" fontId="1" fillId="0" borderId="0" xfId="0" applyFont="1" applyAlignment="1">
      <alignment horizontal="right" vertical="top" wrapText="1" indent="3"/>
    </xf>
    <xf numFmtId="169" fontId="1" fillId="0" borderId="0" xfId="0" applyNumberFormat="1" applyFont="1" applyAlignment="1">
      <alignment vertical="top" wrapText="1"/>
    </xf>
    <xf numFmtId="169" fontId="1" fillId="0" borderId="0" xfId="0" applyNumberFormat="1" applyFont="1" applyFill="1" applyAlignment="1">
      <alignment vertical="top" wrapText="1"/>
    </xf>
    <xf numFmtId="169" fontId="1" fillId="0" borderId="0" xfId="0" applyNumberFormat="1" applyFont="1" applyBorder="1" applyAlignment="1">
      <alignment vertical="top" wrapText="1"/>
    </xf>
    <xf numFmtId="0" fontId="11" fillId="0" borderId="0" xfId="0" applyFont="1" applyAlignment="1">
      <alignment horizontal="left" indent="3"/>
    </xf>
    <xf numFmtId="0" fontId="11" fillId="0" borderId="0" xfId="0" applyFont="1" applyAlignment="1">
      <alignment horizontal="justify"/>
    </xf>
    <xf numFmtId="0" fontId="0" fillId="0" borderId="0" xfId="0" applyFont="1" applyAlignment="1">
      <alignment/>
    </xf>
    <xf numFmtId="0" fontId="2" fillId="0" borderId="0" xfId="0" applyFont="1" applyAlignment="1">
      <alignment vertical="top" wrapText="1"/>
    </xf>
    <xf numFmtId="0" fontId="1" fillId="0" borderId="0" xfId="0" applyFont="1" applyAlignment="1">
      <alignment horizontal="justify" vertical="top" wrapText="1"/>
    </xf>
    <xf numFmtId="0" fontId="1" fillId="0" borderId="0" xfId="0" applyFont="1" applyAlignment="1">
      <alignment/>
    </xf>
    <xf numFmtId="0" fontId="1" fillId="33" borderId="0" xfId="0" applyFont="1" applyFill="1" applyBorder="1" applyAlignment="1">
      <alignment horizontal="center" vertical="top" wrapText="1"/>
    </xf>
    <xf numFmtId="0" fontId="5" fillId="0" borderId="0" xfId="0" applyFont="1" applyBorder="1" applyAlignment="1">
      <alignment/>
    </xf>
    <xf numFmtId="0" fontId="9" fillId="0" borderId="0" xfId="0" applyFont="1" applyBorder="1" applyAlignment="1">
      <alignment vertical="top" wrapText="1"/>
    </xf>
    <xf numFmtId="0" fontId="1" fillId="0" borderId="0" xfId="0" applyFont="1" applyBorder="1" applyAlignment="1">
      <alignment horizontal="left" vertical="top" wrapText="1"/>
    </xf>
    <xf numFmtId="0" fontId="2" fillId="33" borderId="0" xfId="0" applyFont="1" applyFill="1" applyAlignment="1" quotePrefix="1">
      <alignment horizontal="center" vertical="top" wrapText="1"/>
    </xf>
    <xf numFmtId="0" fontId="1" fillId="0" borderId="0" xfId="0" applyFont="1" applyAlignment="1">
      <alignment wrapText="1"/>
    </xf>
    <xf numFmtId="0" fontId="1" fillId="0" borderId="0" xfId="0" applyFont="1" applyBorder="1" applyAlignment="1">
      <alignment horizontal="center" vertical="top" wrapText="1"/>
    </xf>
    <xf numFmtId="0" fontId="1" fillId="0" borderId="10" xfId="0" applyFont="1" applyFill="1" applyBorder="1" applyAlignment="1">
      <alignment horizontal="center" vertical="top" wrapText="1"/>
    </xf>
    <xf numFmtId="178" fontId="1" fillId="0" borderId="10" xfId="42" applyNumberFormat="1" applyFont="1" applyFill="1" applyBorder="1" applyAlignment="1">
      <alignment/>
    </xf>
    <xf numFmtId="169" fontId="1" fillId="0" borderId="0" xfId="0" applyNumberFormat="1" applyFont="1" applyBorder="1" applyAlignment="1">
      <alignment horizontal="center" vertical="top" wrapText="1"/>
    </xf>
    <xf numFmtId="0" fontId="1" fillId="0" borderId="0" xfId="0" applyFont="1" applyFill="1" applyAlignment="1">
      <alignment/>
    </xf>
    <xf numFmtId="178" fontId="1" fillId="0" borderId="23" xfId="61" applyNumberFormat="1" applyFont="1" applyFill="1" applyBorder="1" applyAlignment="1">
      <alignment/>
    </xf>
    <xf numFmtId="169" fontId="1" fillId="0" borderId="23" xfId="0" applyNumberFormat="1" applyFont="1" applyFill="1" applyBorder="1" applyAlignment="1">
      <alignment horizontal="center"/>
    </xf>
    <xf numFmtId="169" fontId="1" fillId="0" borderId="0" xfId="0" applyNumberFormat="1" applyFont="1" applyBorder="1" applyAlignment="1">
      <alignment horizontal="center"/>
    </xf>
    <xf numFmtId="0" fontId="1" fillId="0" borderId="0" xfId="0" applyFont="1" applyBorder="1" applyAlignment="1">
      <alignment/>
    </xf>
    <xf numFmtId="169" fontId="1" fillId="0" borderId="0" xfId="0" applyNumberFormat="1" applyFont="1" applyBorder="1" applyAlignment="1">
      <alignment/>
    </xf>
    <xf numFmtId="0" fontId="1" fillId="33" borderId="0" xfId="0" applyFont="1" applyFill="1" applyAlignment="1">
      <alignment/>
    </xf>
    <xf numFmtId="178" fontId="6" fillId="0" borderId="0" xfId="42" applyNumberFormat="1" applyFont="1" applyAlignment="1">
      <alignment horizontal="left" vertical="top" wrapText="1"/>
    </xf>
    <xf numFmtId="178" fontId="6" fillId="0" borderId="0" xfId="42" applyNumberFormat="1" applyFont="1" applyAlignment="1">
      <alignment horizontal="center" vertical="top" wrapText="1"/>
    </xf>
    <xf numFmtId="178" fontId="1" fillId="0" borderId="18" xfId="42" applyNumberFormat="1" applyFont="1" applyFill="1" applyBorder="1" applyAlignment="1">
      <alignment horizontal="left" vertical="top" wrapText="1"/>
    </xf>
    <xf numFmtId="178" fontId="1" fillId="0" borderId="0" xfId="42" applyNumberFormat="1" applyFont="1" applyFill="1" applyBorder="1" applyAlignment="1">
      <alignment horizontal="left" vertical="top" wrapText="1"/>
    </xf>
    <xf numFmtId="178" fontId="6" fillId="0" borderId="0" xfId="42" applyNumberFormat="1" applyFont="1" applyFill="1" applyAlignment="1">
      <alignment horizontal="left" vertical="top" wrapText="1"/>
    </xf>
    <xf numFmtId="178" fontId="16" fillId="34" borderId="0" xfId="42" applyNumberFormat="1" applyFont="1" applyFill="1" applyBorder="1" applyAlignment="1">
      <alignment vertical="center"/>
    </xf>
    <xf numFmtId="0" fontId="1" fillId="34" borderId="0" xfId="0" applyFont="1" applyFill="1" applyAlignment="1">
      <alignment horizontal="left" vertical="top" wrapText="1"/>
    </xf>
    <xf numFmtId="0" fontId="1" fillId="0" borderId="24" xfId="0" applyFont="1" applyBorder="1" applyAlignment="1" quotePrefix="1">
      <alignment horizontal="center" vertical="top" wrapText="1"/>
    </xf>
    <xf numFmtId="169" fontId="2" fillId="0" borderId="11" xfId="0" applyNumberFormat="1" applyFont="1" applyBorder="1" applyAlignment="1">
      <alignment horizontal="center" vertical="top" wrapText="1"/>
    </xf>
    <xf numFmtId="0" fontId="1" fillId="33" borderId="0" xfId="0" applyFont="1" applyFill="1" applyAlignment="1" quotePrefix="1">
      <alignment horizontal="center" vertical="top" wrapText="1"/>
    </xf>
    <xf numFmtId="0" fontId="1" fillId="0" borderId="13" xfId="0" applyFont="1" applyBorder="1" applyAlignment="1" quotePrefix="1">
      <alignment horizontal="center" vertical="top" wrapText="1"/>
    </xf>
    <xf numFmtId="14" fontId="2" fillId="0" borderId="12" xfId="0" applyNumberFormat="1" applyFont="1" applyBorder="1" applyAlignment="1">
      <alignment horizontal="center" vertical="top" wrapText="1"/>
    </xf>
    <xf numFmtId="0" fontId="1" fillId="0" borderId="25" xfId="0" applyFont="1" applyBorder="1" applyAlignment="1" quotePrefix="1">
      <alignment horizontal="center" vertical="top" wrapText="1"/>
    </xf>
    <xf numFmtId="169" fontId="2" fillId="0" borderId="15" xfId="0" applyNumberFormat="1" applyFont="1" applyBorder="1" applyAlignment="1">
      <alignment horizontal="center" vertical="top" wrapText="1"/>
    </xf>
    <xf numFmtId="169" fontId="2" fillId="0" borderId="15" xfId="0" applyNumberFormat="1" applyFont="1" applyFill="1" applyBorder="1" applyAlignment="1">
      <alignment horizontal="center" vertical="top" wrapText="1"/>
    </xf>
    <xf numFmtId="169" fontId="2" fillId="0" borderId="10" xfId="0" applyNumberFormat="1" applyFont="1" applyFill="1" applyBorder="1" applyAlignment="1">
      <alignment horizontal="center" vertical="top" wrapText="1"/>
    </xf>
    <xf numFmtId="0" fontId="1" fillId="0" borderId="26" xfId="0" applyFont="1" applyBorder="1" applyAlignment="1">
      <alignment horizontal="center" vertical="top" wrapText="1"/>
    </xf>
    <xf numFmtId="169" fontId="1" fillId="0" borderId="10" xfId="43" applyFont="1" applyBorder="1" applyAlignment="1">
      <alignment vertical="top" wrapText="1"/>
    </xf>
    <xf numFmtId="187" fontId="1" fillId="0" borderId="10" xfId="0" applyNumberFormat="1" applyFont="1" applyFill="1" applyBorder="1" applyAlignment="1">
      <alignment horizontal="center" vertical="top" wrapText="1"/>
    </xf>
    <xf numFmtId="2" fontId="1" fillId="33" borderId="0" xfId="0" applyNumberFormat="1" applyFont="1" applyFill="1" applyBorder="1" applyAlignment="1">
      <alignment horizontal="justify" vertical="top" wrapText="1"/>
    </xf>
    <xf numFmtId="0" fontId="5" fillId="33" borderId="0" xfId="0" applyFont="1" applyFill="1" applyAlignment="1">
      <alignment horizontal="justify" vertical="top" wrapText="1"/>
    </xf>
    <xf numFmtId="0" fontId="2" fillId="0" borderId="0" xfId="0" applyFont="1" applyFill="1" applyAlignment="1">
      <alignment horizontal="center" vertical="top" wrapText="1"/>
    </xf>
    <xf numFmtId="0" fontId="1" fillId="0" borderId="0" xfId="0" applyFont="1" applyFill="1" applyAlignment="1">
      <alignment vertical="top"/>
    </xf>
    <xf numFmtId="0" fontId="2" fillId="0" borderId="0" xfId="0" applyFont="1" applyFill="1" applyBorder="1" applyAlignment="1">
      <alignment horizontal="center" vertical="top" wrapText="1"/>
    </xf>
    <xf numFmtId="0" fontId="2" fillId="0" borderId="0" xfId="0" applyFont="1" applyFill="1" applyAlignment="1" quotePrefix="1">
      <alignment horizontal="center" vertical="top" wrapText="1"/>
    </xf>
    <xf numFmtId="0" fontId="7" fillId="0" borderId="0" xfId="0" applyFont="1" applyFill="1" applyBorder="1" applyAlignment="1">
      <alignment horizontal="left" vertical="top" wrapText="1"/>
    </xf>
    <xf numFmtId="0" fontId="2"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78" fontId="1" fillId="0" borderId="0" xfId="42" applyNumberFormat="1" applyFont="1" applyFill="1" applyBorder="1" applyAlignment="1">
      <alignment horizontal="right" vertical="top" wrapText="1"/>
    </xf>
    <xf numFmtId="178" fontId="5" fillId="0" borderId="0" xfId="42" applyNumberFormat="1" applyFont="1" applyFill="1" applyAlignment="1">
      <alignment horizontal="right"/>
    </xf>
    <xf numFmtId="0" fontId="1" fillId="0" borderId="0" xfId="0" applyFont="1" applyFill="1" applyAlignment="1">
      <alignment horizontal="left"/>
    </xf>
    <xf numFmtId="178" fontId="1" fillId="0" borderId="16" xfId="42" applyNumberFormat="1" applyFont="1" applyFill="1" applyBorder="1" applyAlignment="1">
      <alignment horizontal="right" vertical="top" wrapText="1"/>
    </xf>
    <xf numFmtId="169" fontId="1" fillId="0" borderId="0" xfId="0" applyNumberFormat="1" applyFont="1" applyAlignment="1">
      <alignment horizontal="right" vertical="top" wrapText="1"/>
    </xf>
    <xf numFmtId="169" fontId="1" fillId="0" borderId="0" xfId="0" applyNumberFormat="1" applyFont="1" applyAlignment="1">
      <alignment horizontal="left" vertical="top" wrapText="1"/>
    </xf>
    <xf numFmtId="169" fontId="1" fillId="0" borderId="27" xfId="0" applyNumberFormat="1" applyFont="1" applyBorder="1" applyAlignment="1">
      <alignment vertical="top" wrapText="1"/>
    </xf>
    <xf numFmtId="37" fontId="7" fillId="0" borderId="0" xfId="0" applyNumberFormat="1" applyFont="1" applyBorder="1" applyAlignment="1">
      <alignment vertical="top" wrapText="1"/>
    </xf>
    <xf numFmtId="0" fontId="2" fillId="33" borderId="0" xfId="58" applyFont="1" applyFill="1" applyAlignment="1">
      <alignment horizontal="center" vertical="center"/>
      <protection/>
    </xf>
    <xf numFmtId="0" fontId="1" fillId="0" borderId="0" xfId="57" applyFont="1" applyAlignment="1">
      <alignment vertical="center"/>
      <protection/>
    </xf>
    <xf numFmtId="17" fontId="2" fillId="0" borderId="0" xfId="57" applyNumberFormat="1" applyFont="1" applyFill="1" applyBorder="1" applyAlignment="1">
      <alignment horizontal="center" vertical="center" wrapText="1"/>
      <protection/>
    </xf>
    <xf numFmtId="37" fontId="2" fillId="0" borderId="0" xfId="57" applyNumberFormat="1" applyFont="1" applyFill="1" applyBorder="1" applyAlignment="1">
      <alignment horizontal="center" vertical="center"/>
      <protection/>
    </xf>
    <xf numFmtId="0" fontId="11" fillId="0" borderId="0" xfId="0" applyFont="1" applyFill="1" applyAlignment="1">
      <alignment/>
    </xf>
    <xf numFmtId="178" fontId="1" fillId="0" borderId="0" xfId="42" applyNumberFormat="1" applyFont="1" applyBorder="1" applyAlignment="1">
      <alignment/>
    </xf>
    <xf numFmtId="178" fontId="1" fillId="0" borderId="14" xfId="42" applyNumberFormat="1" applyFont="1" applyBorder="1" applyAlignment="1">
      <alignment/>
    </xf>
    <xf numFmtId="0" fontId="19" fillId="0" borderId="0" xfId="0" applyFont="1" applyAlignment="1">
      <alignment/>
    </xf>
    <xf numFmtId="0" fontId="0" fillId="0" borderId="0" xfId="0" applyFont="1" applyFill="1" applyAlignment="1">
      <alignment/>
    </xf>
    <xf numFmtId="178" fontId="1" fillId="0" borderId="0" xfId="42" applyNumberFormat="1" applyFont="1" applyFill="1" applyAlignment="1">
      <alignment/>
    </xf>
    <xf numFmtId="178" fontId="1" fillId="0" borderId="16" xfId="42" applyNumberFormat="1" applyFont="1" applyFill="1" applyBorder="1" applyAlignment="1">
      <alignment/>
    </xf>
    <xf numFmtId="178" fontId="1" fillId="0" borderId="16" xfId="42" applyNumberFormat="1" applyFont="1" applyBorder="1" applyAlignment="1">
      <alignment/>
    </xf>
    <xf numFmtId="178" fontId="1" fillId="0" borderId="27" xfId="42" applyNumberFormat="1" applyFont="1" applyBorder="1" applyAlignment="1">
      <alignment/>
    </xf>
    <xf numFmtId="0" fontId="0" fillId="0" borderId="0" xfId="0" applyFont="1" applyFill="1" applyAlignment="1">
      <alignment horizontal="justify" vertical="center"/>
    </xf>
    <xf numFmtId="0" fontId="2" fillId="0" borderId="0" xfId="0" applyFont="1" applyFill="1" applyAlignment="1">
      <alignment horizontal="justify" vertical="center"/>
    </xf>
    <xf numFmtId="0" fontId="2" fillId="0" borderId="0" xfId="0" applyFont="1" applyFill="1" applyAlignment="1">
      <alignment vertical="center"/>
    </xf>
    <xf numFmtId="0" fontId="2" fillId="0" borderId="14" xfId="0" applyFont="1" applyFill="1" applyBorder="1" applyAlignment="1">
      <alignment horizontal="center" vertical="center"/>
    </xf>
    <xf numFmtId="0" fontId="2" fillId="0" borderId="11" xfId="0" applyFont="1" applyFill="1" applyBorder="1" applyAlignment="1">
      <alignment horizontal="justify"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2" xfId="0" applyFont="1" applyFill="1" applyBorder="1" applyAlignment="1">
      <alignment horizontal="justify" vertical="center"/>
    </xf>
    <xf numFmtId="0" fontId="0" fillId="0" borderId="15" xfId="0" applyFont="1" applyFill="1" applyBorder="1" applyAlignment="1">
      <alignment horizontal="justify" vertical="center"/>
    </xf>
    <xf numFmtId="0" fontId="2" fillId="0" borderId="15" xfId="0" applyFont="1" applyFill="1" applyBorder="1" applyAlignment="1">
      <alignment horizontal="center" vertical="center"/>
    </xf>
    <xf numFmtId="0" fontId="0" fillId="0" borderId="24" xfId="0" applyFont="1" applyFill="1" applyBorder="1" applyAlignment="1">
      <alignment horizontal="left" vertical="center"/>
    </xf>
    <xf numFmtId="3" fontId="0" fillId="0" borderId="12" xfId="42" applyNumberFormat="1" applyFont="1" applyFill="1" applyBorder="1" applyAlignment="1">
      <alignment horizontal="right" vertical="center"/>
    </xf>
    <xf numFmtId="169" fontId="0" fillId="0" borderId="12" xfId="42" applyNumberFormat="1" applyFont="1" applyFill="1" applyBorder="1" applyAlignment="1">
      <alignment horizontal="right" vertical="center"/>
    </xf>
    <xf numFmtId="0" fontId="0" fillId="0" borderId="13" xfId="0" applyFont="1" applyFill="1" applyBorder="1" applyAlignment="1">
      <alignment horizontal="left" vertical="center"/>
    </xf>
    <xf numFmtId="169" fontId="0" fillId="0" borderId="13" xfId="42" applyNumberFormat="1" applyFont="1" applyFill="1" applyBorder="1" applyAlignment="1">
      <alignment horizontal="right" vertical="center"/>
    </xf>
    <xf numFmtId="0" fontId="0" fillId="0" borderId="12" xfId="0" applyFont="1" applyFill="1" applyBorder="1" applyAlignment="1">
      <alignment horizontal="left" vertical="center"/>
    </xf>
    <xf numFmtId="178" fontId="0" fillId="0" borderId="13" xfId="42" applyNumberFormat="1" applyFont="1" applyFill="1" applyBorder="1" applyAlignment="1">
      <alignment horizontal="right" vertical="center"/>
    </xf>
    <xf numFmtId="37" fontId="0" fillId="0" borderId="12" xfId="0" applyNumberFormat="1" applyFont="1" applyFill="1" applyBorder="1" applyAlignment="1">
      <alignment horizontal="right" vertical="center"/>
    </xf>
    <xf numFmtId="178" fontId="0" fillId="0" borderId="12" xfId="42"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78" fontId="0" fillId="0" borderId="10" xfId="42" applyNumberFormat="1" applyFont="1" applyFill="1" applyBorder="1" applyAlignment="1">
      <alignment horizontal="right" vertical="center"/>
    </xf>
    <xf numFmtId="169" fontId="0" fillId="0" borderId="10" xfId="42" applyNumberFormat="1" applyFont="1" applyFill="1" applyBorder="1" applyAlignment="1">
      <alignment horizontal="right" vertical="center"/>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xf>
    <xf numFmtId="3" fontId="0" fillId="0" borderId="15" xfId="0" applyNumberFormat="1" applyFont="1" applyFill="1" applyBorder="1" applyAlignment="1">
      <alignment horizontal="right" vertical="center"/>
    </xf>
    <xf numFmtId="169" fontId="0" fillId="0" borderId="15" xfId="0" applyNumberFormat="1" applyFont="1" applyFill="1" applyBorder="1" applyAlignment="1">
      <alignment horizontal="right" vertical="center"/>
    </xf>
    <xf numFmtId="3" fontId="0" fillId="0" borderId="13" xfId="42" applyNumberFormat="1" applyFont="1" applyFill="1" applyBorder="1" applyAlignment="1">
      <alignment horizontal="right" vertical="center"/>
    </xf>
    <xf numFmtId="3" fontId="0" fillId="0" borderId="26" xfId="42" applyNumberFormat="1" applyFont="1" applyFill="1" applyBorder="1" applyAlignment="1">
      <alignment horizontal="right" vertical="center"/>
    </xf>
    <xf numFmtId="37" fontId="0" fillId="0" borderId="26" xfId="42" applyNumberFormat="1" applyFont="1" applyFill="1" applyBorder="1" applyAlignment="1">
      <alignment horizontal="right" vertical="center"/>
    </xf>
    <xf numFmtId="169" fontId="0" fillId="0" borderId="26" xfId="42" applyNumberFormat="1" applyFont="1" applyFill="1" applyBorder="1" applyAlignment="1">
      <alignment horizontal="right" vertical="center"/>
    </xf>
    <xf numFmtId="3" fontId="0" fillId="0" borderId="10" xfId="42" applyNumberFormat="1" applyFont="1" applyFill="1" applyBorder="1" applyAlignment="1">
      <alignment horizontal="right" vertical="center"/>
    </xf>
    <xf numFmtId="0" fontId="0" fillId="0" borderId="12" xfId="0" applyFont="1" applyFill="1" applyBorder="1" applyAlignment="1">
      <alignment/>
    </xf>
    <xf numFmtId="37" fontId="0" fillId="0" borderId="15"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78" fontId="0" fillId="0" borderId="0" xfId="42" applyNumberFormat="1" applyFont="1" applyFill="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169"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0" fontId="1"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0" fontId="2" fillId="0" borderId="0" xfId="0" applyFont="1" applyFill="1" applyBorder="1" applyAlignment="1">
      <alignment horizontal="left" vertical="center"/>
    </xf>
    <xf numFmtId="169" fontId="1" fillId="0" borderId="0" xfId="0" applyNumberFormat="1" applyFont="1" applyFill="1" applyBorder="1" applyAlignment="1">
      <alignment vertical="center"/>
    </xf>
    <xf numFmtId="0" fontId="21" fillId="0" borderId="0" xfId="0" applyFont="1" applyFill="1" applyAlignment="1">
      <alignment/>
    </xf>
    <xf numFmtId="169" fontId="1" fillId="0" borderId="16" xfId="0" applyNumberFormat="1" applyFont="1" applyFill="1" applyBorder="1" applyAlignment="1">
      <alignment vertical="center"/>
    </xf>
    <xf numFmtId="0" fontId="1" fillId="0" borderId="0" xfId="0" applyFont="1" applyFill="1" applyAlignment="1">
      <alignment vertical="center"/>
    </xf>
    <xf numFmtId="0" fontId="19" fillId="0" borderId="0" xfId="0" applyFont="1" applyFill="1" applyBorder="1" applyAlignment="1">
      <alignment vertical="center"/>
    </xf>
    <xf numFmtId="178" fontId="1" fillId="0" borderId="0" xfId="42" applyNumberFormat="1" applyFont="1" applyFill="1" applyAlignment="1">
      <alignment horizontal="right"/>
    </xf>
    <xf numFmtId="0" fontId="2" fillId="0" borderId="0" xfId="0" applyFont="1" applyFill="1" applyBorder="1" applyAlignment="1">
      <alignment vertical="center"/>
    </xf>
    <xf numFmtId="169" fontId="2" fillId="0" borderId="18" xfId="0" applyNumberFormat="1" applyFont="1" applyFill="1" applyBorder="1" applyAlignment="1">
      <alignment vertical="center"/>
    </xf>
    <xf numFmtId="169" fontId="2" fillId="0" borderId="0" xfId="0" applyNumberFormat="1" applyFont="1" applyFill="1" applyBorder="1" applyAlignment="1">
      <alignment vertical="center"/>
    </xf>
    <xf numFmtId="169" fontId="1" fillId="0" borderId="14" xfId="0" applyNumberFormat="1" applyFont="1" applyFill="1" applyBorder="1" applyAlignment="1">
      <alignment vertical="center"/>
    </xf>
    <xf numFmtId="0" fontId="19" fillId="0" borderId="0" xfId="0" applyFont="1" applyFill="1" applyBorder="1" applyAlignment="1">
      <alignment horizontal="left" vertical="center"/>
    </xf>
    <xf numFmtId="0" fontId="2" fillId="0" borderId="0" xfId="0" applyFont="1" applyFill="1" applyAlignment="1">
      <alignment/>
    </xf>
    <xf numFmtId="0" fontId="2" fillId="0" borderId="0" xfId="0" applyFont="1" applyFill="1" applyBorder="1" applyAlignment="1" quotePrefix="1">
      <alignment horizontal="left" vertical="center"/>
    </xf>
    <xf numFmtId="169" fontId="2" fillId="0" borderId="27" xfId="0" applyNumberFormat="1" applyFont="1" applyFill="1" applyBorder="1" applyAlignment="1">
      <alignment vertical="center"/>
    </xf>
    <xf numFmtId="169" fontId="1" fillId="0" borderId="0" xfId="42" applyNumberFormat="1" applyFont="1" applyFill="1" applyBorder="1" applyAlignment="1">
      <alignment vertical="center"/>
    </xf>
    <xf numFmtId="171" fontId="2" fillId="0" borderId="0" xfId="42" applyNumberFormat="1" applyFont="1" applyFill="1" applyBorder="1" applyAlignment="1">
      <alignment vertical="center"/>
    </xf>
    <xf numFmtId="178" fontId="2" fillId="0" borderId="0" xfId="42" applyNumberFormat="1" applyFont="1" applyFill="1" applyBorder="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vertical="center"/>
    </xf>
    <xf numFmtId="178" fontId="1" fillId="0" borderId="0" xfId="0" applyNumberFormat="1" applyFont="1" applyFill="1" applyBorder="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quotePrefix="1">
      <alignment horizontal="left" vertical="center"/>
    </xf>
    <xf numFmtId="0" fontId="23" fillId="0" borderId="0" xfId="0" applyFont="1" applyFill="1" applyBorder="1" applyAlignment="1">
      <alignment horizontal="center" vertical="center"/>
    </xf>
    <xf numFmtId="169" fontId="23" fillId="0" borderId="0" xfId="0" applyNumberFormat="1" applyFont="1" applyFill="1" applyBorder="1" applyAlignment="1">
      <alignment vertical="center"/>
    </xf>
    <xf numFmtId="178" fontId="23" fillId="0" borderId="0" xfId="0" applyNumberFormat="1" applyFont="1" applyFill="1" applyBorder="1" applyAlignment="1">
      <alignment vertical="center"/>
    </xf>
    <xf numFmtId="0" fontId="25" fillId="0" borderId="0" xfId="0" applyFont="1" applyFill="1" applyBorder="1" applyAlignment="1">
      <alignment vertical="center"/>
    </xf>
    <xf numFmtId="0" fontId="23" fillId="0" borderId="0" xfId="0" applyFont="1" applyFill="1" applyBorder="1" applyAlignment="1" quotePrefix="1">
      <alignment horizontal="center" vertical="center"/>
    </xf>
    <xf numFmtId="169" fontId="26" fillId="0" borderId="23" xfId="58" applyNumberFormat="1" applyFont="1" applyFill="1" applyBorder="1" applyAlignment="1">
      <alignment vertical="center"/>
      <protection/>
    </xf>
    <xf numFmtId="0" fontId="24" fillId="0" borderId="24" xfId="58" applyFont="1" applyFill="1" applyBorder="1" applyAlignment="1">
      <alignment vertical="center"/>
      <protection/>
    </xf>
    <xf numFmtId="0" fontId="24" fillId="0" borderId="13" xfId="58" applyFont="1" applyFill="1" applyBorder="1" applyAlignment="1">
      <alignment vertical="center"/>
      <protection/>
    </xf>
    <xf numFmtId="49" fontId="27" fillId="0" borderId="11" xfId="58" applyNumberFormat="1" applyFont="1" applyFill="1" applyBorder="1" applyAlignment="1">
      <alignment horizontal="center" vertical="center"/>
      <protection/>
    </xf>
    <xf numFmtId="49" fontId="27" fillId="0" borderId="28" xfId="58" applyNumberFormat="1" applyFont="1" applyFill="1" applyBorder="1" applyAlignment="1">
      <alignment horizontal="center" vertical="center"/>
      <protection/>
    </xf>
    <xf numFmtId="49" fontId="27" fillId="0" borderId="12" xfId="58" applyNumberFormat="1" applyFont="1" applyFill="1" applyBorder="1" applyAlignment="1">
      <alignment horizontal="center" vertical="center"/>
      <protection/>
    </xf>
    <xf numFmtId="49" fontId="27" fillId="0" borderId="29" xfId="58" applyNumberFormat="1" applyFont="1" applyFill="1" applyBorder="1" applyAlignment="1">
      <alignment horizontal="center" vertical="center"/>
      <protection/>
    </xf>
    <xf numFmtId="14" fontId="27" fillId="0" borderId="12" xfId="58" applyNumberFormat="1" applyFont="1" applyFill="1" applyBorder="1" applyAlignment="1">
      <alignment horizontal="center" vertical="center"/>
      <protection/>
    </xf>
    <xf numFmtId="169" fontId="26" fillId="0" borderId="25" xfId="58" applyNumberFormat="1" applyFont="1" applyFill="1" applyBorder="1" applyAlignment="1">
      <alignment horizontal="center" vertical="center"/>
      <protection/>
    </xf>
    <xf numFmtId="169" fontId="27" fillId="0" borderId="12" xfId="58" applyNumberFormat="1" applyFont="1" applyFill="1" applyBorder="1" applyAlignment="1">
      <alignment horizontal="center" vertical="center"/>
      <protection/>
    </xf>
    <xf numFmtId="169" fontId="27" fillId="0" borderId="29" xfId="58" applyNumberFormat="1" applyFont="1" applyFill="1" applyBorder="1" applyAlignment="1">
      <alignment horizontal="center" vertical="center"/>
      <protection/>
    </xf>
    <xf numFmtId="169" fontId="24" fillId="0" borderId="11" xfId="43" applyFont="1" applyFill="1" applyBorder="1" applyAlignment="1">
      <alignment vertical="center"/>
    </xf>
    <xf numFmtId="169" fontId="24" fillId="0" borderId="15" xfId="58" applyNumberFormat="1" applyFont="1" applyFill="1" applyBorder="1" applyAlignment="1">
      <alignment vertical="center"/>
      <protection/>
    </xf>
    <xf numFmtId="169" fontId="24" fillId="0" borderId="15" xfId="43" applyFont="1" applyFill="1" applyBorder="1" applyAlignment="1">
      <alignment vertical="center"/>
    </xf>
    <xf numFmtId="0" fontId="26" fillId="0" borderId="13" xfId="58" applyFont="1" applyFill="1" applyBorder="1" applyAlignment="1">
      <alignment vertical="center"/>
      <protection/>
    </xf>
    <xf numFmtId="169" fontId="24" fillId="0" borderId="12" xfId="58" applyNumberFormat="1" applyFont="1" applyFill="1" applyBorder="1" applyAlignment="1">
      <alignment vertical="center"/>
      <protection/>
    </xf>
    <xf numFmtId="169" fontId="24" fillId="0" borderId="12" xfId="43" applyFont="1" applyFill="1" applyBorder="1" applyAlignment="1">
      <alignment vertical="center"/>
    </xf>
    <xf numFmtId="0" fontId="24" fillId="0" borderId="13" xfId="58" applyFont="1" applyFill="1" applyBorder="1" applyAlignment="1">
      <alignment horizontal="justify" vertical="center"/>
      <protection/>
    </xf>
    <xf numFmtId="169" fontId="26" fillId="0" borderId="12" xfId="58" applyNumberFormat="1" applyFont="1" applyFill="1" applyBorder="1" applyAlignment="1">
      <alignment vertical="center"/>
      <protection/>
    </xf>
    <xf numFmtId="0" fontId="26" fillId="0" borderId="13" xfId="58" applyFont="1" applyFill="1" applyBorder="1" applyAlignment="1">
      <alignment horizontal="justify" vertical="top" wrapText="1"/>
      <protection/>
    </xf>
    <xf numFmtId="169" fontId="26" fillId="0" borderId="11" xfId="58" applyNumberFormat="1" applyFont="1" applyFill="1" applyBorder="1" applyAlignment="1">
      <alignment vertical="center"/>
      <protection/>
    </xf>
    <xf numFmtId="0" fontId="26" fillId="0" borderId="13" xfId="58" applyFont="1" applyFill="1" applyBorder="1" applyAlignment="1">
      <alignment horizontal="justify" vertical="center"/>
      <protection/>
    </xf>
    <xf numFmtId="181" fontId="24" fillId="0" borderId="12" xfId="58" applyNumberFormat="1" applyFont="1" applyFill="1" applyBorder="1" applyAlignment="1">
      <alignment vertical="center"/>
      <protection/>
    </xf>
    <xf numFmtId="169" fontId="24" fillId="0" borderId="12" xfId="58" applyNumberFormat="1" applyFont="1" applyFill="1" applyBorder="1" applyAlignment="1">
      <alignment horizontal="right" vertical="center"/>
      <protection/>
    </xf>
    <xf numFmtId="169" fontId="24" fillId="0" borderId="15" xfId="58" applyNumberFormat="1" applyFont="1" applyFill="1" applyBorder="1" applyAlignment="1">
      <alignment horizontal="right" vertical="center"/>
      <protection/>
    </xf>
    <xf numFmtId="169" fontId="26" fillId="0" borderId="30" xfId="58" applyNumberFormat="1" applyFont="1" applyFill="1" applyBorder="1" applyAlignment="1">
      <alignment vertical="center"/>
      <protection/>
    </xf>
    <xf numFmtId="169" fontId="26" fillId="0" borderId="13" xfId="58" applyNumberFormat="1" applyFont="1" applyFill="1" applyBorder="1" applyAlignment="1">
      <alignment vertical="center"/>
      <protection/>
    </xf>
    <xf numFmtId="169" fontId="26" fillId="0" borderId="31" xfId="58" applyNumberFormat="1" applyFont="1" applyFill="1" applyBorder="1" applyAlignment="1">
      <alignment vertical="center"/>
      <protection/>
    </xf>
    <xf numFmtId="169" fontId="24" fillId="0" borderId="13" xfId="58" applyNumberFormat="1" applyFont="1" applyFill="1" applyBorder="1" applyAlignment="1">
      <alignment vertical="center"/>
      <protection/>
    </xf>
    <xf numFmtId="169" fontId="24" fillId="0" borderId="13" xfId="58" applyNumberFormat="1" applyFont="1" applyFill="1" applyBorder="1" applyAlignment="1">
      <alignment horizontal="right" vertical="center"/>
      <protection/>
    </xf>
    <xf numFmtId="169" fontId="26" fillId="0" borderId="30" xfId="58" applyNumberFormat="1" applyFont="1" applyFill="1" applyBorder="1" applyAlignment="1">
      <alignment horizontal="center" vertical="center"/>
      <protection/>
    </xf>
    <xf numFmtId="169" fontId="26" fillId="0" borderId="23" xfId="58" applyNumberFormat="1" applyFont="1" applyFill="1" applyBorder="1" applyAlignment="1">
      <alignment horizontal="center" vertical="center"/>
      <protection/>
    </xf>
    <xf numFmtId="181" fontId="26" fillId="0" borderId="12" xfId="58" applyNumberFormat="1" applyFont="1" applyFill="1" applyBorder="1" applyAlignment="1">
      <alignment vertical="center"/>
      <protection/>
    </xf>
    <xf numFmtId="169" fontId="24" fillId="0" borderId="13" xfId="58" applyNumberFormat="1" applyFont="1" applyFill="1" applyBorder="1" applyAlignment="1">
      <alignment horizontal="center" vertical="center"/>
      <protection/>
    </xf>
    <xf numFmtId="169" fontId="24" fillId="0" borderId="12" xfId="58" applyNumberFormat="1" applyFont="1" applyFill="1" applyBorder="1" applyAlignment="1">
      <alignment horizontal="center" vertical="center"/>
      <protection/>
    </xf>
    <xf numFmtId="0" fontId="24" fillId="0" borderId="13" xfId="58" applyFont="1" applyBorder="1" applyAlignment="1">
      <alignment vertical="center"/>
      <protection/>
    </xf>
    <xf numFmtId="181" fontId="26" fillId="0" borderId="12" xfId="58" applyNumberFormat="1" applyFont="1" applyBorder="1" applyAlignment="1">
      <alignment vertical="center"/>
      <protection/>
    </xf>
    <xf numFmtId="181" fontId="26" fillId="0" borderId="13" xfId="58" applyNumberFormat="1" applyFont="1" applyFill="1" applyBorder="1" applyAlignment="1">
      <alignment vertical="center"/>
      <protection/>
    </xf>
    <xf numFmtId="0" fontId="24" fillId="0" borderId="25" xfId="58" applyFont="1" applyBorder="1" applyAlignment="1">
      <alignment vertical="center"/>
      <protection/>
    </xf>
    <xf numFmtId="181" fontId="26" fillId="0" borderId="15" xfId="58" applyNumberFormat="1" applyFont="1" applyFill="1" applyBorder="1" applyAlignment="1">
      <alignment horizontal="center" vertical="center"/>
      <protection/>
    </xf>
    <xf numFmtId="181" fontId="26" fillId="0" borderId="25" xfId="58" applyNumberFormat="1" applyFont="1" applyFill="1" applyBorder="1" applyAlignment="1">
      <alignment horizontal="center" vertical="center"/>
      <protection/>
    </xf>
    <xf numFmtId="0" fontId="24" fillId="0" borderId="0" xfId="58" applyFont="1" applyAlignment="1">
      <alignment vertical="center"/>
      <protection/>
    </xf>
    <xf numFmtId="169" fontId="24" fillId="0" borderId="0" xfId="58" applyNumberFormat="1" applyFont="1" applyAlignment="1">
      <alignment vertical="center"/>
      <protection/>
    </xf>
    <xf numFmtId="169" fontId="24" fillId="0" borderId="0" xfId="58" applyNumberFormat="1" applyFont="1" applyFill="1" applyAlignment="1">
      <alignment vertical="center"/>
      <protection/>
    </xf>
    <xf numFmtId="3" fontId="0" fillId="0" borderId="10" xfId="0" applyNumberFormat="1" applyFont="1" applyFill="1" applyBorder="1" applyAlignment="1">
      <alignment horizontal="right" vertical="center"/>
    </xf>
    <xf numFmtId="169" fontId="0" fillId="0" borderId="10" xfId="0" applyNumberFormat="1" applyFont="1" applyFill="1" applyBorder="1" applyAlignment="1">
      <alignment horizontal="right" vertical="center"/>
    </xf>
    <xf numFmtId="9" fontId="1" fillId="0" borderId="0" xfId="61" applyFont="1" applyBorder="1" applyAlignment="1">
      <alignment horizontal="center" vertical="top" wrapText="1"/>
    </xf>
    <xf numFmtId="14" fontId="1" fillId="0" borderId="10" xfId="0" applyNumberFormat="1" applyFont="1" applyFill="1" applyBorder="1" applyAlignment="1">
      <alignment horizontal="center" vertical="top" wrapText="1"/>
    </xf>
    <xf numFmtId="0" fontId="5" fillId="0" borderId="0" xfId="0" applyFont="1" applyFill="1" applyBorder="1" applyAlignment="1">
      <alignment horizontal="left"/>
    </xf>
    <xf numFmtId="169" fontId="1" fillId="0" borderId="0" xfId="0" applyNumberFormat="1" applyFont="1" applyFill="1" applyBorder="1" applyAlignment="1">
      <alignment vertical="top" wrapText="1"/>
    </xf>
    <xf numFmtId="169" fontId="1" fillId="0" borderId="18" xfId="0" applyNumberFormat="1" applyFont="1" applyFill="1" applyBorder="1" applyAlignment="1">
      <alignment vertical="top" wrapText="1"/>
    </xf>
    <xf numFmtId="178" fontId="1" fillId="35" borderId="10" xfId="42" applyNumberFormat="1" applyFont="1" applyFill="1" applyBorder="1" applyAlignment="1">
      <alignment horizontal="center" vertical="top" wrapText="1"/>
    </xf>
    <xf numFmtId="178" fontId="1" fillId="0" borderId="0" xfId="42" applyNumberFormat="1" applyFont="1" applyFill="1" applyBorder="1" applyAlignment="1">
      <alignment/>
    </xf>
    <xf numFmtId="178" fontId="1" fillId="0" borderId="14" xfId="42" applyNumberFormat="1" applyFont="1" applyFill="1" applyBorder="1" applyAlignment="1">
      <alignment/>
    </xf>
    <xf numFmtId="0" fontId="19" fillId="0" borderId="0" xfId="0" applyFont="1" applyFill="1" applyAlignment="1">
      <alignment/>
    </xf>
    <xf numFmtId="178" fontId="1" fillId="0" borderId="10" xfId="42" applyNumberFormat="1" applyFont="1" applyFill="1" applyBorder="1" applyAlignment="1">
      <alignment horizontal="center" vertical="top" wrapText="1"/>
    </xf>
    <xf numFmtId="0" fontId="20" fillId="33" borderId="0" xfId="0" applyFont="1" applyFill="1" applyAlignment="1">
      <alignment horizontal="center" vertical="top" wrapText="1"/>
    </xf>
    <xf numFmtId="0" fontId="15" fillId="33" borderId="0" xfId="58" applyFont="1" applyFill="1" applyAlignment="1">
      <alignment horizontal="center" vertical="top"/>
      <protection/>
    </xf>
    <xf numFmtId="0" fontId="2" fillId="33" borderId="0" xfId="58" applyFont="1" applyFill="1" applyAlignment="1">
      <alignment horizontal="center" vertical="center"/>
      <protection/>
    </xf>
    <xf numFmtId="0" fontId="15" fillId="0" borderId="0" xfId="0" applyFont="1" applyAlignment="1">
      <alignment horizontal="left" vertical="center" wrapText="1"/>
    </xf>
    <xf numFmtId="49" fontId="27" fillId="0" borderId="24" xfId="58" applyNumberFormat="1" applyFont="1" applyFill="1" applyBorder="1" applyAlignment="1">
      <alignment horizontal="center" vertical="center"/>
      <protection/>
    </xf>
    <xf numFmtId="49" fontId="27" fillId="0" borderId="32" xfId="58" applyNumberFormat="1" applyFont="1" applyFill="1" applyBorder="1" applyAlignment="1">
      <alignment horizontal="center" vertical="center"/>
      <protection/>
    </xf>
    <xf numFmtId="49" fontId="27" fillId="0" borderId="26" xfId="58" applyNumberFormat="1" applyFont="1" applyFill="1" applyBorder="1" applyAlignment="1">
      <alignment horizontal="center" vertical="center"/>
      <protection/>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15" fillId="0" borderId="0" xfId="0" applyFont="1" applyFill="1" applyAlignment="1">
      <alignment horizontal="left" vertical="center" wrapText="1"/>
    </xf>
    <xf numFmtId="0" fontId="20" fillId="0" borderId="0" xfId="0" applyFont="1" applyFill="1" applyAlignment="1">
      <alignment horizontal="center" vertical="top" wrapText="1"/>
    </xf>
    <xf numFmtId="178" fontId="15" fillId="0" borderId="0" xfId="0" applyNumberFormat="1" applyFont="1" applyFill="1" applyAlignment="1" quotePrefix="1">
      <alignment horizontal="center" vertical="top" wrapText="1"/>
    </xf>
    <xf numFmtId="178" fontId="2" fillId="0" borderId="0" xfId="0" applyNumberFormat="1" applyFont="1" applyFill="1" applyAlignment="1">
      <alignment horizontal="center" vertical="center"/>
    </xf>
    <xf numFmtId="0" fontId="17" fillId="0" borderId="0" xfId="0" applyFont="1" applyFill="1" applyAlignment="1">
      <alignment horizontal="center" vertical="top" wrapText="1"/>
    </xf>
    <xf numFmtId="0" fontId="15" fillId="0" borderId="0" xfId="0" applyFont="1" applyFill="1" applyAlignment="1">
      <alignment horizontal="center" vertical="top" wrapText="1"/>
    </xf>
    <xf numFmtId="0" fontId="2" fillId="0" borderId="0" xfId="58" applyFont="1" applyFill="1" applyAlignment="1">
      <alignment horizontal="center" vertical="center"/>
      <protection/>
    </xf>
    <xf numFmtId="0" fontId="2" fillId="0" borderId="0" xfId="0" applyFont="1" applyFill="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7" fillId="33" borderId="0" xfId="0" applyFont="1" applyFill="1" applyAlignment="1">
      <alignment horizontal="center" vertical="top" wrapText="1"/>
    </xf>
    <xf numFmtId="0" fontId="15" fillId="33" borderId="0" xfId="0" applyFont="1" applyFill="1" applyAlignment="1">
      <alignment horizontal="center" vertical="top" wrapText="1"/>
    </xf>
    <xf numFmtId="0" fontId="1" fillId="33" borderId="0" xfId="0" applyFont="1" applyFill="1" applyBorder="1" applyAlignment="1">
      <alignment horizontal="left" wrapText="1" shrinkToFit="1"/>
    </xf>
    <xf numFmtId="0" fontId="1" fillId="0" borderId="0" xfId="0" applyFont="1" applyAlignment="1" quotePrefix="1">
      <alignment horizontal="left" vertical="top" wrapText="1"/>
    </xf>
    <xf numFmtId="0" fontId="1" fillId="0" borderId="0" xfId="0" applyFont="1" applyBorder="1" applyAlignment="1" quotePrefix="1">
      <alignment horizontal="left" wrapText="1"/>
    </xf>
    <xf numFmtId="0" fontId="2" fillId="0" borderId="0" xfId="0" applyFont="1" applyAlignment="1">
      <alignment horizontal="left" vertical="top" wrapText="1"/>
    </xf>
    <xf numFmtId="0" fontId="1" fillId="0" borderId="0" xfId="0" applyFont="1" applyAlignment="1">
      <alignment horizontal="left" vertical="top" wrapText="1"/>
    </xf>
    <xf numFmtId="0" fontId="2" fillId="0" borderId="0" xfId="0" applyNumberFormat="1" applyFont="1" applyFill="1" applyAlignment="1">
      <alignment horizontal="left" vertical="top" wrapText="1"/>
    </xf>
    <xf numFmtId="0" fontId="1" fillId="0" borderId="25" xfId="0" applyFont="1" applyBorder="1" applyAlignment="1">
      <alignment horizontal="left" vertical="top" wrapText="1"/>
    </xf>
    <xf numFmtId="0" fontId="1" fillId="0" borderId="14" xfId="0" applyFont="1" applyBorder="1" applyAlignment="1">
      <alignment horizontal="left" vertical="top" wrapText="1"/>
    </xf>
    <xf numFmtId="0" fontId="1" fillId="0" borderId="24" xfId="0" applyFont="1" applyFill="1" applyBorder="1" applyAlignment="1">
      <alignment horizontal="left" vertical="justify"/>
    </xf>
    <xf numFmtId="0" fontId="1" fillId="0" borderId="17" xfId="0" applyFont="1" applyFill="1" applyBorder="1" applyAlignment="1">
      <alignment horizontal="left" vertical="justify"/>
    </xf>
    <xf numFmtId="0" fontId="1" fillId="0" borderId="26" xfId="0" applyFont="1" applyBorder="1" applyAlignment="1">
      <alignment horizontal="left" vertical="top" wrapText="1"/>
    </xf>
    <xf numFmtId="0" fontId="1" fillId="0" borderId="16" xfId="0" applyFont="1" applyBorder="1" applyAlignment="1">
      <alignment horizontal="left" vertical="top" wrapText="1"/>
    </xf>
    <xf numFmtId="0" fontId="1" fillId="0" borderId="25" xfId="0" applyFont="1" applyFill="1" applyBorder="1" applyAlignment="1">
      <alignment horizontal="left" vertical="justify" wrapText="1"/>
    </xf>
    <xf numFmtId="0" fontId="1" fillId="0" borderId="14" xfId="0" applyFont="1" applyFill="1" applyBorder="1" applyAlignment="1">
      <alignment horizontal="left" vertical="justify" wrapText="1"/>
    </xf>
    <xf numFmtId="0" fontId="1" fillId="0" borderId="0" xfId="0" applyFont="1" applyBorder="1" applyAlignment="1">
      <alignment horizontal="left" wrapText="1"/>
    </xf>
    <xf numFmtId="0" fontId="1" fillId="33" borderId="0" xfId="0" applyFont="1" applyFill="1" applyBorder="1" applyAlignment="1">
      <alignment horizontal="left" vertical="top" wrapText="1" shrinkToFit="1"/>
    </xf>
    <xf numFmtId="0" fontId="5" fillId="0" borderId="0" xfId="0" applyFont="1" applyAlignment="1">
      <alignment vertical="top" wrapText="1"/>
    </xf>
    <xf numFmtId="0" fontId="1" fillId="0" borderId="0" xfId="0" applyFont="1" applyAlignment="1">
      <alignment horizontal="left" wrapText="1"/>
    </xf>
    <xf numFmtId="169" fontId="1" fillId="0" borderId="14" xfId="0" applyNumberFormat="1" applyFont="1" applyBorder="1" applyAlignment="1">
      <alignment horizontal="center" vertical="top" wrapText="1"/>
    </xf>
    <xf numFmtId="169" fontId="1" fillId="0" borderId="33" xfId="0" applyNumberFormat="1" applyFont="1" applyBorder="1" applyAlignment="1">
      <alignment horizontal="center" vertical="top" wrapText="1"/>
    </xf>
    <xf numFmtId="169" fontId="1" fillId="0" borderId="16" xfId="0" applyNumberFormat="1" applyFont="1" applyBorder="1" applyAlignment="1">
      <alignment horizontal="left" vertical="top" wrapText="1" indent="1"/>
    </xf>
    <xf numFmtId="169" fontId="1" fillId="0" borderId="32" xfId="0" applyNumberFormat="1" applyFont="1" applyBorder="1" applyAlignment="1">
      <alignment horizontal="left" vertical="top" wrapText="1" indent="1"/>
    </xf>
    <xf numFmtId="0" fontId="2" fillId="0" borderId="14" xfId="0" applyFont="1" applyBorder="1" applyAlignment="1">
      <alignment horizontal="left" vertical="top" wrapText="1"/>
    </xf>
    <xf numFmtId="169" fontId="1" fillId="0" borderId="17" xfId="0" applyNumberFormat="1" applyFont="1" applyBorder="1" applyAlignment="1">
      <alignment horizontal="center" vertical="top" wrapText="1"/>
    </xf>
    <xf numFmtId="169" fontId="1" fillId="0" borderId="28" xfId="0" applyNumberFormat="1" applyFont="1" applyBorder="1" applyAlignment="1">
      <alignment horizontal="center" vertical="top" wrapText="1"/>
    </xf>
    <xf numFmtId="169" fontId="2" fillId="0" borderId="24" xfId="0" applyNumberFormat="1" applyFont="1" applyFill="1" applyBorder="1" applyAlignment="1">
      <alignment horizontal="center" vertical="top" wrapText="1"/>
    </xf>
    <xf numFmtId="169" fontId="2" fillId="0" borderId="28" xfId="0" applyNumberFormat="1" applyFont="1" applyFill="1" applyBorder="1" applyAlignment="1">
      <alignment horizontal="center" vertical="top" wrapText="1"/>
    </xf>
    <xf numFmtId="169" fontId="2" fillId="0" borderId="25" xfId="0" applyNumberFormat="1" applyFont="1" applyFill="1" applyBorder="1" applyAlignment="1">
      <alignment horizontal="center" vertical="top" wrapText="1"/>
    </xf>
    <xf numFmtId="169" fontId="2" fillId="0" borderId="33" xfId="0" applyNumberFormat="1" applyFont="1" applyFill="1" applyBorder="1" applyAlignment="1">
      <alignment horizontal="center" vertical="top" wrapText="1"/>
    </xf>
    <xf numFmtId="169" fontId="1" fillId="0" borderId="0" xfId="0" applyNumberFormat="1" applyFont="1" applyBorder="1" applyAlignment="1">
      <alignment horizontal="center" vertical="top" wrapText="1"/>
    </xf>
    <xf numFmtId="169" fontId="1" fillId="0" borderId="29" xfId="0" applyNumberFormat="1" applyFont="1" applyBorder="1" applyAlignment="1">
      <alignment horizontal="center" vertical="top" wrapText="1"/>
    </xf>
    <xf numFmtId="0" fontId="2" fillId="0" borderId="0" xfId="0" applyFont="1" applyAlignment="1">
      <alignment vertical="top" wrapText="1"/>
    </xf>
    <xf numFmtId="0" fontId="1" fillId="0" borderId="10" xfId="0" applyFont="1" applyFill="1" applyBorder="1" applyAlignment="1">
      <alignment horizontal="left" vertical="top" wrapText="1"/>
    </xf>
    <xf numFmtId="0" fontId="1" fillId="0" borderId="0" xfId="0" applyFont="1" applyBorder="1" applyAlignment="1">
      <alignment horizontal="center" vertical="top" wrapText="1"/>
    </xf>
    <xf numFmtId="14" fontId="2" fillId="0" borderId="0" xfId="58" applyNumberFormat="1" applyFont="1" applyFill="1" applyBorder="1" applyAlignment="1">
      <alignment horizontal="center" vertical="center"/>
      <protection/>
    </xf>
    <xf numFmtId="0" fontId="1" fillId="0" borderId="0" xfId="0" applyFont="1" applyAlignment="1">
      <alignment horizontal="justify" wrapText="1"/>
    </xf>
    <xf numFmtId="14" fontId="2" fillId="0" borderId="10" xfId="58" applyNumberFormat="1" applyFont="1" applyFill="1" applyBorder="1" applyAlignment="1">
      <alignment horizontal="center" vertical="center"/>
      <protection/>
    </xf>
    <xf numFmtId="0" fontId="1" fillId="0" borderId="0" xfId="0" applyFont="1" applyFill="1" applyAlignment="1">
      <alignment horizontal="left" vertical="top" wrapText="1"/>
    </xf>
    <xf numFmtId="0" fontId="1" fillId="0" borderId="34" xfId="0" applyFont="1" applyFill="1" applyBorder="1" applyAlignment="1">
      <alignment horizontal="left" vertical="top" wrapText="1"/>
    </xf>
    <xf numFmtId="0" fontId="1" fillId="0" borderId="35" xfId="0" applyFont="1" applyFill="1" applyBorder="1" applyAlignment="1">
      <alignment horizontal="left" vertical="top" wrapText="1"/>
    </xf>
    <xf numFmtId="0" fontId="2" fillId="0" borderId="26"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0" xfId="0" applyFont="1" applyFill="1" applyBorder="1" applyAlignment="1">
      <alignment horizontal="left" vertical="top" wrapText="1"/>
    </xf>
    <xf numFmtId="0" fontId="2" fillId="0"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36"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37"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0" xfId="0" applyFont="1" applyAlignment="1">
      <alignment horizontal="justify" vertical="top" wrapText="1"/>
    </xf>
    <xf numFmtId="0" fontId="1" fillId="0" borderId="0" xfId="0" applyFont="1" applyFill="1" applyBorder="1" applyAlignment="1">
      <alignment horizontal="justify" vertical="top" wrapText="1"/>
    </xf>
    <xf numFmtId="0" fontId="1" fillId="0" borderId="0" xfId="0" applyFont="1" applyAlignment="1">
      <alignment vertical="top" wrapText="1"/>
    </xf>
    <xf numFmtId="0" fontId="2" fillId="0" borderId="0" xfId="0" applyFont="1" applyFill="1" applyBorder="1" applyAlignment="1">
      <alignment horizontal="left" vertical="top" wrapText="1"/>
    </xf>
    <xf numFmtId="0" fontId="13" fillId="33" borderId="0" xfId="0" applyFont="1" applyFill="1" applyAlignment="1">
      <alignment horizontal="center" vertical="top" wrapText="1"/>
    </xf>
    <xf numFmtId="0" fontId="2" fillId="33" borderId="0" xfId="0" applyFont="1" applyFill="1" applyAlignment="1">
      <alignment horizontal="center" vertical="top" wrapText="1"/>
    </xf>
    <xf numFmtId="0" fontId="1" fillId="0" borderId="0" xfId="0" applyFont="1" applyFill="1" applyBorder="1" applyAlignment="1">
      <alignment vertical="top" wrapText="1"/>
    </xf>
    <xf numFmtId="0" fontId="10"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2" fillId="0" borderId="0" xfId="0" applyFont="1" applyFill="1" applyAlignment="1">
      <alignment horizontal="left" vertical="top" wrapText="1"/>
    </xf>
    <xf numFmtId="0" fontId="5" fillId="0" borderId="0" xfId="0" applyFont="1" applyFill="1" applyAlignment="1">
      <alignment vertical="top" wrapText="1"/>
    </xf>
    <xf numFmtId="0" fontId="1" fillId="0" borderId="38"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0" borderId="13" xfId="0" applyFont="1" applyFill="1" applyBorder="1" applyAlignment="1">
      <alignment horizontal="left" vertical="justify"/>
    </xf>
    <xf numFmtId="0" fontId="1" fillId="0" borderId="0" xfId="0" applyFont="1" applyFill="1" applyBorder="1" applyAlignment="1" quotePrefix="1">
      <alignment horizontal="left" vertical="justify"/>
    </xf>
    <xf numFmtId="0" fontId="1" fillId="0" borderId="26"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6"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26" xfId="0" applyFont="1" applyFill="1" applyBorder="1" applyAlignment="1">
      <alignment horizontal="left" vertical="top"/>
    </xf>
    <xf numFmtId="0" fontId="1" fillId="0" borderId="16" xfId="0" applyFont="1" applyFill="1" applyBorder="1" applyAlignment="1">
      <alignment horizontal="left" vertical="top"/>
    </xf>
    <xf numFmtId="0" fontId="1" fillId="0" borderId="32" xfId="0" applyFont="1" applyFill="1" applyBorder="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19050</xdr:rowOff>
    </xdr:from>
    <xdr:to>
      <xdr:col>2</xdr:col>
      <xdr:colOff>38100</xdr:colOff>
      <xdr:row>6</xdr:row>
      <xdr:rowOff>0</xdr:rowOff>
    </xdr:to>
    <xdr:pic>
      <xdr:nvPicPr>
        <xdr:cNvPr id="1" name="Picture 2" descr="CCM001"/>
        <xdr:cNvPicPr preferRelativeResize="1">
          <a:picLocks noChangeAspect="1"/>
        </xdr:cNvPicPr>
      </xdr:nvPicPr>
      <xdr:blipFill>
        <a:blip r:embed="rId1"/>
        <a:stretch>
          <a:fillRect/>
        </a:stretch>
      </xdr:blipFill>
      <xdr:spPr>
        <a:xfrm>
          <a:off x="3114675" y="1905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933450</xdr:colOff>
      <xdr:row>0</xdr:row>
      <xdr:rowOff>19050</xdr:rowOff>
    </xdr:from>
    <xdr:to>
      <xdr:col>6</xdr:col>
      <xdr:colOff>19050</xdr:colOff>
      <xdr:row>5</xdr:row>
      <xdr:rowOff>66675</xdr:rowOff>
    </xdr:to>
    <xdr:pic>
      <xdr:nvPicPr>
        <xdr:cNvPr id="1" name="Picture 2" descr="CCM001"/>
        <xdr:cNvPicPr preferRelativeResize="1">
          <a:picLocks noChangeAspect="1"/>
        </xdr:cNvPicPr>
      </xdr:nvPicPr>
      <xdr:blipFill>
        <a:blip r:embed="rId1"/>
        <a:stretch>
          <a:fillRect/>
        </a:stretch>
      </xdr:blipFill>
      <xdr:spPr>
        <a:xfrm>
          <a:off x="3533775" y="1905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5"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34</xdr:row>
      <xdr:rowOff>104775</xdr:rowOff>
    </xdr:from>
    <xdr:to>
      <xdr:col>3</xdr:col>
      <xdr:colOff>781050</xdr:colOff>
      <xdr:row>34</xdr:row>
      <xdr:rowOff>104775</xdr:rowOff>
    </xdr:to>
    <xdr:sp>
      <xdr:nvSpPr>
        <xdr:cNvPr id="6" name="Line 20"/>
        <xdr:cNvSpPr>
          <a:spLocks/>
        </xdr:cNvSpPr>
      </xdr:nvSpPr>
      <xdr:spPr>
        <a:xfrm>
          <a:off x="3943350" y="6210300"/>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34</xdr:row>
      <xdr:rowOff>114300</xdr:rowOff>
    </xdr:from>
    <xdr:to>
      <xdr:col>5</xdr:col>
      <xdr:colOff>828675</xdr:colOff>
      <xdr:row>34</xdr:row>
      <xdr:rowOff>114300</xdr:rowOff>
    </xdr:to>
    <xdr:sp>
      <xdr:nvSpPr>
        <xdr:cNvPr id="7" name="Line 21"/>
        <xdr:cNvSpPr>
          <a:spLocks/>
        </xdr:cNvSpPr>
      </xdr:nvSpPr>
      <xdr:spPr>
        <a:xfrm>
          <a:off x="5762625" y="6219825"/>
          <a:ext cx="8286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8"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9"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34</xdr:row>
      <xdr:rowOff>104775</xdr:rowOff>
    </xdr:from>
    <xdr:to>
      <xdr:col>3</xdr:col>
      <xdr:colOff>781050</xdr:colOff>
      <xdr:row>34</xdr:row>
      <xdr:rowOff>104775</xdr:rowOff>
    </xdr:to>
    <xdr:sp>
      <xdr:nvSpPr>
        <xdr:cNvPr id="10" name="Line 20"/>
        <xdr:cNvSpPr>
          <a:spLocks/>
        </xdr:cNvSpPr>
      </xdr:nvSpPr>
      <xdr:spPr>
        <a:xfrm>
          <a:off x="3943350" y="6210300"/>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34</xdr:row>
      <xdr:rowOff>114300</xdr:rowOff>
    </xdr:from>
    <xdr:to>
      <xdr:col>5</xdr:col>
      <xdr:colOff>828675</xdr:colOff>
      <xdr:row>34</xdr:row>
      <xdr:rowOff>114300</xdr:rowOff>
    </xdr:to>
    <xdr:sp>
      <xdr:nvSpPr>
        <xdr:cNvPr id="11" name="Line 21"/>
        <xdr:cNvSpPr>
          <a:spLocks/>
        </xdr:cNvSpPr>
      </xdr:nvSpPr>
      <xdr:spPr>
        <a:xfrm>
          <a:off x="5762625" y="6219825"/>
          <a:ext cx="8286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181350" y="0"/>
          <a:ext cx="1685925" cy="990600"/>
        </a:xfrm>
        <a:prstGeom prst="rect">
          <a:avLst/>
        </a:prstGeom>
        <a:noFill/>
        <a:ln w="9525" cmpd="sng">
          <a:noFill/>
        </a:ln>
      </xdr:spPr>
    </xdr:pic>
    <xdr:clientData/>
  </xdr:twoCellAnchor>
  <xdr:twoCellAnchor>
    <xdr:from>
      <xdr:col>4</xdr:col>
      <xdr:colOff>219075</xdr:colOff>
      <xdr:row>0</xdr:row>
      <xdr:rowOff>0</xdr:rowOff>
    </xdr:from>
    <xdr:to>
      <xdr:col>5</xdr:col>
      <xdr:colOff>638175</xdr:colOff>
      <xdr:row>5</xdr:row>
      <xdr:rowOff>133350</xdr:rowOff>
    </xdr:to>
    <xdr:pic>
      <xdr:nvPicPr>
        <xdr:cNvPr id="2" name="Picture 6" descr="CCM001"/>
        <xdr:cNvPicPr preferRelativeResize="1">
          <a:picLocks noChangeAspect="1"/>
        </xdr:cNvPicPr>
      </xdr:nvPicPr>
      <xdr:blipFill>
        <a:blip r:embed="rId1"/>
        <a:stretch>
          <a:fillRect/>
        </a:stretch>
      </xdr:blipFill>
      <xdr:spPr>
        <a:xfrm>
          <a:off x="3181350" y="0"/>
          <a:ext cx="16002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7:E58"/>
  <sheetViews>
    <sheetView zoomScalePageLayoutView="0" workbookViewId="0" topLeftCell="A1">
      <selection activeCell="C20" sqref="C20"/>
    </sheetView>
  </sheetViews>
  <sheetFormatPr defaultColWidth="9.140625" defaultRowHeight="12.75"/>
  <cols>
    <col min="1" max="1" width="44.421875" style="81" customWidth="1"/>
    <col min="2" max="2" width="16.8515625" style="81" customWidth="1"/>
    <col min="3" max="3" width="15.00390625" style="146" customWidth="1"/>
    <col min="4" max="4" width="15.7109375" style="146" customWidth="1"/>
    <col min="5" max="5" width="15.28125" style="146" customWidth="1"/>
    <col min="6" max="16384" width="9.140625" style="81" customWidth="1"/>
  </cols>
  <sheetData>
    <row r="7" spans="1:5" ht="22.5">
      <c r="A7" s="276" t="s">
        <v>294</v>
      </c>
      <c r="B7" s="276"/>
      <c r="C7" s="276"/>
      <c r="D7" s="276"/>
      <c r="E7" s="276"/>
    </row>
    <row r="8" spans="1:5" ht="13.5">
      <c r="A8" s="277" t="s">
        <v>0</v>
      </c>
      <c r="B8" s="277"/>
      <c r="C8" s="277"/>
      <c r="D8" s="277"/>
      <c r="E8" s="277"/>
    </row>
    <row r="9" spans="1:5" ht="15.75">
      <c r="A9" s="278" t="s">
        <v>173</v>
      </c>
      <c r="B9" s="278"/>
      <c r="C9" s="278"/>
      <c r="D9" s="278"/>
      <c r="E9" s="278"/>
    </row>
    <row r="10" spans="1:5" ht="15.75">
      <c r="A10" s="278" t="s">
        <v>195</v>
      </c>
      <c r="B10" s="278"/>
      <c r="C10" s="278"/>
      <c r="D10" s="278"/>
      <c r="E10" s="278"/>
    </row>
    <row r="12" spans="1:5" ht="16.5">
      <c r="A12" s="221"/>
      <c r="B12" s="280" t="s">
        <v>56</v>
      </c>
      <c r="C12" s="281"/>
      <c r="D12" s="282" t="s">
        <v>57</v>
      </c>
      <c r="E12" s="281"/>
    </row>
    <row r="13" spans="1:5" ht="16.5">
      <c r="A13" s="222"/>
      <c r="B13" s="223" t="s">
        <v>50</v>
      </c>
      <c r="C13" s="224" t="s">
        <v>58</v>
      </c>
      <c r="D13" s="223" t="s">
        <v>50</v>
      </c>
      <c r="E13" s="224" t="s">
        <v>58</v>
      </c>
    </row>
    <row r="14" spans="1:5" ht="16.5">
      <c r="A14" s="222"/>
      <c r="B14" s="225" t="s">
        <v>59</v>
      </c>
      <c r="C14" s="226" t="s">
        <v>60</v>
      </c>
      <c r="D14" s="225" t="s">
        <v>59</v>
      </c>
      <c r="E14" s="226" t="s">
        <v>60</v>
      </c>
    </row>
    <row r="15" spans="1:5" ht="16.5">
      <c r="A15" s="222"/>
      <c r="B15" s="225" t="s">
        <v>51</v>
      </c>
      <c r="C15" s="226" t="s">
        <v>51</v>
      </c>
      <c r="D15" s="225" t="s">
        <v>61</v>
      </c>
      <c r="E15" s="226" t="s">
        <v>62</v>
      </c>
    </row>
    <row r="16" spans="1:5" ht="16.5">
      <c r="A16" s="222"/>
      <c r="B16" s="227">
        <v>41090</v>
      </c>
      <c r="C16" s="227">
        <v>40724</v>
      </c>
      <c r="D16" s="227">
        <v>41090</v>
      </c>
      <c r="E16" s="227">
        <v>40724</v>
      </c>
    </row>
    <row r="17" spans="1:5" ht="16.5">
      <c r="A17" s="228"/>
      <c r="B17" s="229" t="s">
        <v>21</v>
      </c>
      <c r="C17" s="230" t="s">
        <v>96</v>
      </c>
      <c r="D17" s="229" t="s">
        <v>96</v>
      </c>
      <c r="E17" s="230" t="s">
        <v>96</v>
      </c>
    </row>
    <row r="18" spans="1:5" ht="16.5">
      <c r="A18" s="221" t="s">
        <v>16</v>
      </c>
      <c r="B18" s="231">
        <v>34355</v>
      </c>
      <c r="C18" s="231">
        <v>35345</v>
      </c>
      <c r="D18" s="231">
        <v>70412</v>
      </c>
      <c r="E18" s="231">
        <v>68329</v>
      </c>
    </row>
    <row r="19" spans="1:5" ht="16.5">
      <c r="A19" s="222" t="s">
        <v>97</v>
      </c>
      <c r="B19" s="232">
        <v>-17414</v>
      </c>
      <c r="C19" s="232">
        <v>-19871</v>
      </c>
      <c r="D19" s="233">
        <v>-38100</v>
      </c>
      <c r="E19" s="233">
        <v>-39228</v>
      </c>
    </row>
    <row r="20" spans="1:5" ht="16.5">
      <c r="A20" s="234" t="s">
        <v>98</v>
      </c>
      <c r="B20" s="235">
        <f>SUM(B18:B19)</f>
        <v>16941</v>
      </c>
      <c r="C20" s="235">
        <f>SUM(C18:C19)</f>
        <v>15474</v>
      </c>
      <c r="D20" s="235">
        <f>SUM(D18:D19)</f>
        <v>32312</v>
      </c>
      <c r="E20" s="235">
        <f>SUM(E18:E19)</f>
        <v>29101</v>
      </c>
    </row>
    <row r="21" spans="1:5" ht="16.5">
      <c r="A21" s="222"/>
      <c r="B21" s="235"/>
      <c r="C21" s="235"/>
      <c r="D21" s="235"/>
      <c r="E21" s="235"/>
    </row>
    <row r="22" spans="1:5" ht="16.5">
      <c r="A22" s="222" t="s">
        <v>63</v>
      </c>
      <c r="B22" s="235">
        <f>642-B27</f>
        <v>589</v>
      </c>
      <c r="C22" s="235">
        <f>210-C27</f>
        <v>67</v>
      </c>
      <c r="D22" s="236">
        <f>674-D27</f>
        <v>589</v>
      </c>
      <c r="E22" s="236">
        <f>407-E27</f>
        <v>128</v>
      </c>
    </row>
    <row r="23" spans="1:5" ht="16.5">
      <c r="A23" s="222" t="s">
        <v>99</v>
      </c>
      <c r="B23" s="235">
        <v>-3735</v>
      </c>
      <c r="C23" s="235">
        <v>-2557</v>
      </c>
      <c r="D23" s="236">
        <v>-5970</v>
      </c>
      <c r="E23" s="236">
        <v>-5125</v>
      </c>
    </row>
    <row r="24" spans="1:5" ht="16.5">
      <c r="A24" s="222" t="s">
        <v>100</v>
      </c>
      <c r="B24" s="235">
        <f>-3252-94</f>
        <v>-3346</v>
      </c>
      <c r="C24" s="235">
        <v>-3242</v>
      </c>
      <c r="D24" s="236">
        <f>-7173-153</f>
        <v>-7326</v>
      </c>
      <c r="E24" s="236">
        <v>-6085</v>
      </c>
    </row>
    <row r="25" spans="1:5" ht="16.5">
      <c r="A25" s="237" t="s">
        <v>101</v>
      </c>
      <c r="B25" s="232">
        <f>-1375+17</f>
        <v>-1358</v>
      </c>
      <c r="C25" s="232">
        <f>-593-C28</f>
        <v>-582</v>
      </c>
      <c r="D25" s="233">
        <f>-1585+49</f>
        <v>-1536</v>
      </c>
      <c r="E25" s="233">
        <f>-1132-E28</f>
        <v>-1111</v>
      </c>
    </row>
    <row r="26" spans="1:5" ht="16.5">
      <c r="A26" s="234" t="s">
        <v>148</v>
      </c>
      <c r="B26" s="238">
        <f>SUM(B20:B25)</f>
        <v>9091</v>
      </c>
      <c r="C26" s="238">
        <f>SUM(C20:C25)</f>
        <v>9160</v>
      </c>
      <c r="D26" s="238">
        <f>SUM(D20:D25)</f>
        <v>18069</v>
      </c>
      <c r="E26" s="238">
        <f>SUM(E20:E25)</f>
        <v>16908</v>
      </c>
    </row>
    <row r="27" spans="1:5" ht="16.5">
      <c r="A27" s="222" t="s">
        <v>239</v>
      </c>
      <c r="B27" s="235">
        <v>53</v>
      </c>
      <c r="C27" s="235">
        <v>143</v>
      </c>
      <c r="D27" s="235">
        <v>85</v>
      </c>
      <c r="E27" s="235">
        <v>279</v>
      </c>
    </row>
    <row r="28" spans="1:5" ht="16.5">
      <c r="A28" s="222" t="s">
        <v>64</v>
      </c>
      <c r="B28" s="232">
        <f>-17-90</f>
        <v>-107</v>
      </c>
      <c r="C28" s="232">
        <v>-11</v>
      </c>
      <c r="D28" s="236">
        <f>-49-199</f>
        <v>-248</v>
      </c>
      <c r="E28" s="236">
        <v>-21</v>
      </c>
    </row>
    <row r="29" spans="1:5" ht="26.25" customHeight="1">
      <c r="A29" s="239" t="s">
        <v>84</v>
      </c>
      <c r="B29" s="238">
        <f>SUM(B26:B28)</f>
        <v>9037</v>
      </c>
      <c r="C29" s="238">
        <f>SUM(C26:C28)</f>
        <v>9292</v>
      </c>
      <c r="D29" s="240">
        <f>SUM(D26:D28)</f>
        <v>17906</v>
      </c>
      <c r="E29" s="240">
        <f>SUM(E26:E28)</f>
        <v>17166</v>
      </c>
    </row>
    <row r="30" spans="1:5" ht="16.5">
      <c r="A30" s="222" t="s">
        <v>31</v>
      </c>
      <c r="B30" s="232">
        <v>-2170</v>
      </c>
      <c r="C30" s="232">
        <v>-2360</v>
      </c>
      <c r="D30" s="233">
        <v>-4331</v>
      </c>
      <c r="E30" s="233">
        <v>-4310</v>
      </c>
    </row>
    <row r="31" spans="1:5" ht="18.75" customHeight="1" thickBot="1">
      <c r="A31" s="241" t="s">
        <v>119</v>
      </c>
      <c r="B31" s="220">
        <f>SUM(B29:B30)</f>
        <v>6867</v>
      </c>
      <c r="C31" s="220">
        <f>SUM(C29:C30)</f>
        <v>6932</v>
      </c>
      <c r="D31" s="220">
        <f>SUM(D29:D30)</f>
        <v>13575</v>
      </c>
      <c r="E31" s="220">
        <f>SUM(E29:E30)</f>
        <v>12856</v>
      </c>
    </row>
    <row r="32" spans="1:5" ht="17.25" thickTop="1">
      <c r="A32" s="222"/>
      <c r="B32" s="242"/>
      <c r="C32" s="242"/>
      <c r="D32" s="242"/>
      <c r="E32" s="235"/>
    </row>
    <row r="33" spans="1:5" ht="16.5">
      <c r="A33" s="234" t="s">
        <v>185</v>
      </c>
      <c r="B33" s="242">
        <v>0</v>
      </c>
      <c r="C33" s="242">
        <v>0</v>
      </c>
      <c r="D33" s="235">
        <v>0</v>
      </c>
      <c r="E33" s="235">
        <v>0</v>
      </c>
    </row>
    <row r="34" spans="1:5" ht="17.25" thickBot="1">
      <c r="A34" s="234" t="s">
        <v>186</v>
      </c>
      <c r="B34" s="220">
        <f>B31</f>
        <v>6867</v>
      </c>
      <c r="C34" s="220">
        <f>C31</f>
        <v>6932</v>
      </c>
      <c r="D34" s="220">
        <f>D31</f>
        <v>13575</v>
      </c>
      <c r="E34" s="220">
        <f>E31</f>
        <v>12856</v>
      </c>
    </row>
    <row r="35" spans="1:5" ht="17.25" thickTop="1">
      <c r="A35" s="222"/>
      <c r="B35" s="242"/>
      <c r="C35" s="242"/>
      <c r="D35" s="235"/>
      <c r="E35" s="235"/>
    </row>
    <row r="36" spans="1:5" ht="16.5">
      <c r="A36" s="234" t="s">
        <v>188</v>
      </c>
      <c r="B36" s="235"/>
      <c r="C36" s="235"/>
      <c r="D36" s="235"/>
      <c r="E36" s="235"/>
    </row>
    <row r="37" spans="1:5" ht="16.5">
      <c r="A37" s="222" t="s">
        <v>120</v>
      </c>
      <c r="B37" s="235">
        <f>+B31</f>
        <v>6867</v>
      </c>
      <c r="C37" s="235">
        <f>+C31</f>
        <v>6932</v>
      </c>
      <c r="D37" s="235">
        <f>+D31</f>
        <v>13575</v>
      </c>
      <c r="E37" s="235">
        <f>+E31</f>
        <v>12856</v>
      </c>
    </row>
    <row r="38" spans="1:5" ht="16.5">
      <c r="A38" s="222" t="s">
        <v>121</v>
      </c>
      <c r="B38" s="243" t="s">
        <v>88</v>
      </c>
      <c r="C38" s="243" t="s">
        <v>88</v>
      </c>
      <c r="D38" s="244" t="str">
        <f>B38</f>
        <v>-</v>
      </c>
      <c r="E38" s="244" t="str">
        <f>C38</f>
        <v>-</v>
      </c>
    </row>
    <row r="39" spans="1:5" ht="17.25" thickBot="1">
      <c r="A39" s="241"/>
      <c r="B39" s="245">
        <f>SUM(B37:B38)</f>
        <v>6867</v>
      </c>
      <c r="C39" s="245">
        <f>SUM(C37:C38)</f>
        <v>6932</v>
      </c>
      <c r="D39" s="220">
        <f>SUM(D31:D32)</f>
        <v>13575</v>
      </c>
      <c r="E39" s="220">
        <f>SUM(E31:E32)</f>
        <v>12856</v>
      </c>
    </row>
    <row r="40" spans="1:5" ht="17.25" thickTop="1">
      <c r="A40" s="241"/>
      <c r="B40" s="246"/>
      <c r="C40" s="246"/>
      <c r="D40" s="238"/>
      <c r="E40" s="247"/>
    </row>
    <row r="41" spans="1:5" ht="16.5">
      <c r="A41" s="234" t="s">
        <v>187</v>
      </c>
      <c r="B41" s="246"/>
      <c r="C41" s="246"/>
      <c r="D41" s="238"/>
      <c r="E41" s="238"/>
    </row>
    <row r="42" spans="1:5" ht="16.5">
      <c r="A42" s="222" t="s">
        <v>120</v>
      </c>
      <c r="B42" s="248">
        <f aca="true" t="shared" si="0" ref="B42:D43">B37</f>
        <v>6867</v>
      </c>
      <c r="C42" s="248">
        <f>C37</f>
        <v>6932</v>
      </c>
      <c r="D42" s="248">
        <f t="shared" si="0"/>
        <v>13575</v>
      </c>
      <c r="E42" s="235">
        <f>E37</f>
        <v>12856</v>
      </c>
    </row>
    <row r="43" spans="1:5" ht="16.5">
      <c r="A43" s="222" t="s">
        <v>121</v>
      </c>
      <c r="B43" s="249" t="str">
        <f t="shared" si="0"/>
        <v>-</v>
      </c>
      <c r="C43" s="249" t="str">
        <f>C38</f>
        <v>-</v>
      </c>
      <c r="D43" s="249" t="str">
        <f t="shared" si="0"/>
        <v>-</v>
      </c>
      <c r="E43" s="243" t="str">
        <f>E38</f>
        <v>-</v>
      </c>
    </row>
    <row r="44" spans="1:5" ht="17.25" thickBot="1">
      <c r="A44" s="234"/>
      <c r="B44" s="250">
        <f>SUM(B42:B43)</f>
        <v>6867</v>
      </c>
      <c r="C44" s="250">
        <f>SUM(C42:C43)</f>
        <v>6932</v>
      </c>
      <c r="D44" s="250">
        <f>SUM(D42:D43)</f>
        <v>13575</v>
      </c>
      <c r="E44" s="251">
        <f>SUM(E42:E43)</f>
        <v>12856</v>
      </c>
    </row>
    <row r="45" spans="1:5" ht="17.25" thickTop="1">
      <c r="A45" s="234"/>
      <c r="B45" s="246"/>
      <c r="C45" s="246"/>
      <c r="D45" s="238"/>
      <c r="E45" s="238"/>
    </row>
    <row r="46" spans="1:5" ht="16.5">
      <c r="A46" s="222" t="s">
        <v>102</v>
      </c>
      <c r="B46" s="252"/>
      <c r="C46" s="253"/>
      <c r="D46" s="252"/>
      <c r="E46" s="254"/>
    </row>
    <row r="47" spans="1:5" ht="16.5">
      <c r="A47" s="255" t="s">
        <v>85</v>
      </c>
      <c r="B47" s="256">
        <f>B39/+NOTES!E173*100</f>
        <v>4.946622293296452</v>
      </c>
      <c r="C47" s="257">
        <v>4.99</v>
      </c>
      <c r="D47" s="256">
        <f>D39/+NOTES!G173*100</f>
        <v>9.778709426459784</v>
      </c>
      <c r="E47" s="252">
        <v>9.26</v>
      </c>
    </row>
    <row r="48" spans="1:5" ht="16.5">
      <c r="A48" s="258" t="s">
        <v>86</v>
      </c>
      <c r="B48" s="259">
        <f>NOTES!E184</f>
        <v>4.946622293296452</v>
      </c>
      <c r="C48" s="260">
        <v>4.99</v>
      </c>
      <c r="D48" s="259">
        <f>NOTES!G184</f>
        <v>9.778709426459784</v>
      </c>
      <c r="E48" s="259">
        <v>9.26</v>
      </c>
    </row>
    <row r="49" spans="1:5" ht="16.5">
      <c r="A49" s="261"/>
      <c r="B49" s="262"/>
      <c r="C49" s="263"/>
      <c r="D49" s="263"/>
      <c r="E49" s="263"/>
    </row>
    <row r="50" spans="1:5" ht="16.5">
      <c r="A50" s="261"/>
      <c r="B50" s="262"/>
      <c r="C50" s="263"/>
      <c r="D50" s="263"/>
      <c r="E50" s="263"/>
    </row>
    <row r="51" spans="1:5" ht="13.5">
      <c r="A51" s="279" t="s">
        <v>196</v>
      </c>
      <c r="B51" s="279"/>
      <c r="C51" s="279"/>
      <c r="D51" s="279"/>
      <c r="E51" s="279"/>
    </row>
    <row r="52" spans="1:5" ht="13.5">
      <c r="A52" s="279" t="s">
        <v>140</v>
      </c>
      <c r="B52" s="279"/>
      <c r="C52" s="279"/>
      <c r="D52" s="279"/>
      <c r="E52" s="279"/>
    </row>
    <row r="53" spans="1:5" ht="16.5">
      <c r="A53" s="261"/>
      <c r="B53" s="262"/>
      <c r="C53" s="263"/>
      <c r="D53" s="263"/>
      <c r="E53" s="263"/>
    </row>
    <row r="54" spans="1:5" ht="16.5">
      <c r="A54" s="261"/>
      <c r="B54" s="262"/>
      <c r="C54" s="263"/>
      <c r="D54" s="263"/>
      <c r="E54" s="263"/>
    </row>
    <row r="55" spans="1:5" ht="16.5">
      <c r="A55" s="261"/>
      <c r="B55" s="262"/>
      <c r="C55" s="263"/>
      <c r="D55" s="263"/>
      <c r="E55" s="263"/>
    </row>
    <row r="56" spans="1:5" ht="16.5">
      <c r="A56" s="261"/>
      <c r="B56" s="262"/>
      <c r="C56" s="263"/>
      <c r="D56" s="263"/>
      <c r="E56" s="263"/>
    </row>
    <row r="57" spans="1:5" ht="16.5">
      <c r="A57" s="261"/>
      <c r="B57" s="262"/>
      <c r="C57" s="263"/>
      <c r="D57" s="263"/>
      <c r="E57" s="263"/>
    </row>
    <row r="58" spans="1:5" ht="16.5">
      <c r="A58" s="261"/>
      <c r="B58" s="262"/>
      <c r="C58" s="263"/>
      <c r="D58" s="263"/>
      <c r="E58" s="263"/>
    </row>
  </sheetData>
  <sheetProtection/>
  <mergeCells count="8">
    <mergeCell ref="A7:E7"/>
    <mergeCell ref="A8:E8"/>
    <mergeCell ref="A9:E9"/>
    <mergeCell ref="A10:E10"/>
    <mergeCell ref="A52:E52"/>
    <mergeCell ref="A51:E51"/>
    <mergeCell ref="B12:C12"/>
    <mergeCell ref="D12:E12"/>
  </mergeCells>
  <printOptions/>
  <pageMargins left="0.75" right="0.75" top="0.65" bottom="0.5" header="0.5" footer="0.5"/>
  <pageSetup orientation="portrait" scale="81"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I99"/>
  <sheetViews>
    <sheetView zoomScalePageLayoutView="0" workbookViewId="0" topLeftCell="A10">
      <selection activeCell="D22" sqref="D22"/>
    </sheetView>
  </sheetViews>
  <sheetFormatPr defaultColWidth="9.140625" defaultRowHeight="12.75"/>
  <cols>
    <col min="1" max="1" width="1.421875" style="146" customWidth="1"/>
    <col min="2" max="3" width="9.140625" style="146" customWidth="1"/>
    <col min="4" max="4" width="19.28125" style="146" customWidth="1"/>
    <col min="5" max="5" width="18.140625" style="146" customWidth="1"/>
    <col min="6" max="6" width="9.140625" style="146" customWidth="1"/>
    <col min="7" max="7" width="18.140625" style="146" customWidth="1"/>
    <col min="8" max="8" width="9.140625" style="146" customWidth="1"/>
    <col min="9" max="9" width="18.140625" style="146" customWidth="1"/>
    <col min="10" max="16384" width="9.140625" style="146" customWidth="1"/>
  </cols>
  <sheetData>
    <row r="6" spans="1:9" ht="18.75" customHeight="1">
      <c r="A6" s="286" t="s">
        <v>293</v>
      </c>
      <c r="B6" s="286"/>
      <c r="C6" s="286"/>
      <c r="D6" s="286"/>
      <c r="E6" s="286"/>
      <c r="F6" s="286"/>
      <c r="G6" s="286"/>
      <c r="H6" s="286"/>
      <c r="I6" s="286"/>
    </row>
    <row r="7" spans="1:9" ht="13.5" customHeight="1">
      <c r="A7" s="287" t="s">
        <v>0</v>
      </c>
      <c r="B7" s="287"/>
      <c r="C7" s="287"/>
      <c r="D7" s="287"/>
      <c r="E7" s="287"/>
      <c r="F7" s="287"/>
      <c r="G7" s="287"/>
      <c r="H7" s="287"/>
      <c r="I7" s="287"/>
    </row>
    <row r="8" spans="1:9" ht="15.75">
      <c r="A8" s="288" t="s">
        <v>174</v>
      </c>
      <c r="B8" s="288"/>
      <c r="C8" s="288"/>
      <c r="D8" s="288"/>
      <c r="E8" s="288"/>
      <c r="F8" s="288"/>
      <c r="G8" s="288"/>
      <c r="H8" s="288"/>
      <c r="I8" s="288"/>
    </row>
    <row r="9" spans="1:9" ht="15.75">
      <c r="A9" s="288" t="s">
        <v>197</v>
      </c>
      <c r="B9" s="288"/>
      <c r="C9" s="288"/>
      <c r="D9" s="288"/>
      <c r="E9" s="288"/>
      <c r="F9" s="288"/>
      <c r="G9" s="288"/>
      <c r="H9" s="288"/>
      <c r="I9" s="288"/>
    </row>
    <row r="10" ht="15.75" customHeight="1"/>
    <row r="11" spans="1:9" ht="15.75">
      <c r="A11" s="186"/>
      <c r="B11" s="187"/>
      <c r="C11" s="187"/>
      <c r="D11" s="187"/>
      <c r="E11" s="188" t="s">
        <v>49</v>
      </c>
      <c r="F11" s="188"/>
      <c r="G11" s="189" t="s">
        <v>49</v>
      </c>
      <c r="I11" s="189" t="s">
        <v>49</v>
      </c>
    </row>
    <row r="12" spans="1:9" ht="15.75">
      <c r="A12" s="190"/>
      <c r="B12" s="187"/>
      <c r="C12" s="187"/>
      <c r="D12" s="187"/>
      <c r="E12" s="191" t="s">
        <v>198</v>
      </c>
      <c r="F12" s="191"/>
      <c r="G12" s="191" t="s">
        <v>199</v>
      </c>
      <c r="I12" s="191" t="s">
        <v>200</v>
      </c>
    </row>
    <row r="13" spans="1:9" ht="15.75">
      <c r="A13" s="186"/>
      <c r="B13" s="187"/>
      <c r="C13" s="187"/>
      <c r="D13" s="187"/>
      <c r="E13" s="188" t="s">
        <v>21</v>
      </c>
      <c r="F13" s="188"/>
      <c r="G13" s="188" t="s">
        <v>21</v>
      </c>
      <c r="I13" s="188" t="s">
        <v>21</v>
      </c>
    </row>
    <row r="14" spans="1:9" ht="15.75">
      <c r="A14" s="186"/>
      <c r="B14" s="187"/>
      <c r="C14" s="187"/>
      <c r="D14" s="187"/>
      <c r="E14" s="188"/>
      <c r="F14" s="188"/>
      <c r="G14" s="188" t="s">
        <v>201</v>
      </c>
      <c r="I14" s="188" t="s">
        <v>201</v>
      </c>
    </row>
    <row r="15" spans="2:9" ht="15.75">
      <c r="B15" s="192" t="s">
        <v>122</v>
      </c>
      <c r="C15" s="187"/>
      <c r="D15" s="187"/>
      <c r="E15" s="193"/>
      <c r="F15" s="193"/>
      <c r="G15" s="193"/>
      <c r="I15" s="193"/>
    </row>
    <row r="16" spans="1:9" ht="15.75">
      <c r="A16" s="186"/>
      <c r="B16" s="187" t="s">
        <v>52</v>
      </c>
      <c r="C16" s="187"/>
      <c r="D16" s="187"/>
      <c r="E16" s="193">
        <v>97928</v>
      </c>
      <c r="F16" s="193"/>
      <c r="G16" s="193">
        <v>95977</v>
      </c>
      <c r="I16" s="193">
        <v>100249</v>
      </c>
    </row>
    <row r="17" spans="1:9" ht="15.75">
      <c r="A17" s="186"/>
      <c r="B17" s="187" t="s">
        <v>202</v>
      </c>
      <c r="C17" s="187"/>
      <c r="D17" s="187"/>
      <c r="E17" s="193">
        <v>5720</v>
      </c>
      <c r="F17" s="193"/>
      <c r="G17" s="193">
        <v>5720</v>
      </c>
      <c r="I17" s="193">
        <v>0</v>
      </c>
    </row>
    <row r="18" spans="1:9" ht="15.75">
      <c r="A18" s="186"/>
      <c r="B18" s="194" t="s">
        <v>123</v>
      </c>
      <c r="C18" s="187"/>
      <c r="D18" s="187"/>
      <c r="E18" s="195">
        <f>SUM(E16:E17)</f>
        <v>103648</v>
      </c>
      <c r="F18" s="193"/>
      <c r="G18" s="195">
        <f>SUM(G16:G17)</f>
        <v>101697</v>
      </c>
      <c r="I18" s="195">
        <f>SUM(I16:I17)</f>
        <v>100249</v>
      </c>
    </row>
    <row r="19" spans="1:9" ht="15.75">
      <c r="A19" s="186"/>
      <c r="B19" s="187"/>
      <c r="C19" s="187"/>
      <c r="D19" s="187"/>
      <c r="E19" s="193"/>
      <c r="F19" s="193"/>
      <c r="G19" s="193"/>
      <c r="I19" s="193"/>
    </row>
    <row r="20" spans="1:9" ht="15.75">
      <c r="A20" s="186"/>
      <c r="B20" s="187" t="s">
        <v>53</v>
      </c>
      <c r="C20" s="196"/>
      <c r="D20" s="197"/>
      <c r="E20" s="193">
        <v>46797</v>
      </c>
      <c r="F20" s="193"/>
      <c r="G20" s="193">
        <v>45124</v>
      </c>
      <c r="I20" s="193">
        <v>34003</v>
      </c>
    </row>
    <row r="21" spans="1:9" ht="15.75">
      <c r="A21" s="186"/>
      <c r="B21" s="187" t="s">
        <v>158</v>
      </c>
      <c r="C21" s="196"/>
      <c r="D21" s="197"/>
      <c r="E21" s="193">
        <v>38670</v>
      </c>
      <c r="F21" s="193"/>
      <c r="G21" s="193">
        <f>37680-G22</f>
        <v>36911</v>
      </c>
      <c r="I21" s="193">
        <f>35755-I22</f>
        <v>34804</v>
      </c>
    </row>
    <row r="22" spans="1:9" ht="15.75">
      <c r="A22" s="186"/>
      <c r="B22" s="187" t="s">
        <v>203</v>
      </c>
      <c r="C22" s="196"/>
      <c r="D22" s="197"/>
      <c r="E22" s="193">
        <v>5409</v>
      </c>
      <c r="F22" s="193"/>
      <c r="G22" s="193">
        <v>769</v>
      </c>
      <c r="I22" s="193">
        <v>951</v>
      </c>
    </row>
    <row r="23" spans="1:9" ht="15.75">
      <c r="A23" s="186"/>
      <c r="B23" s="187" t="s">
        <v>150</v>
      </c>
      <c r="C23" s="196"/>
      <c r="D23" s="197"/>
      <c r="E23" s="193">
        <v>1561</v>
      </c>
      <c r="F23" s="193"/>
      <c r="G23" s="193">
        <v>2695</v>
      </c>
      <c r="I23" s="193">
        <v>0</v>
      </c>
    </row>
    <row r="24" spans="1:9" ht="15.75">
      <c r="A24" s="186"/>
      <c r="B24" s="187" t="s">
        <v>159</v>
      </c>
      <c r="C24" s="196"/>
      <c r="D24" s="197"/>
      <c r="E24" s="193">
        <v>0</v>
      </c>
      <c r="F24" s="193"/>
      <c r="G24" s="193">
        <v>1740</v>
      </c>
      <c r="I24" s="193">
        <v>1740</v>
      </c>
    </row>
    <row r="25" spans="1:9" ht="15.75">
      <c r="A25" s="186"/>
      <c r="B25" s="187" t="s">
        <v>83</v>
      </c>
      <c r="C25" s="196"/>
      <c r="D25" s="197"/>
      <c r="E25" s="193">
        <v>1846</v>
      </c>
      <c r="F25" s="193"/>
      <c r="G25" s="193">
        <v>8584</v>
      </c>
      <c r="I25" s="193">
        <v>24732</v>
      </c>
    </row>
    <row r="26" spans="1:9" ht="15.75">
      <c r="A26" s="186"/>
      <c r="B26" s="194" t="s">
        <v>124</v>
      </c>
      <c r="C26" s="187"/>
      <c r="D26" s="187"/>
      <c r="E26" s="195">
        <f>SUM(E20:E25)</f>
        <v>94283</v>
      </c>
      <c r="F26" s="193"/>
      <c r="G26" s="195">
        <f>SUM(G20:G25)</f>
        <v>95823</v>
      </c>
      <c r="I26" s="195">
        <f>SUM(I20:I25)</f>
        <v>96230</v>
      </c>
    </row>
    <row r="27" spans="1:9" ht="15.75">
      <c r="A27" s="186"/>
      <c r="B27" s="187"/>
      <c r="C27" s="187"/>
      <c r="D27" s="187"/>
      <c r="E27" s="193"/>
      <c r="F27" s="193"/>
      <c r="G27" s="193"/>
      <c r="I27" s="193"/>
    </row>
    <row r="28" spans="1:9" ht="15.75" hidden="1">
      <c r="A28" s="186"/>
      <c r="B28" s="187" t="s">
        <v>145</v>
      </c>
      <c r="C28" s="187"/>
      <c r="D28" s="187"/>
      <c r="E28" s="198">
        <v>0</v>
      </c>
      <c r="F28" s="193"/>
      <c r="G28" s="198">
        <v>0</v>
      </c>
      <c r="I28" s="198">
        <v>0</v>
      </c>
    </row>
    <row r="29" spans="1:9" ht="15.75" hidden="1">
      <c r="A29" s="186"/>
      <c r="B29" s="187"/>
      <c r="C29" s="187"/>
      <c r="D29" s="187"/>
      <c r="E29" s="193"/>
      <c r="F29" s="193"/>
      <c r="G29" s="193"/>
      <c r="I29" s="193"/>
    </row>
    <row r="30" spans="1:9" ht="16.5" thickBot="1">
      <c r="A30" s="186"/>
      <c r="B30" s="199" t="s">
        <v>125</v>
      </c>
      <c r="C30" s="187"/>
      <c r="D30" s="187"/>
      <c r="E30" s="200">
        <f>E18+E26+E28</f>
        <v>197931</v>
      </c>
      <c r="F30" s="201"/>
      <c r="G30" s="200">
        <f>G18+G26+G28</f>
        <v>197520</v>
      </c>
      <c r="I30" s="200">
        <f>I18+I26+I28</f>
        <v>196479</v>
      </c>
    </row>
    <row r="31" spans="1:9" ht="16.5" thickTop="1">
      <c r="A31" s="186"/>
      <c r="B31" s="187"/>
      <c r="C31" s="187"/>
      <c r="D31" s="187"/>
      <c r="E31" s="193"/>
      <c r="F31" s="193"/>
      <c r="G31" s="193"/>
      <c r="I31" s="193"/>
    </row>
    <row r="32" spans="1:9" ht="15.75">
      <c r="A32" s="186"/>
      <c r="B32" s="199" t="s">
        <v>126</v>
      </c>
      <c r="C32" s="187"/>
      <c r="D32" s="187"/>
      <c r="E32" s="193"/>
      <c r="F32" s="193"/>
      <c r="G32" s="193"/>
      <c r="I32" s="193"/>
    </row>
    <row r="33" spans="1:9" ht="15.75">
      <c r="A33" s="186"/>
      <c r="B33" s="187" t="s">
        <v>110</v>
      </c>
      <c r="C33" s="187"/>
      <c r="D33" s="187"/>
      <c r="E33" s="193">
        <v>69739</v>
      </c>
      <c r="F33" s="193"/>
      <c r="G33" s="193">
        <v>69739</v>
      </c>
      <c r="I33" s="193">
        <v>69739</v>
      </c>
    </row>
    <row r="34" spans="1:9" ht="15.75">
      <c r="A34" s="186"/>
      <c r="B34" s="187" t="s">
        <v>54</v>
      </c>
      <c r="C34" s="187"/>
      <c r="D34" s="187"/>
      <c r="E34" s="193">
        <v>0</v>
      </c>
      <c r="F34" s="193"/>
      <c r="G34" s="193">
        <v>0</v>
      </c>
      <c r="I34" s="193">
        <v>0</v>
      </c>
    </row>
    <row r="35" spans="1:9" ht="15.75">
      <c r="A35" s="186"/>
      <c r="B35" s="187" t="s">
        <v>204</v>
      </c>
      <c r="C35" s="187"/>
      <c r="D35" s="187"/>
      <c r="E35" s="193">
        <v>94762</v>
      </c>
      <c r="F35" s="193"/>
      <c r="G35" s="193">
        <f>96589-406+101</f>
        <v>96284</v>
      </c>
      <c r="I35" s="193">
        <f>19537+68593-I36</f>
        <v>89708</v>
      </c>
    </row>
    <row r="36" spans="1:9" ht="15.75">
      <c r="A36" s="186"/>
      <c r="B36" s="187" t="s">
        <v>149</v>
      </c>
      <c r="C36" s="187"/>
      <c r="D36" s="187"/>
      <c r="E36" s="202">
        <v>-1578</v>
      </c>
      <c r="F36" s="193"/>
      <c r="G36" s="202">
        <v>-1578</v>
      </c>
      <c r="I36" s="202">
        <v>-1578</v>
      </c>
    </row>
    <row r="37" spans="1:9" ht="15.75">
      <c r="A37" s="186"/>
      <c r="B37" s="199" t="s">
        <v>127</v>
      </c>
      <c r="C37" s="187"/>
      <c r="D37" s="187"/>
      <c r="E37" s="195">
        <f>SUM(E33:E36)</f>
        <v>162923</v>
      </c>
      <c r="F37" s="193"/>
      <c r="G37" s="195">
        <f>SUM(G33:G36)</f>
        <v>164445</v>
      </c>
      <c r="I37" s="195">
        <f>SUM(I33:I36)</f>
        <v>157869</v>
      </c>
    </row>
    <row r="38" spans="1:9" ht="15.75">
      <c r="A38" s="186"/>
      <c r="B38" s="199"/>
      <c r="C38" s="187"/>
      <c r="D38" s="187"/>
      <c r="E38" s="193"/>
      <c r="F38" s="193"/>
      <c r="G38" s="193"/>
      <c r="I38" s="193"/>
    </row>
    <row r="39" spans="1:9" ht="15.75" hidden="1">
      <c r="A39" s="186"/>
      <c r="B39" s="187" t="s">
        <v>146</v>
      </c>
      <c r="C39" s="187"/>
      <c r="D39" s="187"/>
      <c r="E39" s="193">
        <v>0</v>
      </c>
      <c r="F39" s="193"/>
      <c r="G39" s="193">
        <v>0</v>
      </c>
      <c r="I39" s="193">
        <v>0</v>
      </c>
    </row>
    <row r="40" spans="1:9" ht="15.75" hidden="1">
      <c r="A40" s="186"/>
      <c r="B40" s="199"/>
      <c r="C40" s="187"/>
      <c r="D40" s="187"/>
      <c r="E40" s="193"/>
      <c r="F40" s="193"/>
      <c r="G40" s="193"/>
      <c r="I40" s="193"/>
    </row>
    <row r="41" spans="2:9" ht="15.75">
      <c r="B41" s="192" t="s">
        <v>128</v>
      </c>
      <c r="C41" s="187"/>
      <c r="D41" s="187"/>
      <c r="E41" s="193"/>
      <c r="F41" s="193"/>
      <c r="G41" s="193"/>
      <c r="I41" s="193"/>
    </row>
    <row r="42" spans="2:9" ht="15.75">
      <c r="B42" s="187" t="s">
        <v>129</v>
      </c>
      <c r="C42" s="187"/>
      <c r="D42" s="187"/>
      <c r="E42" s="193">
        <v>5152</v>
      </c>
      <c r="F42" s="193"/>
      <c r="G42" s="193">
        <v>5584</v>
      </c>
      <c r="I42" s="193">
        <v>3821</v>
      </c>
    </row>
    <row r="43" spans="2:9" ht="15.75">
      <c r="B43" s="187" t="s">
        <v>205</v>
      </c>
      <c r="C43" s="187"/>
      <c r="D43" s="187"/>
      <c r="E43" s="193">
        <v>0</v>
      </c>
      <c r="F43" s="193"/>
      <c r="G43" s="193">
        <v>2082</v>
      </c>
      <c r="I43" s="193">
        <v>10416</v>
      </c>
    </row>
    <row r="44" spans="2:9" ht="15.75">
      <c r="B44" s="194" t="s">
        <v>133</v>
      </c>
      <c r="C44" s="196"/>
      <c r="D44" s="203"/>
      <c r="E44" s="195">
        <f>SUM(E41:E43)</f>
        <v>5152</v>
      </c>
      <c r="F44" s="193"/>
      <c r="G44" s="195">
        <f>SUM(G41:G43)</f>
        <v>7666</v>
      </c>
      <c r="I44" s="195">
        <f>SUM(I41:I43)</f>
        <v>14237</v>
      </c>
    </row>
    <row r="45" spans="2:9" ht="15.75">
      <c r="B45" s="186"/>
      <c r="C45" s="196"/>
      <c r="D45" s="203"/>
      <c r="E45" s="193"/>
      <c r="F45" s="193"/>
      <c r="G45" s="193"/>
      <c r="I45" s="193"/>
    </row>
    <row r="46" spans="1:9" ht="15.75">
      <c r="A46" s="186"/>
      <c r="B46" s="187" t="s">
        <v>130</v>
      </c>
      <c r="C46" s="196"/>
      <c r="D46" s="197"/>
      <c r="E46" s="193">
        <v>22536</v>
      </c>
      <c r="F46" s="193"/>
      <c r="G46" s="193">
        <v>14304</v>
      </c>
      <c r="I46" s="193">
        <f>15683-I47-I48</f>
        <v>13509</v>
      </c>
    </row>
    <row r="47" spans="1:9" ht="15.75">
      <c r="A47" s="186"/>
      <c r="B47" s="187" t="s">
        <v>131</v>
      </c>
      <c r="C47" s="196"/>
      <c r="D47" s="197"/>
      <c r="E47" s="193">
        <v>306</v>
      </c>
      <c r="F47" s="193"/>
      <c r="G47" s="193">
        <v>2005</v>
      </c>
      <c r="I47" s="193">
        <v>1324</v>
      </c>
    </row>
    <row r="48" spans="1:9" ht="15.75">
      <c r="A48" s="186"/>
      <c r="B48" s="186" t="s">
        <v>94</v>
      </c>
      <c r="C48" s="196"/>
      <c r="D48" s="203"/>
      <c r="E48" s="193">
        <v>766</v>
      </c>
      <c r="F48" s="193"/>
      <c r="G48" s="193">
        <v>766</v>
      </c>
      <c r="I48" s="193">
        <v>850</v>
      </c>
    </row>
    <row r="49" spans="1:9" ht="15.75">
      <c r="A49" s="186"/>
      <c r="B49" s="186" t="s">
        <v>31</v>
      </c>
      <c r="C49" s="196"/>
      <c r="D49" s="203"/>
      <c r="E49" s="193"/>
      <c r="F49" s="193"/>
      <c r="G49" s="193">
        <v>0</v>
      </c>
      <c r="I49" s="193">
        <v>356</v>
      </c>
    </row>
    <row r="50" spans="1:9" ht="15.75">
      <c r="A50" s="186"/>
      <c r="B50" s="187" t="s">
        <v>205</v>
      </c>
      <c r="C50" s="196"/>
      <c r="D50" s="203"/>
      <c r="E50" s="193">
        <v>6248</v>
      </c>
      <c r="F50" s="193"/>
      <c r="G50" s="193">
        <v>8334</v>
      </c>
      <c r="I50" s="193">
        <v>8334</v>
      </c>
    </row>
    <row r="51" spans="1:9" ht="15.75">
      <c r="A51" s="186"/>
      <c r="B51" s="194" t="s">
        <v>132</v>
      </c>
      <c r="C51" s="190"/>
      <c r="D51" s="190"/>
      <c r="E51" s="195">
        <f>SUM(E46:E50)</f>
        <v>29856</v>
      </c>
      <c r="F51" s="193"/>
      <c r="G51" s="195">
        <f>SUM(G46:G50)</f>
        <v>25409</v>
      </c>
      <c r="I51" s="195">
        <f>SUM(I46:I50)</f>
        <v>24373</v>
      </c>
    </row>
    <row r="52" spans="1:9" ht="15.75">
      <c r="A52" s="186"/>
      <c r="B52" s="194"/>
      <c r="C52" s="190"/>
      <c r="D52" s="190"/>
      <c r="E52" s="193"/>
      <c r="F52" s="193"/>
      <c r="G52" s="193"/>
      <c r="I52" s="193"/>
    </row>
    <row r="53" spans="1:9" ht="16.5" thickBot="1">
      <c r="A53" s="186"/>
      <c r="B53" s="204" t="s">
        <v>134</v>
      </c>
      <c r="C53" s="205"/>
      <c r="D53" s="205"/>
      <c r="E53" s="200">
        <f>E51+E44</f>
        <v>35008</v>
      </c>
      <c r="F53" s="201"/>
      <c r="G53" s="200">
        <f>G51+G44</f>
        <v>33075</v>
      </c>
      <c r="I53" s="200">
        <f>I51+I44</f>
        <v>38610</v>
      </c>
    </row>
    <row r="54" spans="1:9" ht="16.5" thickTop="1">
      <c r="A54" s="186"/>
      <c r="B54" s="194"/>
      <c r="C54" s="190"/>
      <c r="D54" s="190"/>
      <c r="E54" s="193"/>
      <c r="F54" s="193"/>
      <c r="G54" s="193"/>
      <c r="I54" s="193"/>
    </row>
    <row r="55" spans="1:9" ht="16.5" thickBot="1">
      <c r="A55" s="186"/>
      <c r="B55" s="204" t="s">
        <v>135</v>
      </c>
      <c r="C55" s="187"/>
      <c r="D55" s="187"/>
      <c r="E55" s="206">
        <f>E53+E37</f>
        <v>197931</v>
      </c>
      <c r="F55" s="201"/>
      <c r="G55" s="206">
        <f>G53+G37</f>
        <v>197520</v>
      </c>
      <c r="I55" s="206">
        <f>I53+I37</f>
        <v>196479</v>
      </c>
    </row>
    <row r="56" spans="1:9" ht="16.5" thickTop="1">
      <c r="A56" s="186"/>
      <c r="B56" s="187"/>
      <c r="C56" s="187"/>
      <c r="D56" s="187"/>
      <c r="E56" s="193"/>
      <c r="F56" s="193"/>
      <c r="G56" s="193"/>
      <c r="I56" s="193"/>
    </row>
    <row r="57" spans="1:9" ht="15.75">
      <c r="A57" s="186"/>
      <c r="B57" s="187"/>
      <c r="C57" s="187"/>
      <c r="D57" s="187"/>
      <c r="E57" s="207"/>
      <c r="F57" s="207"/>
      <c r="G57" s="207"/>
      <c r="I57" s="207"/>
    </row>
    <row r="58" spans="1:9" ht="15.75">
      <c r="A58" s="186"/>
      <c r="B58" s="199" t="s">
        <v>157</v>
      </c>
      <c r="C58" s="199"/>
      <c r="D58" s="199"/>
      <c r="E58" s="208">
        <f>(E37+E39)/E33/2</f>
        <v>1.1680910251079024</v>
      </c>
      <c r="F58" s="209"/>
      <c r="G58" s="208">
        <f>(G37+G39)/G33/2</f>
        <v>1.1790031402801875</v>
      </c>
      <c r="I58" s="208">
        <f>(I37+I39)/I33/2</f>
        <v>1.1318559199300249</v>
      </c>
    </row>
    <row r="59" spans="1:9" ht="18.75">
      <c r="A59" s="210"/>
      <c r="B59" s="211"/>
      <c r="C59" s="211"/>
      <c r="D59" s="211"/>
      <c r="E59" s="193"/>
      <c r="F59" s="193"/>
      <c r="G59" s="212"/>
      <c r="I59" s="212"/>
    </row>
    <row r="60" spans="1:9" ht="36" customHeight="1">
      <c r="A60" s="283" t="s">
        <v>206</v>
      </c>
      <c r="B60" s="284"/>
      <c r="C60" s="284"/>
      <c r="D60" s="284"/>
      <c r="E60" s="284"/>
      <c r="F60" s="284"/>
      <c r="G60" s="284"/>
      <c r="H60" s="284"/>
      <c r="I60" s="284"/>
    </row>
    <row r="61" spans="1:9" ht="15.75">
      <c r="A61" s="213"/>
      <c r="B61" s="211"/>
      <c r="C61" s="211"/>
      <c r="D61" s="211"/>
      <c r="E61" s="193"/>
      <c r="F61" s="193"/>
      <c r="G61" s="212"/>
      <c r="I61" s="212"/>
    </row>
    <row r="62" spans="1:9" ht="24.75" customHeight="1">
      <c r="A62" s="285" t="s">
        <v>207</v>
      </c>
      <c r="B62" s="285"/>
      <c r="C62" s="285"/>
      <c r="D62" s="285"/>
      <c r="E62" s="285"/>
      <c r="F62" s="285"/>
      <c r="G62" s="285"/>
      <c r="H62" s="285"/>
      <c r="I62" s="285"/>
    </row>
    <row r="63" spans="1:9" ht="15.75">
      <c r="A63" s="285"/>
      <c r="B63" s="285"/>
      <c r="C63" s="285"/>
      <c r="D63" s="285"/>
      <c r="E63" s="285"/>
      <c r="F63" s="193"/>
      <c r="G63" s="212"/>
      <c r="I63" s="212"/>
    </row>
    <row r="64" spans="1:9" ht="15">
      <c r="A64" s="214"/>
      <c r="B64" s="215"/>
      <c r="C64" s="211"/>
      <c r="D64" s="211"/>
      <c r="E64" s="216"/>
      <c r="F64" s="216"/>
      <c r="G64" s="217"/>
      <c r="I64" s="217"/>
    </row>
    <row r="65" spans="1:9" ht="15">
      <c r="A65" s="213"/>
      <c r="B65" s="215"/>
      <c r="C65" s="218"/>
      <c r="D65" s="218"/>
      <c r="E65" s="216"/>
      <c r="F65" s="216"/>
      <c r="G65" s="217"/>
      <c r="I65" s="217"/>
    </row>
    <row r="66" spans="1:9" ht="15">
      <c r="A66" s="213"/>
      <c r="B66" s="215"/>
      <c r="C66" s="211"/>
      <c r="D66" s="211"/>
      <c r="E66" s="216"/>
      <c r="F66" s="216"/>
      <c r="G66" s="217"/>
      <c r="I66" s="217"/>
    </row>
    <row r="67" spans="1:9" ht="15">
      <c r="A67" s="213"/>
      <c r="B67" s="219"/>
      <c r="C67" s="211"/>
      <c r="D67" s="211"/>
      <c r="E67" s="216"/>
      <c r="F67" s="216"/>
      <c r="G67" s="217"/>
      <c r="I67" s="217"/>
    </row>
    <row r="68" spans="1:9" ht="15">
      <c r="A68" s="213"/>
      <c r="B68" s="215"/>
      <c r="C68" s="211"/>
      <c r="D68" s="211"/>
      <c r="E68" s="216"/>
      <c r="F68" s="216"/>
      <c r="G68" s="217"/>
      <c r="I68" s="217"/>
    </row>
    <row r="69" spans="1:9" ht="15">
      <c r="A69" s="213"/>
      <c r="B69" s="215"/>
      <c r="C69" s="211"/>
      <c r="D69" s="211"/>
      <c r="E69" s="216"/>
      <c r="F69" s="216"/>
      <c r="G69" s="217"/>
      <c r="I69" s="217"/>
    </row>
    <row r="70" spans="1:9" ht="15">
      <c r="A70" s="213"/>
      <c r="B70" s="215"/>
      <c r="C70" s="211"/>
      <c r="D70" s="211"/>
      <c r="E70" s="216"/>
      <c r="F70" s="216"/>
      <c r="G70" s="217"/>
      <c r="I70" s="217"/>
    </row>
    <row r="71" spans="1:9" ht="15">
      <c r="A71" s="213"/>
      <c r="B71" s="215"/>
      <c r="C71" s="211"/>
      <c r="D71" s="211"/>
      <c r="E71" s="216"/>
      <c r="F71" s="216"/>
      <c r="G71" s="217"/>
      <c r="I71" s="217"/>
    </row>
    <row r="72" spans="1:9" ht="15">
      <c r="A72" s="213"/>
      <c r="B72" s="215"/>
      <c r="C72" s="211"/>
      <c r="D72" s="211"/>
      <c r="E72" s="216"/>
      <c r="F72" s="216"/>
      <c r="G72" s="217"/>
      <c r="I72" s="217"/>
    </row>
    <row r="73" spans="1:9" ht="15">
      <c r="A73" s="213"/>
      <c r="B73" s="215"/>
      <c r="C73" s="211"/>
      <c r="D73" s="211"/>
      <c r="E73" s="216"/>
      <c r="F73" s="216"/>
      <c r="G73" s="217"/>
      <c r="I73" s="217"/>
    </row>
    <row r="74" spans="1:9" ht="15">
      <c r="A74" s="213"/>
      <c r="B74" s="215"/>
      <c r="C74" s="211"/>
      <c r="D74" s="211"/>
      <c r="E74" s="216"/>
      <c r="F74" s="216"/>
      <c r="G74" s="217"/>
      <c r="I74" s="217"/>
    </row>
    <row r="75" spans="1:9" ht="15">
      <c r="A75" s="213"/>
      <c r="B75" s="215"/>
      <c r="C75" s="211"/>
      <c r="D75" s="211"/>
      <c r="E75" s="216"/>
      <c r="F75" s="216"/>
      <c r="G75" s="217"/>
      <c r="I75" s="217"/>
    </row>
    <row r="76" spans="1:9" ht="15">
      <c r="A76" s="213"/>
      <c r="B76" s="215"/>
      <c r="C76" s="211"/>
      <c r="D76" s="211"/>
      <c r="E76" s="216"/>
      <c r="F76" s="216"/>
      <c r="G76" s="217"/>
      <c r="I76" s="217"/>
    </row>
    <row r="77" spans="1:9" ht="15">
      <c r="A77" s="213"/>
      <c r="B77" s="215"/>
      <c r="C77" s="211"/>
      <c r="D77" s="211"/>
      <c r="E77" s="216"/>
      <c r="F77" s="216"/>
      <c r="G77" s="217"/>
      <c r="I77" s="217"/>
    </row>
    <row r="78" spans="1:9" ht="15">
      <c r="A78" s="213"/>
      <c r="B78" s="215"/>
      <c r="C78" s="211"/>
      <c r="D78" s="211"/>
      <c r="E78" s="216"/>
      <c r="F78" s="216"/>
      <c r="G78" s="217"/>
      <c r="I78" s="217"/>
    </row>
    <row r="79" spans="1:9" ht="15">
      <c r="A79" s="213"/>
      <c r="B79" s="215"/>
      <c r="C79" s="211"/>
      <c r="D79" s="211"/>
      <c r="E79" s="216"/>
      <c r="F79" s="216"/>
      <c r="G79" s="217"/>
      <c r="I79" s="217"/>
    </row>
    <row r="80" spans="1:9" ht="15">
      <c r="A80" s="213"/>
      <c r="B80" s="215"/>
      <c r="C80" s="211"/>
      <c r="D80" s="211"/>
      <c r="E80" s="216"/>
      <c r="F80" s="216"/>
      <c r="G80" s="217"/>
      <c r="I80" s="217"/>
    </row>
    <row r="81" spans="1:9" ht="15">
      <c r="A81" s="213"/>
      <c r="B81" s="215"/>
      <c r="C81" s="211"/>
      <c r="D81" s="211"/>
      <c r="E81" s="216"/>
      <c r="F81" s="216"/>
      <c r="G81" s="217"/>
      <c r="I81" s="217"/>
    </row>
    <row r="82" spans="1:9" ht="15">
      <c r="A82" s="213"/>
      <c r="B82" s="211"/>
      <c r="C82" s="211"/>
      <c r="D82" s="211"/>
      <c r="E82" s="216"/>
      <c r="F82" s="216"/>
      <c r="G82" s="217"/>
      <c r="I82" s="217"/>
    </row>
    <row r="83" spans="1:9" ht="15">
      <c r="A83" s="213"/>
      <c r="B83" s="211"/>
      <c r="C83" s="211"/>
      <c r="D83" s="211"/>
      <c r="E83" s="216"/>
      <c r="F83" s="216"/>
      <c r="G83" s="217"/>
      <c r="I83" s="217"/>
    </row>
    <row r="84" spans="1:9" ht="15">
      <c r="A84" s="213"/>
      <c r="B84" s="211"/>
      <c r="C84" s="211"/>
      <c r="D84" s="211"/>
      <c r="E84" s="216"/>
      <c r="F84" s="216"/>
      <c r="G84" s="217"/>
      <c r="I84" s="217"/>
    </row>
    <row r="85" spans="1:9" ht="15">
      <c r="A85" s="213"/>
      <c r="B85" s="211"/>
      <c r="C85" s="211"/>
      <c r="D85" s="211"/>
      <c r="E85" s="216"/>
      <c r="F85" s="216"/>
      <c r="G85" s="217"/>
      <c r="I85" s="217"/>
    </row>
    <row r="86" spans="1:9" ht="15">
      <c r="A86" s="213"/>
      <c r="B86" s="211"/>
      <c r="C86" s="211"/>
      <c r="D86" s="211"/>
      <c r="E86" s="216"/>
      <c r="F86" s="216"/>
      <c r="G86" s="217"/>
      <c r="I86" s="217"/>
    </row>
    <row r="87" spans="1:9" ht="15">
      <c r="A87" s="213"/>
      <c r="B87" s="211"/>
      <c r="C87" s="211"/>
      <c r="D87" s="211"/>
      <c r="E87" s="216"/>
      <c r="F87" s="216"/>
      <c r="G87" s="217"/>
      <c r="I87" s="217"/>
    </row>
    <row r="88" spans="1:9" ht="15">
      <c r="A88" s="213"/>
      <c r="B88" s="211"/>
      <c r="C88" s="211"/>
      <c r="D88" s="211"/>
      <c r="E88" s="216"/>
      <c r="F88" s="216"/>
      <c r="G88" s="217"/>
      <c r="I88" s="217"/>
    </row>
    <row r="89" spans="1:9" ht="15">
      <c r="A89" s="213"/>
      <c r="B89" s="211"/>
      <c r="C89" s="211"/>
      <c r="D89" s="211"/>
      <c r="E89" s="216"/>
      <c r="F89" s="216"/>
      <c r="G89" s="217"/>
      <c r="I89" s="217"/>
    </row>
    <row r="90" spans="1:9" ht="15">
      <c r="A90" s="213"/>
      <c r="B90" s="211"/>
      <c r="C90" s="211"/>
      <c r="D90" s="211"/>
      <c r="E90" s="216"/>
      <c r="F90" s="216"/>
      <c r="G90" s="217"/>
      <c r="I90" s="217"/>
    </row>
    <row r="91" spans="1:9" ht="15">
      <c r="A91" s="213"/>
      <c r="B91" s="211"/>
      <c r="C91" s="211"/>
      <c r="D91" s="211"/>
      <c r="E91" s="216"/>
      <c r="F91" s="216"/>
      <c r="G91" s="217"/>
      <c r="I91" s="217"/>
    </row>
    <row r="92" spans="1:9" ht="15">
      <c r="A92" s="213"/>
      <c r="B92" s="211"/>
      <c r="C92" s="211"/>
      <c r="D92" s="211"/>
      <c r="E92" s="216"/>
      <c r="F92" s="216"/>
      <c r="G92" s="217"/>
      <c r="I92" s="217"/>
    </row>
    <row r="93" spans="1:9" ht="15">
      <c r="A93" s="213"/>
      <c r="B93" s="211"/>
      <c r="C93" s="211"/>
      <c r="D93" s="211"/>
      <c r="E93" s="216"/>
      <c r="F93" s="216"/>
      <c r="G93" s="217"/>
      <c r="I93" s="217"/>
    </row>
    <row r="94" spans="1:9" ht="15">
      <c r="A94" s="213"/>
      <c r="B94" s="211"/>
      <c r="C94" s="211"/>
      <c r="D94" s="211"/>
      <c r="E94" s="216"/>
      <c r="F94" s="216"/>
      <c r="G94" s="217"/>
      <c r="I94" s="217"/>
    </row>
    <row r="95" spans="1:9" ht="15">
      <c r="A95" s="213"/>
      <c r="B95" s="211"/>
      <c r="C95" s="211"/>
      <c r="D95" s="211"/>
      <c r="E95" s="216"/>
      <c r="F95" s="216"/>
      <c r="G95" s="217"/>
      <c r="I95" s="217"/>
    </row>
    <row r="96" spans="1:9" ht="15">
      <c r="A96" s="213"/>
      <c r="B96" s="211"/>
      <c r="C96" s="211"/>
      <c r="D96" s="211"/>
      <c r="E96" s="216"/>
      <c r="F96" s="216"/>
      <c r="G96" s="217"/>
      <c r="I96" s="217"/>
    </row>
    <row r="97" spans="1:9" ht="15">
      <c r="A97" s="213"/>
      <c r="B97" s="211"/>
      <c r="C97" s="211"/>
      <c r="D97" s="211"/>
      <c r="E97" s="216"/>
      <c r="F97" s="216"/>
      <c r="G97" s="217"/>
      <c r="I97" s="217"/>
    </row>
    <row r="98" spans="1:9" ht="15">
      <c r="A98" s="213"/>
      <c r="B98" s="211"/>
      <c r="C98" s="211"/>
      <c r="D98" s="211"/>
      <c r="E98" s="216"/>
      <c r="F98" s="216"/>
      <c r="G98" s="217"/>
      <c r="I98" s="217"/>
    </row>
    <row r="99" spans="1:9" ht="15">
      <c r="A99" s="213"/>
      <c r="B99" s="211"/>
      <c r="C99" s="211"/>
      <c r="D99" s="211"/>
      <c r="E99" s="216"/>
      <c r="F99" s="216"/>
      <c r="G99" s="217"/>
      <c r="I99" s="217"/>
    </row>
  </sheetData>
  <sheetProtection/>
  <mergeCells count="7">
    <mergeCell ref="A60:I60"/>
    <mergeCell ref="A62:I62"/>
    <mergeCell ref="A63:E63"/>
    <mergeCell ref="A6:I6"/>
    <mergeCell ref="A7:I7"/>
    <mergeCell ref="A8:I8"/>
    <mergeCell ref="A9:I9"/>
  </mergeCells>
  <printOptions horizontalCentered="1"/>
  <pageMargins left="1.18110236220472" right="0.748031496062992" top="0.65" bottom="0.183070866" header="0.511811023622047" footer="0.275590551181102"/>
  <pageSetup orientation="portrait" scale="7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G58"/>
  <sheetViews>
    <sheetView zoomScalePageLayoutView="0" workbookViewId="0" topLeftCell="A4">
      <selection activeCell="A27" sqref="A27"/>
    </sheetView>
  </sheetViews>
  <sheetFormatPr defaultColWidth="9.140625" defaultRowHeight="12.75"/>
  <cols>
    <col min="1" max="1" width="35.421875" style="81" customWidth="1"/>
    <col min="2" max="2" width="12.00390625" style="81" customWidth="1"/>
    <col min="3" max="3" width="11.28125" style="81" customWidth="1"/>
    <col min="4" max="4" width="12.421875" style="81" customWidth="1"/>
    <col min="5" max="5" width="15.28125" style="81" customWidth="1"/>
    <col min="6" max="6" width="13.8515625" style="81" customWidth="1"/>
    <col min="7" max="7" width="15.421875" style="81" customWidth="1"/>
    <col min="8" max="16384" width="9.140625" style="81" customWidth="1"/>
  </cols>
  <sheetData>
    <row r="1" spans="1:7" ht="12.75">
      <c r="A1" s="146"/>
      <c r="B1" s="146"/>
      <c r="C1" s="146"/>
      <c r="D1" s="146"/>
      <c r="E1" s="146"/>
      <c r="F1" s="146"/>
      <c r="G1" s="146"/>
    </row>
    <row r="2" spans="1:7" ht="12.75">
      <c r="A2" s="146"/>
      <c r="B2" s="146"/>
      <c r="C2" s="146"/>
      <c r="D2" s="146"/>
      <c r="E2" s="146"/>
      <c r="F2" s="146"/>
      <c r="G2" s="146"/>
    </row>
    <row r="3" spans="1:7" ht="12.75">
      <c r="A3" s="146"/>
      <c r="B3" s="146"/>
      <c r="C3" s="146"/>
      <c r="D3" s="146"/>
      <c r="E3" s="146"/>
      <c r="F3" s="146"/>
      <c r="G3" s="146"/>
    </row>
    <row r="4" spans="1:7" ht="12.75">
      <c r="A4" s="146"/>
      <c r="B4" s="146"/>
      <c r="C4" s="146"/>
      <c r="D4" s="146"/>
      <c r="E4" s="146"/>
      <c r="F4" s="146"/>
      <c r="G4" s="146"/>
    </row>
    <row r="5" spans="1:7" ht="12.75">
      <c r="A5" s="146"/>
      <c r="B5" s="146"/>
      <c r="C5" s="146"/>
      <c r="D5" s="146"/>
      <c r="E5" s="146"/>
      <c r="F5" s="146"/>
      <c r="G5" s="146"/>
    </row>
    <row r="6" spans="1:7" ht="12.75">
      <c r="A6" s="146"/>
      <c r="B6" s="146"/>
      <c r="C6" s="146"/>
      <c r="D6" s="146"/>
      <c r="E6" s="146"/>
      <c r="F6" s="146"/>
      <c r="G6" s="146"/>
    </row>
    <row r="7" spans="1:7" ht="12.75">
      <c r="A7" s="146"/>
      <c r="B7" s="146"/>
      <c r="C7" s="146"/>
      <c r="D7" s="146"/>
      <c r="E7" s="146"/>
      <c r="F7" s="146"/>
      <c r="G7" s="146"/>
    </row>
    <row r="8" spans="1:7" ht="19.5">
      <c r="A8" s="289" t="s">
        <v>292</v>
      </c>
      <c r="B8" s="289"/>
      <c r="C8" s="289"/>
      <c r="D8" s="289"/>
      <c r="E8" s="289"/>
      <c r="F8" s="289"/>
      <c r="G8" s="289"/>
    </row>
    <row r="9" spans="1:7" ht="13.5">
      <c r="A9" s="290" t="s">
        <v>0</v>
      </c>
      <c r="B9" s="290"/>
      <c r="C9" s="290"/>
      <c r="D9" s="290"/>
      <c r="E9" s="290"/>
      <c r="F9" s="290"/>
      <c r="G9" s="290"/>
    </row>
    <row r="10" spans="1:7" ht="15.75">
      <c r="A10" s="291" t="s">
        <v>65</v>
      </c>
      <c r="B10" s="291"/>
      <c r="C10" s="291"/>
      <c r="D10" s="291"/>
      <c r="E10" s="291"/>
      <c r="F10" s="291"/>
      <c r="G10" s="291"/>
    </row>
    <row r="11" spans="1:7" ht="15.75">
      <c r="A11" s="291" t="s">
        <v>195</v>
      </c>
      <c r="B11" s="291"/>
      <c r="C11" s="291"/>
      <c r="D11" s="291"/>
      <c r="E11" s="291"/>
      <c r="F11" s="291"/>
      <c r="G11" s="291"/>
    </row>
    <row r="12" spans="1:7" ht="12.75">
      <c r="A12" s="146"/>
      <c r="B12" s="146"/>
      <c r="C12" s="146"/>
      <c r="D12" s="146"/>
      <c r="E12" s="146"/>
      <c r="F12" s="146"/>
      <c r="G12" s="146"/>
    </row>
    <row r="13" spans="1:7" ht="15.75">
      <c r="A13" s="151"/>
      <c r="B13" s="152"/>
      <c r="C13" s="152"/>
      <c r="D13" s="292" t="s">
        <v>54</v>
      </c>
      <c r="E13" s="292"/>
      <c r="F13" s="292"/>
      <c r="G13" s="153"/>
    </row>
    <row r="14" spans="1:6" ht="15.75">
      <c r="A14" s="151"/>
      <c r="B14" s="151"/>
      <c r="C14" s="151"/>
      <c r="D14" s="293" t="s">
        <v>161</v>
      </c>
      <c r="E14" s="293"/>
      <c r="F14" s="154" t="s">
        <v>66</v>
      </c>
    </row>
    <row r="15" spans="1:7" ht="15.75" customHeight="1">
      <c r="A15" s="155" t="s">
        <v>67</v>
      </c>
      <c r="B15" s="156" t="s">
        <v>68</v>
      </c>
      <c r="C15" s="156" t="s">
        <v>111</v>
      </c>
      <c r="D15" s="156" t="s">
        <v>68</v>
      </c>
      <c r="E15" s="156" t="s">
        <v>115</v>
      </c>
      <c r="F15" s="157" t="s">
        <v>55</v>
      </c>
      <c r="G15" s="294" t="s">
        <v>69</v>
      </c>
    </row>
    <row r="16" spans="1:7" ht="15.75">
      <c r="A16" s="158"/>
      <c r="B16" s="157" t="s">
        <v>70</v>
      </c>
      <c r="C16" s="157" t="s">
        <v>112</v>
      </c>
      <c r="D16" s="157" t="s">
        <v>71</v>
      </c>
      <c r="E16" s="157" t="s">
        <v>116</v>
      </c>
      <c r="F16" s="157"/>
      <c r="G16" s="295"/>
    </row>
    <row r="17" spans="1:7" ht="15.75">
      <c r="A17" s="159"/>
      <c r="B17" s="160" t="s">
        <v>17</v>
      </c>
      <c r="C17" s="160" t="s">
        <v>89</v>
      </c>
      <c r="D17" s="160" t="s">
        <v>17</v>
      </c>
      <c r="E17" s="160" t="s">
        <v>17</v>
      </c>
      <c r="F17" s="160" t="s">
        <v>17</v>
      </c>
      <c r="G17" s="160" t="s">
        <v>17</v>
      </c>
    </row>
    <row r="18" spans="1:7" ht="12.75">
      <c r="A18" s="161" t="s">
        <v>208</v>
      </c>
      <c r="B18" s="162">
        <f>B54</f>
        <v>69739</v>
      </c>
      <c r="C18" s="163">
        <f>C54</f>
        <v>-1578</v>
      </c>
      <c r="D18" s="163">
        <f>D54</f>
        <v>13720</v>
      </c>
      <c r="E18" s="163">
        <v>0</v>
      </c>
      <c r="F18" s="162">
        <f>F54</f>
        <v>82564</v>
      </c>
      <c r="G18" s="162">
        <f>G54</f>
        <v>164445</v>
      </c>
    </row>
    <row r="19" spans="1:7" ht="12.75">
      <c r="A19" s="164"/>
      <c r="B19" s="162"/>
      <c r="C19" s="165"/>
      <c r="D19" s="163"/>
      <c r="E19" s="163"/>
      <c r="F19" s="162"/>
      <c r="G19" s="162"/>
    </row>
    <row r="20" spans="1:7" ht="12.75">
      <c r="A20" s="166" t="s">
        <v>162</v>
      </c>
      <c r="B20" s="167">
        <v>0</v>
      </c>
      <c r="C20" s="167">
        <v>0</v>
      </c>
      <c r="D20" s="167">
        <v>0</v>
      </c>
      <c r="E20" s="165">
        <v>0</v>
      </c>
      <c r="F20" s="168">
        <v>13575</v>
      </c>
      <c r="G20" s="169">
        <f>SUM(B20:F20)</f>
        <v>13575</v>
      </c>
    </row>
    <row r="21" spans="1:7" ht="12.75">
      <c r="A21" s="166"/>
      <c r="B21" s="167"/>
      <c r="C21" s="167"/>
      <c r="D21" s="167"/>
      <c r="E21" s="165"/>
      <c r="F21" s="170"/>
      <c r="G21" s="169"/>
    </row>
    <row r="22" spans="1:7" ht="12.75">
      <c r="A22" s="166" t="s">
        <v>162</v>
      </c>
      <c r="B22" s="171">
        <f aca="true" t="shared" si="0" ref="B22:G22">B20</f>
        <v>0</v>
      </c>
      <c r="C22" s="171">
        <f t="shared" si="0"/>
        <v>0</v>
      </c>
      <c r="D22" s="171">
        <f t="shared" si="0"/>
        <v>0</v>
      </c>
      <c r="E22" s="172">
        <f t="shared" si="0"/>
        <v>0</v>
      </c>
      <c r="F22" s="171">
        <f>F20</f>
        <v>13575</v>
      </c>
      <c r="G22" s="171">
        <f t="shared" si="0"/>
        <v>13575</v>
      </c>
    </row>
    <row r="23" spans="1:7" ht="12.75">
      <c r="A23" s="166"/>
      <c r="B23" s="167"/>
      <c r="C23" s="167"/>
      <c r="D23" s="167"/>
      <c r="E23" s="163"/>
      <c r="F23" s="169"/>
      <c r="G23" s="169"/>
    </row>
    <row r="24" spans="1:7" ht="25.5">
      <c r="A24" s="173" t="s">
        <v>215</v>
      </c>
      <c r="B24" s="167">
        <v>0</v>
      </c>
      <c r="C24" s="167">
        <v>0</v>
      </c>
      <c r="D24" s="167">
        <v>0</v>
      </c>
      <c r="E24" s="167">
        <v>0</v>
      </c>
      <c r="F24" s="169">
        <v>-15097</v>
      </c>
      <c r="G24" s="169">
        <v>-15097</v>
      </c>
    </row>
    <row r="25" spans="1:7" ht="12.75">
      <c r="A25" s="166"/>
      <c r="B25" s="167"/>
      <c r="C25" s="167"/>
      <c r="D25" s="167"/>
      <c r="E25" s="163"/>
      <c r="F25" s="169"/>
      <c r="G25" s="169"/>
    </row>
    <row r="26" spans="1:7" ht="12.75">
      <c r="A26" s="174" t="s">
        <v>304</v>
      </c>
      <c r="B26" s="264">
        <f>B18+B22</f>
        <v>69739</v>
      </c>
      <c r="C26" s="265">
        <f>C18+C22</f>
        <v>-1578</v>
      </c>
      <c r="D26" s="264">
        <f>D18+D22</f>
        <v>13720</v>
      </c>
      <c r="E26" s="265">
        <f>E18+E22</f>
        <v>0</v>
      </c>
      <c r="F26" s="264">
        <f>F18+F22+F24</f>
        <v>81042</v>
      </c>
      <c r="G26" s="264">
        <f>G18+G22+G24</f>
        <v>162923</v>
      </c>
    </row>
    <row r="27" spans="1:7" ht="12.75">
      <c r="A27" s="146"/>
      <c r="B27" s="151"/>
      <c r="C27" s="151"/>
      <c r="D27" s="151"/>
      <c r="E27" s="151"/>
      <c r="F27" s="151"/>
      <c r="G27" s="151"/>
    </row>
    <row r="28" spans="1:7" ht="12.75">
      <c r="A28" s="146"/>
      <c r="B28" s="151"/>
      <c r="C28" s="151"/>
      <c r="D28" s="151"/>
      <c r="E28" s="151"/>
      <c r="F28" s="151"/>
      <c r="G28" s="151"/>
    </row>
    <row r="29" spans="1:7" ht="12.75">
      <c r="A29" s="146"/>
      <c r="B29" s="151"/>
      <c r="C29" s="151"/>
      <c r="D29" s="151"/>
      <c r="E29" s="151"/>
      <c r="F29" s="151"/>
      <c r="G29" s="151"/>
    </row>
    <row r="30" spans="1:7" ht="12.75">
      <c r="A30" s="146"/>
      <c r="B30" s="151"/>
      <c r="C30" s="151"/>
      <c r="D30" s="151"/>
      <c r="E30" s="151"/>
      <c r="F30" s="151"/>
      <c r="G30" s="151"/>
    </row>
    <row r="31" spans="1:7" ht="15.75">
      <c r="A31" s="291"/>
      <c r="B31" s="291"/>
      <c r="C31" s="291"/>
      <c r="D31" s="291"/>
      <c r="E31" s="291"/>
      <c r="F31" s="291"/>
      <c r="G31" s="291"/>
    </row>
    <row r="32" spans="1:7" ht="15.75">
      <c r="A32" s="291"/>
      <c r="B32" s="291"/>
      <c r="C32" s="291"/>
      <c r="D32" s="291"/>
      <c r="E32" s="291"/>
      <c r="F32" s="291"/>
      <c r="G32" s="291"/>
    </row>
    <row r="33" spans="1:7" ht="12.75">
      <c r="A33" s="146"/>
      <c r="B33" s="151"/>
      <c r="C33" s="151"/>
      <c r="D33" s="151"/>
      <c r="E33" s="151"/>
      <c r="F33" s="151"/>
      <c r="G33" s="151"/>
    </row>
    <row r="34" spans="1:7" ht="12.75">
      <c r="A34" s="146"/>
      <c r="B34" s="151"/>
      <c r="C34" s="151"/>
      <c r="D34" s="151"/>
      <c r="E34" s="151"/>
      <c r="F34" s="151"/>
      <c r="G34" s="151"/>
    </row>
    <row r="35" spans="1:7" ht="15.75">
      <c r="A35" s="146"/>
      <c r="B35" s="152"/>
      <c r="C35" s="152"/>
      <c r="D35" s="292" t="s">
        <v>54</v>
      </c>
      <c r="E35" s="292"/>
      <c r="F35" s="292"/>
      <c r="G35" s="153"/>
    </row>
    <row r="36" spans="1:6" ht="15.75">
      <c r="A36" s="146"/>
      <c r="B36" s="151"/>
      <c r="C36" s="151"/>
      <c r="D36" s="293" t="s">
        <v>161</v>
      </c>
      <c r="E36" s="293"/>
      <c r="F36" s="154" t="s">
        <v>66</v>
      </c>
    </row>
    <row r="37" spans="1:7" ht="15.75" customHeight="1">
      <c r="A37" s="155" t="s">
        <v>67</v>
      </c>
      <c r="B37" s="156" t="s">
        <v>68</v>
      </c>
      <c r="C37" s="156" t="s">
        <v>111</v>
      </c>
      <c r="D37" s="156" t="s">
        <v>68</v>
      </c>
      <c r="E37" s="156" t="s">
        <v>115</v>
      </c>
      <c r="F37" s="157" t="s">
        <v>55</v>
      </c>
      <c r="G37" s="294" t="s">
        <v>69</v>
      </c>
    </row>
    <row r="38" spans="1:7" ht="15.75">
      <c r="A38" s="158"/>
      <c r="B38" s="157" t="s">
        <v>70</v>
      </c>
      <c r="C38" s="157" t="s">
        <v>112</v>
      </c>
      <c r="D38" s="157" t="s">
        <v>71</v>
      </c>
      <c r="E38" s="157" t="s">
        <v>116</v>
      </c>
      <c r="F38" s="157"/>
      <c r="G38" s="295"/>
    </row>
    <row r="39" spans="1:7" ht="15.75">
      <c r="A39" s="159"/>
      <c r="B39" s="160" t="s">
        <v>17</v>
      </c>
      <c r="C39" s="160" t="s">
        <v>89</v>
      </c>
      <c r="D39" s="160" t="s">
        <v>17</v>
      </c>
      <c r="E39" s="160" t="s">
        <v>17</v>
      </c>
      <c r="F39" s="160" t="s">
        <v>17</v>
      </c>
      <c r="G39" s="160" t="s">
        <v>17</v>
      </c>
    </row>
    <row r="40" spans="1:7" ht="12.75">
      <c r="A40" s="161" t="s">
        <v>181</v>
      </c>
      <c r="B40" s="162">
        <v>69739</v>
      </c>
      <c r="C40" s="163">
        <v>-1578</v>
      </c>
      <c r="D40" s="162">
        <v>13720</v>
      </c>
      <c r="E40" s="162">
        <v>7395</v>
      </c>
      <c r="F40" s="162">
        <v>68593</v>
      </c>
      <c r="G40" s="169">
        <f>SUM(B40:F40)</f>
        <v>157869</v>
      </c>
    </row>
    <row r="41" spans="1:7" ht="12.75">
      <c r="A41" s="164"/>
      <c r="B41" s="162"/>
      <c r="C41" s="165"/>
      <c r="D41" s="162"/>
      <c r="E41" s="162"/>
      <c r="F41" s="162"/>
      <c r="G41" s="169"/>
    </row>
    <row r="42" spans="1:7" ht="12.75">
      <c r="A42" s="164" t="s">
        <v>209</v>
      </c>
      <c r="B42" s="162"/>
      <c r="C42" s="165"/>
      <c r="D42" s="163"/>
      <c r="E42" s="163">
        <v>-7395</v>
      </c>
      <c r="F42" s="163">
        <v>7395</v>
      </c>
      <c r="G42" s="169">
        <f>SUM(B42:F42)</f>
        <v>0</v>
      </c>
    </row>
    <row r="43" spans="1:7" ht="12.75">
      <c r="A43" s="164"/>
      <c r="B43" s="177"/>
      <c r="C43" s="165"/>
      <c r="D43" s="177"/>
      <c r="E43" s="177"/>
      <c r="F43" s="162"/>
      <c r="G43" s="169"/>
    </row>
    <row r="44" spans="1:7" ht="12.75">
      <c r="A44" s="164" t="s">
        <v>210</v>
      </c>
      <c r="B44" s="178">
        <f aca="true" t="shared" si="1" ref="B44:G44">SUM(B40:B43)</f>
        <v>69739</v>
      </c>
      <c r="C44" s="179">
        <f t="shared" si="1"/>
        <v>-1578</v>
      </c>
      <c r="D44" s="178">
        <f t="shared" si="1"/>
        <v>13720</v>
      </c>
      <c r="E44" s="180">
        <f t="shared" si="1"/>
        <v>0</v>
      </c>
      <c r="F44" s="178">
        <f t="shared" si="1"/>
        <v>75988</v>
      </c>
      <c r="G44" s="181">
        <f t="shared" si="1"/>
        <v>157869</v>
      </c>
    </row>
    <row r="45" spans="1:7" ht="12.75">
      <c r="A45" s="164"/>
      <c r="B45" s="177"/>
      <c r="C45" s="165"/>
      <c r="D45" s="177"/>
      <c r="E45" s="177"/>
      <c r="F45" s="162"/>
      <c r="G45" s="169"/>
    </row>
    <row r="46" spans="1:7" ht="12.75">
      <c r="A46" s="166" t="s">
        <v>162</v>
      </c>
      <c r="B46" s="167">
        <v>0</v>
      </c>
      <c r="C46" s="167">
        <v>0</v>
      </c>
      <c r="D46" s="167">
        <v>0</v>
      </c>
      <c r="E46" s="167">
        <v>0</v>
      </c>
      <c r="F46" s="168">
        <v>26705</v>
      </c>
      <c r="G46" s="169">
        <f>SUM(B46:F46)</f>
        <v>26705</v>
      </c>
    </row>
    <row r="47" spans="1:7" ht="12.75">
      <c r="A47" s="166"/>
      <c r="B47" s="167"/>
      <c r="C47" s="167"/>
      <c r="D47" s="167"/>
      <c r="E47" s="167"/>
      <c r="F47" s="170"/>
      <c r="G47" s="169"/>
    </row>
    <row r="48" spans="1:7" ht="12.75">
      <c r="A48" s="166" t="s">
        <v>162</v>
      </c>
      <c r="B48" s="171">
        <f aca="true" t="shared" si="2" ref="B48:G48">B46</f>
        <v>0</v>
      </c>
      <c r="C48" s="171">
        <f t="shared" si="2"/>
        <v>0</v>
      </c>
      <c r="D48" s="171">
        <f t="shared" si="2"/>
        <v>0</v>
      </c>
      <c r="E48" s="171">
        <f t="shared" si="2"/>
        <v>0</v>
      </c>
      <c r="F48" s="171">
        <f t="shared" si="2"/>
        <v>26705</v>
      </c>
      <c r="G48" s="171">
        <f t="shared" si="2"/>
        <v>26705</v>
      </c>
    </row>
    <row r="49" spans="1:7" ht="12.75">
      <c r="A49" s="166"/>
      <c r="B49" s="167"/>
      <c r="C49" s="167"/>
      <c r="D49" s="167"/>
      <c r="E49" s="169"/>
      <c r="F49" s="169"/>
      <c r="G49" s="169"/>
    </row>
    <row r="50" spans="1:7" ht="25.5">
      <c r="A50" s="173" t="s">
        <v>211</v>
      </c>
      <c r="B50" s="167">
        <v>0</v>
      </c>
      <c r="C50" s="167">
        <v>0</v>
      </c>
      <c r="D50" s="167">
        <v>0</v>
      </c>
      <c r="E50" s="167">
        <v>0</v>
      </c>
      <c r="F50" s="169">
        <v>-15270</v>
      </c>
      <c r="G50" s="169">
        <v>-15270</v>
      </c>
    </row>
    <row r="51" spans="1:7" ht="12.75">
      <c r="A51" s="173"/>
      <c r="B51" s="167"/>
      <c r="C51" s="167"/>
      <c r="D51" s="167"/>
      <c r="E51" s="167"/>
      <c r="F51" s="169"/>
      <c r="G51" s="169"/>
    </row>
    <row r="52" spans="1:7" ht="25.5">
      <c r="A52" s="173" t="s">
        <v>212</v>
      </c>
      <c r="B52" s="167">
        <v>0</v>
      </c>
      <c r="C52" s="167">
        <v>0</v>
      </c>
      <c r="D52" s="167">
        <v>0</v>
      </c>
      <c r="E52" s="167">
        <v>0</v>
      </c>
      <c r="F52" s="169">
        <v>-4859</v>
      </c>
      <c r="G52" s="169">
        <v>-4859</v>
      </c>
    </row>
    <row r="53" spans="1:7" ht="12.75">
      <c r="A53" s="182"/>
      <c r="B53" s="175"/>
      <c r="C53" s="175"/>
      <c r="D53" s="175"/>
      <c r="E53" s="175"/>
      <c r="F53" s="175"/>
      <c r="G53" s="175"/>
    </row>
    <row r="54" spans="1:7" ht="12.75">
      <c r="A54" s="174" t="s">
        <v>213</v>
      </c>
      <c r="B54" s="175">
        <f>B44+B48</f>
        <v>69739</v>
      </c>
      <c r="C54" s="183">
        <f>C44+C48</f>
        <v>-1578</v>
      </c>
      <c r="D54" s="175">
        <f>D44+D48</f>
        <v>13720</v>
      </c>
      <c r="E54" s="176">
        <f>E44+E48</f>
        <v>0</v>
      </c>
      <c r="F54" s="175">
        <f>F44+F48+F50+F52</f>
        <v>82564</v>
      </c>
      <c r="G54" s="175">
        <f>G44+G48+G50+G52</f>
        <v>164445</v>
      </c>
    </row>
    <row r="55" spans="1:7" ht="12.75">
      <c r="A55" s="184"/>
      <c r="B55" s="185"/>
      <c r="C55" s="185"/>
      <c r="D55" s="185"/>
      <c r="E55" s="185"/>
      <c r="F55" s="185"/>
      <c r="G55" s="185"/>
    </row>
    <row r="56" spans="1:7" ht="29.25" customHeight="1">
      <c r="A56" s="285" t="s">
        <v>214</v>
      </c>
      <c r="B56" s="285"/>
      <c r="C56" s="285"/>
      <c r="D56" s="285"/>
      <c r="E56" s="285"/>
      <c r="F56" s="285"/>
      <c r="G56" s="285"/>
    </row>
    <row r="57" spans="1:7" ht="13.5">
      <c r="A57" s="279"/>
      <c r="B57" s="279"/>
      <c r="C57" s="279"/>
      <c r="D57" s="279"/>
      <c r="E57" s="279"/>
      <c r="F57" s="146"/>
      <c r="G57" s="146"/>
    </row>
    <row r="58" spans="1:7" ht="12.75">
      <c r="A58" s="146"/>
      <c r="B58" s="146"/>
      <c r="C58" s="146"/>
      <c r="D58" s="146"/>
      <c r="E58" s="146"/>
      <c r="F58" s="146"/>
      <c r="G58" s="146"/>
    </row>
  </sheetData>
  <sheetProtection/>
  <mergeCells count="14">
    <mergeCell ref="A56:G56"/>
    <mergeCell ref="A57:E57"/>
    <mergeCell ref="G15:G16"/>
    <mergeCell ref="A31:G31"/>
    <mergeCell ref="A32:G32"/>
    <mergeCell ref="D35:F35"/>
    <mergeCell ref="D36:E36"/>
    <mergeCell ref="G37:G38"/>
    <mergeCell ref="A8:G8"/>
    <mergeCell ref="A9:G9"/>
    <mergeCell ref="A10:G10"/>
    <mergeCell ref="A11:G11"/>
    <mergeCell ref="D13:F13"/>
    <mergeCell ref="D14:E14"/>
  </mergeCells>
  <printOptions/>
  <pageMargins left="0.7" right="0.7" top="0.75" bottom="0.75" header="0.3" footer="0.3"/>
  <pageSetup horizontalDpi="600" verticalDpi="600" orientation="landscape" paperSize="9" r:id="rId2"/>
  <rowBreaks count="1" manualBreakCount="1">
    <brk id="34"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53"/>
  <sheetViews>
    <sheetView zoomScalePageLayoutView="0" workbookViewId="0" topLeftCell="A29">
      <selection activeCell="D47" sqref="D47"/>
    </sheetView>
  </sheetViews>
  <sheetFormatPr defaultColWidth="9.140625" defaultRowHeight="12.75"/>
  <cols>
    <col min="1" max="1" width="5.421875" style="81" customWidth="1"/>
    <col min="2" max="2" width="41.57421875" style="81" customWidth="1"/>
    <col min="3" max="3" width="11.28125" style="81" customWidth="1"/>
    <col min="4" max="4" width="18.7109375" style="81" customWidth="1"/>
    <col min="5" max="5" width="21.57421875" style="81" customWidth="1"/>
    <col min="6" max="16384" width="9.140625" style="81" customWidth="1"/>
  </cols>
  <sheetData>
    <row r="5" ht="20.25" customHeight="1"/>
    <row r="6" ht="18" customHeight="1"/>
    <row r="7" spans="1:5" ht="18" customHeight="1">
      <c r="A7" s="296" t="s">
        <v>292</v>
      </c>
      <c r="B7" s="296"/>
      <c r="C7" s="296"/>
      <c r="D7" s="296"/>
      <c r="E7" s="296"/>
    </row>
    <row r="8" spans="1:5" ht="13.5">
      <c r="A8" s="297" t="s">
        <v>0</v>
      </c>
      <c r="B8" s="297"/>
      <c r="C8" s="297"/>
      <c r="D8" s="297"/>
      <c r="E8" s="297"/>
    </row>
    <row r="9" spans="1:5" ht="15.75">
      <c r="A9" s="278" t="s">
        <v>87</v>
      </c>
      <c r="B9" s="278"/>
      <c r="C9" s="278"/>
      <c r="D9" s="278"/>
      <c r="E9" s="278"/>
    </row>
    <row r="10" spans="1:5" ht="15.75" customHeight="1">
      <c r="A10" s="278" t="s">
        <v>195</v>
      </c>
      <c r="B10" s="278"/>
      <c r="C10" s="278"/>
      <c r="D10" s="278"/>
      <c r="E10" s="278"/>
    </row>
    <row r="11" spans="1:3" ht="15.75" customHeight="1">
      <c r="A11" s="138"/>
      <c r="B11" s="138"/>
      <c r="C11" s="138"/>
    </row>
    <row r="12" spans="1:5" ht="26.25" customHeight="1">
      <c r="A12" s="139"/>
      <c r="B12" s="139"/>
      <c r="D12" s="140" t="s">
        <v>240</v>
      </c>
      <c r="E12" s="140" t="s">
        <v>241</v>
      </c>
    </row>
    <row r="13" spans="1:5" ht="12.75" customHeight="1">
      <c r="A13" s="139"/>
      <c r="B13" s="139"/>
      <c r="D13" s="141" t="s">
        <v>17</v>
      </c>
      <c r="E13" s="141" t="s">
        <v>17</v>
      </c>
    </row>
    <row r="14" spans="1:5" ht="10.5" customHeight="1">
      <c r="A14" s="139"/>
      <c r="B14" s="139"/>
      <c r="D14" s="140"/>
      <c r="E14" s="140"/>
    </row>
    <row r="15" spans="1:6" ht="15" customHeight="1">
      <c r="A15" s="74" t="s">
        <v>216</v>
      </c>
      <c r="B15" s="84"/>
      <c r="C15" s="84"/>
      <c r="D15" s="84"/>
      <c r="E15" s="84"/>
      <c r="F15" s="142"/>
    </row>
    <row r="16" spans="1:5" ht="15" customHeight="1">
      <c r="A16" s="84" t="s">
        <v>84</v>
      </c>
      <c r="B16" s="84"/>
      <c r="C16" s="84"/>
      <c r="D16" s="44">
        <v>17906</v>
      </c>
      <c r="E16" s="44">
        <v>17166</v>
      </c>
    </row>
    <row r="17" spans="1:5" ht="15.75">
      <c r="A17" s="84" t="s">
        <v>217</v>
      </c>
      <c r="B17" s="84"/>
      <c r="C17" s="84"/>
      <c r="D17" s="44"/>
      <c r="E17" s="44"/>
    </row>
    <row r="18" spans="1:5" ht="15.75">
      <c r="A18" s="84" t="s">
        <v>218</v>
      </c>
      <c r="B18" s="84"/>
      <c r="C18" s="84"/>
      <c r="D18" s="44">
        <v>3347</v>
      </c>
      <c r="E18" s="44">
        <v>2600</v>
      </c>
    </row>
    <row r="19" spans="1:5" ht="15.75">
      <c r="A19" s="84" t="s">
        <v>219</v>
      </c>
      <c r="B19" s="84"/>
      <c r="C19" s="84"/>
      <c r="D19" s="44">
        <v>-85</v>
      </c>
      <c r="E19" s="44">
        <v>-278</v>
      </c>
    </row>
    <row r="20" spans="1:5" ht="15.75">
      <c r="A20" s="95" t="s">
        <v>64</v>
      </c>
      <c r="B20" s="95"/>
      <c r="C20" s="95"/>
      <c r="D20" s="272">
        <v>247</v>
      </c>
      <c r="E20" s="272">
        <v>0</v>
      </c>
    </row>
    <row r="21" spans="1:5" ht="15.75">
      <c r="A21" s="95" t="s">
        <v>242</v>
      </c>
      <c r="B21" s="95"/>
      <c r="C21" s="95"/>
      <c r="D21" s="273">
        <f>-600-11</f>
        <v>-611</v>
      </c>
      <c r="E21" s="273">
        <v>0</v>
      </c>
    </row>
    <row r="22" spans="1:5" ht="15.75">
      <c r="A22" s="274" t="s">
        <v>220</v>
      </c>
      <c r="B22" s="95"/>
      <c r="C22" s="95"/>
      <c r="D22" s="147">
        <f>SUM(D16:D21)</f>
        <v>20804</v>
      </c>
      <c r="E22" s="147">
        <f>SUM(E16:E21)</f>
        <v>19488</v>
      </c>
    </row>
    <row r="23" spans="1:5" ht="15.75">
      <c r="A23" s="145"/>
      <c r="B23" s="84"/>
      <c r="C23" s="84"/>
      <c r="D23" s="44"/>
      <c r="E23" s="44"/>
    </row>
    <row r="24" spans="1:5" ht="15.75">
      <c r="A24" s="84" t="s">
        <v>221</v>
      </c>
      <c r="B24" s="84"/>
      <c r="C24" s="84"/>
      <c r="D24" s="44">
        <v>-1673</v>
      </c>
      <c r="E24" s="44">
        <v>-5470</v>
      </c>
    </row>
    <row r="25" spans="1:5" s="146" customFormat="1" ht="15.75">
      <c r="A25" s="84" t="s">
        <v>222</v>
      </c>
      <c r="B25" s="84"/>
      <c r="C25" s="84"/>
      <c r="D25" s="44">
        <v>-6516</v>
      </c>
      <c r="E25" s="44">
        <v>-3049</v>
      </c>
    </row>
    <row r="26" spans="1:5" s="146" customFormat="1" ht="15.75">
      <c r="A26" s="84" t="s">
        <v>223</v>
      </c>
      <c r="B26" s="84"/>
      <c r="C26" s="84"/>
      <c r="D26" s="144">
        <v>7373</v>
      </c>
      <c r="E26" s="144">
        <v>-213</v>
      </c>
    </row>
    <row r="27" spans="1:5" s="146" customFormat="1" ht="15.75">
      <c r="A27" s="145" t="s">
        <v>224</v>
      </c>
      <c r="B27" s="84"/>
      <c r="C27" s="84"/>
      <c r="D27" s="143">
        <f>SUM(D22:D26)</f>
        <v>19988</v>
      </c>
      <c r="E27" s="143">
        <f>SUM(E22:E26)</f>
        <v>10756</v>
      </c>
    </row>
    <row r="28" spans="1:5" s="146" customFormat="1" ht="15.75">
      <c r="A28" s="145"/>
      <c r="B28" s="84"/>
      <c r="C28" s="84"/>
      <c r="D28" s="143"/>
      <c r="E28" s="143"/>
    </row>
    <row r="29" spans="1:5" s="146" customFormat="1" ht="15.75">
      <c r="A29" s="84" t="s">
        <v>225</v>
      </c>
      <c r="B29" s="84"/>
      <c r="C29" s="84"/>
      <c r="D29" s="44">
        <f>-D20</f>
        <v>-247</v>
      </c>
      <c r="E29" s="44">
        <v>0</v>
      </c>
    </row>
    <row r="30" spans="1:5" s="146" customFormat="1" ht="15.75">
      <c r="A30" s="84" t="s">
        <v>219</v>
      </c>
      <c r="B30" s="84"/>
      <c r="C30" s="84"/>
      <c r="D30" s="147">
        <f>-D19</f>
        <v>85</v>
      </c>
      <c r="E30" s="44">
        <f>-E19</f>
        <v>278</v>
      </c>
    </row>
    <row r="31" spans="1:5" s="146" customFormat="1" ht="15.75">
      <c r="A31" s="84" t="s">
        <v>226</v>
      </c>
      <c r="B31" s="84"/>
      <c r="C31" s="84"/>
      <c r="D31" s="147">
        <v>-4355</v>
      </c>
      <c r="E31" s="44">
        <v>-4496</v>
      </c>
    </row>
    <row r="32" spans="1:5" s="146" customFormat="1" ht="15.75">
      <c r="A32" s="84"/>
      <c r="B32" s="84"/>
      <c r="C32" s="84"/>
      <c r="D32" s="147"/>
      <c r="E32" s="44"/>
    </row>
    <row r="33" spans="1:5" s="146" customFormat="1" ht="15.75">
      <c r="A33" s="84" t="s">
        <v>227</v>
      </c>
      <c r="B33" s="84"/>
      <c r="C33" s="84"/>
      <c r="D33" s="148">
        <f>SUM(D27:D31)</f>
        <v>15471</v>
      </c>
      <c r="E33" s="149">
        <f>SUM(E27:E31)</f>
        <v>6538</v>
      </c>
    </row>
    <row r="34" spans="1:5" ht="15.75">
      <c r="A34" s="84"/>
      <c r="B34" s="84"/>
      <c r="C34" s="84"/>
      <c r="D34" s="147"/>
      <c r="E34" s="44"/>
    </row>
    <row r="35" spans="1:5" ht="15.75">
      <c r="A35" s="74" t="s">
        <v>228</v>
      </c>
      <c r="B35" s="84"/>
      <c r="C35" s="84"/>
      <c r="D35" s="147"/>
      <c r="E35" s="44"/>
    </row>
    <row r="36" spans="1:5" ht="15.75">
      <c r="A36" s="84" t="s">
        <v>229</v>
      </c>
      <c r="B36" s="84"/>
      <c r="C36" s="84"/>
      <c r="D36" s="44">
        <v>-5298</v>
      </c>
      <c r="E36" s="44">
        <v>-2547</v>
      </c>
    </row>
    <row r="37" spans="1:5" s="146" customFormat="1" ht="15.75">
      <c r="A37" s="95" t="s">
        <v>230</v>
      </c>
      <c r="B37" s="95"/>
      <c r="C37" s="95"/>
      <c r="D37" s="147">
        <v>2352</v>
      </c>
      <c r="E37" s="147">
        <v>0</v>
      </c>
    </row>
    <row r="38" spans="1:5" ht="15.75">
      <c r="A38" s="84"/>
      <c r="B38" s="84"/>
      <c r="C38" s="84"/>
      <c r="D38" s="44"/>
      <c r="E38" s="44"/>
    </row>
    <row r="39" spans="1:5" ht="15.75">
      <c r="A39" s="84" t="s">
        <v>231</v>
      </c>
      <c r="B39" s="84"/>
      <c r="C39" s="84"/>
      <c r="D39" s="149">
        <f>SUM(D36:D38)</f>
        <v>-2946</v>
      </c>
      <c r="E39" s="149">
        <f>SUM(E36:E38)</f>
        <v>-2547</v>
      </c>
    </row>
    <row r="40" spans="1:5" ht="15.75">
      <c r="A40" s="84"/>
      <c r="B40" s="84"/>
      <c r="C40" s="84"/>
      <c r="D40" s="44"/>
      <c r="E40" s="44"/>
    </row>
    <row r="41" spans="1:5" ht="15.75">
      <c r="A41" s="74" t="s">
        <v>232</v>
      </c>
      <c r="B41" s="84"/>
      <c r="C41" s="84"/>
      <c r="D41" s="44"/>
      <c r="E41" s="44"/>
    </row>
    <row r="42" spans="1:5" ht="15.75">
      <c r="A42" s="84" t="s">
        <v>233</v>
      </c>
      <c r="B42" s="84"/>
      <c r="C42" s="84"/>
      <c r="D42" s="44">
        <v>-4167</v>
      </c>
      <c r="E42" s="44">
        <v>-4167</v>
      </c>
    </row>
    <row r="43" spans="1:5" ht="15.75">
      <c r="A43" s="84" t="s">
        <v>234</v>
      </c>
      <c r="B43" s="84"/>
      <c r="C43" s="84"/>
      <c r="D43" s="44">
        <v>-15097</v>
      </c>
      <c r="E43" s="44">
        <v>-15270</v>
      </c>
    </row>
    <row r="44" spans="1:5" ht="15.75">
      <c r="A44" s="84"/>
      <c r="B44" s="84"/>
      <c r="C44" s="84"/>
      <c r="D44" s="44"/>
      <c r="E44" s="44"/>
    </row>
    <row r="45" spans="1:5" ht="15.75">
      <c r="A45" s="84" t="s">
        <v>235</v>
      </c>
      <c r="B45" s="84"/>
      <c r="C45" s="84"/>
      <c r="D45" s="149">
        <f>SUM(D42:D44)</f>
        <v>-19264</v>
      </c>
      <c r="E45" s="149">
        <f>SUM(E42:E44)</f>
        <v>-19437</v>
      </c>
    </row>
    <row r="46" spans="1:5" ht="15.75">
      <c r="A46" s="84"/>
      <c r="B46" s="84"/>
      <c r="C46" s="84"/>
      <c r="D46" s="44"/>
      <c r="E46" s="44"/>
    </row>
    <row r="47" spans="1:5" ht="15.75">
      <c r="A47" s="84" t="s">
        <v>236</v>
      </c>
      <c r="B47" s="84"/>
      <c r="C47" s="84"/>
      <c r="D47" s="44">
        <f>D33+D39+D45</f>
        <v>-6739</v>
      </c>
      <c r="E47" s="44">
        <f>E33+E39+E45</f>
        <v>-15446</v>
      </c>
    </row>
    <row r="48" spans="1:5" ht="15.75">
      <c r="A48" s="84" t="s">
        <v>237</v>
      </c>
      <c r="B48" s="84"/>
      <c r="C48" s="84"/>
      <c r="D48" s="44">
        <v>8584</v>
      </c>
      <c r="E48" s="44">
        <v>24732</v>
      </c>
    </row>
    <row r="49" spans="1:5" ht="15.75">
      <c r="A49" s="84"/>
      <c r="B49" s="84"/>
      <c r="C49" s="84"/>
      <c r="D49" s="44"/>
      <c r="E49" s="44"/>
    </row>
    <row r="50" spans="1:5" ht="16.5" thickBot="1">
      <c r="A50" s="84" t="s">
        <v>305</v>
      </c>
      <c r="B50" s="84"/>
      <c r="C50" s="84"/>
      <c r="D50" s="150">
        <f>SUM(D47:D48)</f>
        <v>1845</v>
      </c>
      <c r="E50" s="150">
        <f>SUM(E47:E48)</f>
        <v>9286</v>
      </c>
    </row>
    <row r="51" ht="13.5" thickTop="1"/>
    <row r="52" spans="1:5" ht="13.5">
      <c r="A52" s="279" t="s">
        <v>238</v>
      </c>
      <c r="B52" s="279"/>
      <c r="C52" s="279"/>
      <c r="D52" s="279"/>
      <c r="E52" s="279"/>
    </row>
    <row r="53" spans="1:5" ht="13.5">
      <c r="A53" s="279" t="s">
        <v>140</v>
      </c>
      <c r="B53" s="279"/>
      <c r="C53" s="279"/>
      <c r="D53" s="279"/>
      <c r="E53" s="279"/>
    </row>
  </sheetData>
  <sheetProtection/>
  <mergeCells count="6">
    <mergeCell ref="A52:E52"/>
    <mergeCell ref="A53:E53"/>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79"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N307"/>
  <sheetViews>
    <sheetView tabSelected="1" zoomScalePageLayoutView="0" workbookViewId="0" topLeftCell="A149">
      <selection activeCell="M160" sqref="M160"/>
    </sheetView>
  </sheetViews>
  <sheetFormatPr defaultColWidth="9.140625" defaultRowHeight="12.75"/>
  <cols>
    <col min="1" max="1" width="5.7109375" style="2" customWidth="1"/>
    <col min="2" max="2" width="5.421875" style="2" customWidth="1"/>
    <col min="3" max="3" width="21.28125" style="2" customWidth="1"/>
    <col min="4" max="4" width="12.00390625" style="2" customWidth="1"/>
    <col min="5" max="6" width="17.7109375" style="2" bestFit="1" customWidth="1"/>
    <col min="7" max="7" width="14.57421875" style="2" customWidth="1"/>
    <col min="8" max="8" width="17.00390625" style="2" customWidth="1"/>
    <col min="9" max="9" width="20.140625" style="2" customWidth="1"/>
    <col min="10" max="11" width="12.7109375" style="2" customWidth="1"/>
    <col min="12" max="16384" width="9.140625" style="2" customWidth="1"/>
  </cols>
  <sheetData>
    <row r="3" spans="1:8" ht="12.75">
      <c r="A3" s="81"/>
      <c r="B3" s="81"/>
      <c r="C3" s="81"/>
      <c r="D3" s="81"/>
      <c r="E3" s="81"/>
      <c r="F3" s="81"/>
      <c r="G3" s="81"/>
      <c r="H3" s="81"/>
    </row>
    <row r="4" spans="1:8" ht="12.75">
      <c r="A4" s="81"/>
      <c r="B4" s="81"/>
      <c r="C4" s="81"/>
      <c r="D4" s="81"/>
      <c r="E4" s="81"/>
      <c r="F4" s="81"/>
      <c r="G4" s="81"/>
      <c r="H4" s="81"/>
    </row>
    <row r="5" spans="1:8" ht="12.75">
      <c r="A5" s="81"/>
      <c r="B5" s="81"/>
      <c r="C5" s="81"/>
      <c r="D5" s="81"/>
      <c r="E5" s="81"/>
      <c r="F5" s="81"/>
      <c r="G5" s="81"/>
      <c r="H5" s="81"/>
    </row>
    <row r="6" spans="1:8" ht="12.75">
      <c r="A6" s="81"/>
      <c r="B6" s="81"/>
      <c r="C6" s="81"/>
      <c r="D6" s="81"/>
      <c r="E6" s="81"/>
      <c r="F6" s="81"/>
      <c r="G6" s="81"/>
      <c r="H6" s="81"/>
    </row>
    <row r="7" spans="1:8" ht="13.5" customHeight="1">
      <c r="A7" s="81"/>
      <c r="B7" s="81"/>
      <c r="C7" s="81"/>
      <c r="D7" s="81"/>
      <c r="E7" s="81"/>
      <c r="F7" s="81"/>
      <c r="G7" s="81"/>
      <c r="H7" s="81"/>
    </row>
    <row r="8" spans="1:9" ht="19.5" customHeight="1">
      <c r="A8" s="352" t="s">
        <v>291</v>
      </c>
      <c r="B8" s="352"/>
      <c r="C8" s="352"/>
      <c r="D8" s="352"/>
      <c r="E8" s="352"/>
      <c r="F8" s="352"/>
      <c r="G8" s="352"/>
      <c r="H8" s="352"/>
      <c r="I8" s="352"/>
    </row>
    <row r="9" spans="1:9" ht="13.5" customHeight="1">
      <c r="A9" s="297" t="s">
        <v>0</v>
      </c>
      <c r="B9" s="297"/>
      <c r="C9" s="297"/>
      <c r="D9" s="297"/>
      <c r="E9" s="297"/>
      <c r="F9" s="297"/>
      <c r="G9" s="297"/>
      <c r="H9" s="297"/>
      <c r="I9" s="297"/>
    </row>
    <row r="10" spans="1:9" ht="15.75" customHeight="1">
      <c r="A10" s="353" t="s">
        <v>243</v>
      </c>
      <c r="B10" s="353"/>
      <c r="C10" s="353"/>
      <c r="D10" s="353"/>
      <c r="E10" s="353"/>
      <c r="F10" s="353"/>
      <c r="G10" s="353"/>
      <c r="H10" s="353"/>
      <c r="I10" s="353"/>
    </row>
    <row r="11" spans="1:9" ht="15.75" customHeight="1">
      <c r="A11" s="353" t="s">
        <v>72</v>
      </c>
      <c r="B11" s="353"/>
      <c r="C11" s="353"/>
      <c r="D11" s="353"/>
      <c r="E11" s="353"/>
      <c r="F11" s="353"/>
      <c r="G11" s="353"/>
      <c r="H11" s="353"/>
      <c r="I11" s="353"/>
    </row>
    <row r="12" spans="1:8" ht="13.5" customHeight="1">
      <c r="A12" s="82"/>
      <c r="B12" s="82"/>
      <c r="C12" s="348"/>
      <c r="D12" s="348"/>
      <c r="E12" s="348"/>
      <c r="F12" s="348"/>
      <c r="G12" s="348"/>
      <c r="H12" s="348"/>
    </row>
    <row r="13" spans="1:9" ht="15.75" customHeight="1">
      <c r="A13" s="74" t="s">
        <v>1</v>
      </c>
      <c r="B13" s="74" t="s">
        <v>2</v>
      </c>
      <c r="C13" s="5"/>
      <c r="D13" s="5"/>
      <c r="E13" s="5"/>
      <c r="F13" s="5"/>
      <c r="G13" s="5"/>
      <c r="H13" s="5"/>
      <c r="I13" s="84"/>
    </row>
    <row r="14" spans="1:9" s="86" customFormat="1" ht="72" customHeight="1">
      <c r="A14" s="85"/>
      <c r="B14" s="349" t="s">
        <v>253</v>
      </c>
      <c r="C14" s="349"/>
      <c r="D14" s="349"/>
      <c r="E14" s="349"/>
      <c r="F14" s="349"/>
      <c r="G14" s="349"/>
      <c r="H14" s="349"/>
      <c r="I14" s="349"/>
    </row>
    <row r="15" spans="1:9" s="86" customFormat="1" ht="52.5" customHeight="1">
      <c r="A15" s="85"/>
      <c r="B15" s="349" t="s">
        <v>254</v>
      </c>
      <c r="C15" s="349"/>
      <c r="D15" s="349"/>
      <c r="E15" s="349"/>
      <c r="F15" s="349"/>
      <c r="G15" s="349"/>
      <c r="H15" s="349"/>
      <c r="I15" s="349"/>
    </row>
    <row r="16" spans="1:9" s="86" customFormat="1" ht="39.75" customHeight="1">
      <c r="A16" s="85"/>
      <c r="B16" s="341" t="s">
        <v>255</v>
      </c>
      <c r="C16" s="341"/>
      <c r="D16" s="341"/>
      <c r="E16" s="341"/>
      <c r="F16" s="341"/>
      <c r="G16" s="341"/>
      <c r="H16" s="341"/>
      <c r="I16" s="341"/>
    </row>
    <row r="17" spans="1:9" s="86" customFormat="1" ht="15.75" customHeight="1">
      <c r="A17" s="85"/>
      <c r="B17" s="351" t="s">
        <v>256</v>
      </c>
      <c r="C17" s="351"/>
      <c r="D17" s="351"/>
      <c r="E17" s="351"/>
      <c r="F17" s="351"/>
      <c r="G17" s="351"/>
      <c r="H17" s="351"/>
      <c r="I17" s="351"/>
    </row>
    <row r="18" spans="1:9" s="86" customFormat="1" ht="30.75" customHeight="1">
      <c r="A18" s="85"/>
      <c r="B18" s="354" t="s">
        <v>257</v>
      </c>
      <c r="C18" s="354"/>
      <c r="D18" s="354"/>
      <c r="E18" s="354"/>
      <c r="F18" s="354"/>
      <c r="G18" s="354"/>
      <c r="H18" s="354"/>
      <c r="I18" s="354"/>
    </row>
    <row r="19" spans="1:9" s="86" customFormat="1" ht="15.75" customHeight="1">
      <c r="A19" s="85"/>
      <c r="B19" s="341" t="s">
        <v>258</v>
      </c>
      <c r="C19" s="341"/>
      <c r="D19" s="341"/>
      <c r="E19" s="341"/>
      <c r="F19" s="341"/>
      <c r="G19" s="341"/>
      <c r="H19" s="341"/>
      <c r="I19" s="341"/>
    </row>
    <row r="20" spans="1:9" s="86" customFormat="1" ht="15.75" customHeight="1">
      <c r="A20" s="85"/>
      <c r="B20" s="341" t="s">
        <v>259</v>
      </c>
      <c r="C20" s="341"/>
      <c r="D20" s="341"/>
      <c r="E20" s="341"/>
      <c r="F20" s="341"/>
      <c r="G20" s="341"/>
      <c r="H20" s="53"/>
      <c r="I20" s="54"/>
    </row>
    <row r="21" spans="1:14" s="86" customFormat="1" ht="15.75" customHeight="1">
      <c r="A21" s="85"/>
      <c r="B21" s="355" t="s">
        <v>260</v>
      </c>
      <c r="C21" s="355"/>
      <c r="D21" s="355"/>
      <c r="E21" s="355"/>
      <c r="F21" s="355"/>
      <c r="G21" s="355"/>
      <c r="H21" s="53"/>
      <c r="I21" s="54"/>
      <c r="J21" s="87"/>
      <c r="K21" s="87"/>
      <c r="L21" s="87"/>
      <c r="M21" s="87"/>
      <c r="N21" s="87"/>
    </row>
    <row r="22" spans="1:14" s="86" customFormat="1" ht="15.75" customHeight="1" thickBot="1">
      <c r="A22" s="85"/>
      <c r="B22" s="55"/>
      <c r="C22" s="55"/>
      <c r="D22" s="55"/>
      <c r="E22" s="55"/>
      <c r="F22" s="55"/>
      <c r="G22" s="55"/>
      <c r="H22" s="53"/>
      <c r="I22" s="54"/>
      <c r="J22" s="87"/>
      <c r="K22" s="87"/>
      <c r="L22" s="87"/>
      <c r="M22" s="87"/>
      <c r="N22" s="87"/>
    </row>
    <row r="23" spans="1:14" s="86" customFormat="1" ht="15.75" customHeight="1" thickBot="1">
      <c r="A23" s="85"/>
      <c r="B23" s="346"/>
      <c r="C23" s="347"/>
      <c r="D23" s="56" t="s">
        <v>261</v>
      </c>
      <c r="E23" s="56" t="s">
        <v>262</v>
      </c>
      <c r="F23" s="56" t="s">
        <v>263</v>
      </c>
      <c r="G23" s="57"/>
      <c r="H23" s="57"/>
      <c r="I23" s="54"/>
      <c r="J23" s="87"/>
      <c r="K23" s="87"/>
      <c r="L23" s="87"/>
      <c r="M23" s="87"/>
      <c r="N23" s="87"/>
    </row>
    <row r="24" spans="1:14" s="86" customFormat="1" ht="15.75" customHeight="1">
      <c r="A24" s="85"/>
      <c r="B24" s="336" t="s">
        <v>264</v>
      </c>
      <c r="C24" s="337"/>
      <c r="D24" s="58"/>
      <c r="E24" s="58"/>
      <c r="F24" s="58"/>
      <c r="G24" s="57"/>
      <c r="H24" s="57"/>
      <c r="I24" s="54"/>
      <c r="J24" s="87"/>
      <c r="K24" s="87"/>
      <c r="L24" s="87"/>
      <c r="M24" s="87"/>
      <c r="N24" s="87"/>
    </row>
    <row r="25" spans="1:14" s="86" customFormat="1" ht="15.75" customHeight="1">
      <c r="A25" s="85"/>
      <c r="B25" s="344" t="s">
        <v>265</v>
      </c>
      <c r="C25" s="345"/>
      <c r="D25" s="58"/>
      <c r="E25" s="58"/>
      <c r="F25" s="58"/>
      <c r="G25" s="57"/>
      <c r="H25" s="57"/>
      <c r="I25" s="54"/>
      <c r="J25" s="87"/>
      <c r="K25" s="87"/>
      <c r="L25" s="87"/>
      <c r="M25" s="87"/>
      <c r="N25" s="87"/>
    </row>
    <row r="26" spans="1:14" s="86" customFormat="1" ht="15.75" customHeight="1">
      <c r="A26" s="85"/>
      <c r="B26" s="344" t="s">
        <v>266</v>
      </c>
      <c r="C26" s="345"/>
      <c r="D26" s="58">
        <v>7395</v>
      </c>
      <c r="E26" s="58">
        <v>-7395</v>
      </c>
      <c r="F26" s="58">
        <f>D26+E26</f>
        <v>0</v>
      </c>
      <c r="G26" s="57"/>
      <c r="H26" s="57"/>
      <c r="I26" s="54"/>
      <c r="J26" s="87"/>
      <c r="K26" s="87"/>
      <c r="L26" s="87"/>
      <c r="M26" s="87"/>
      <c r="N26" s="87"/>
    </row>
    <row r="27" spans="1:14" s="86" customFormat="1" ht="15.75" customHeight="1">
      <c r="A27" s="85"/>
      <c r="B27" s="344" t="s">
        <v>267</v>
      </c>
      <c r="C27" s="345"/>
      <c r="D27" s="58">
        <v>68593</v>
      </c>
      <c r="E27" s="58">
        <v>7395</v>
      </c>
      <c r="F27" s="58">
        <f>D27+E27</f>
        <v>75988</v>
      </c>
      <c r="G27" s="57"/>
      <c r="H27" s="57"/>
      <c r="I27" s="54"/>
      <c r="J27" s="87"/>
      <c r="K27" s="87"/>
      <c r="L27" s="87"/>
      <c r="M27" s="87"/>
      <c r="N27" s="87"/>
    </row>
    <row r="28" spans="1:14" s="86" customFormat="1" ht="15.75" customHeight="1">
      <c r="A28" s="85"/>
      <c r="B28" s="344"/>
      <c r="C28" s="345"/>
      <c r="D28" s="58"/>
      <c r="E28" s="58"/>
      <c r="F28" s="58"/>
      <c r="G28" s="57"/>
      <c r="H28" s="57"/>
      <c r="I28" s="54"/>
      <c r="J28" s="87"/>
      <c r="K28" s="87"/>
      <c r="L28" s="87"/>
      <c r="M28" s="87"/>
      <c r="N28" s="87"/>
    </row>
    <row r="29" spans="1:14" s="86" customFormat="1" ht="15.75" customHeight="1">
      <c r="A29" s="85"/>
      <c r="B29" s="344" t="s">
        <v>194</v>
      </c>
      <c r="C29" s="345"/>
      <c r="D29" s="58"/>
      <c r="E29" s="58"/>
      <c r="F29" s="58"/>
      <c r="G29" s="57"/>
      <c r="H29" s="57"/>
      <c r="I29" s="54"/>
      <c r="J29" s="87"/>
      <c r="K29" s="87"/>
      <c r="L29" s="87"/>
      <c r="M29" s="87"/>
      <c r="N29" s="87"/>
    </row>
    <row r="30" spans="1:14" s="86" customFormat="1" ht="15.75" customHeight="1">
      <c r="A30" s="85"/>
      <c r="B30" s="344" t="s">
        <v>265</v>
      </c>
      <c r="C30" s="345"/>
      <c r="D30" s="58"/>
      <c r="E30" s="58"/>
      <c r="F30" s="58"/>
      <c r="G30" s="57"/>
      <c r="H30" s="57"/>
      <c r="I30" s="54"/>
      <c r="J30" s="87"/>
      <c r="K30" s="87"/>
      <c r="L30" s="87"/>
      <c r="M30" s="87"/>
      <c r="N30" s="87"/>
    </row>
    <row r="31" spans="1:14" s="86" customFormat="1" ht="15.75" customHeight="1">
      <c r="A31" s="85"/>
      <c r="B31" s="344" t="s">
        <v>266</v>
      </c>
      <c r="C31" s="345"/>
      <c r="D31" s="58">
        <v>7395</v>
      </c>
      <c r="E31" s="58">
        <v>-7395</v>
      </c>
      <c r="F31" s="58">
        <f>D31+E31</f>
        <v>0</v>
      </c>
      <c r="G31" s="57"/>
      <c r="H31" s="57"/>
      <c r="I31" s="54"/>
      <c r="J31" s="87"/>
      <c r="K31" s="87"/>
      <c r="L31" s="87"/>
      <c r="M31" s="87"/>
      <c r="N31" s="87"/>
    </row>
    <row r="32" spans="1:14" s="86" customFormat="1" ht="15.75" customHeight="1">
      <c r="A32" s="85"/>
      <c r="B32" s="344" t="s">
        <v>267</v>
      </c>
      <c r="C32" s="345"/>
      <c r="D32" s="58">
        <v>74517</v>
      </c>
      <c r="E32" s="58">
        <v>7395</v>
      </c>
      <c r="F32" s="58">
        <f>D32+E32</f>
        <v>81912</v>
      </c>
      <c r="G32" s="57"/>
      <c r="H32" s="57"/>
      <c r="I32" s="54"/>
      <c r="J32" s="87"/>
      <c r="K32" s="87"/>
      <c r="L32" s="87"/>
      <c r="M32" s="87"/>
      <c r="N32" s="87"/>
    </row>
    <row r="33" spans="1:14" s="86" customFormat="1" ht="15.75" customHeight="1">
      <c r="A33" s="85"/>
      <c r="B33" s="344"/>
      <c r="C33" s="345"/>
      <c r="D33" s="58"/>
      <c r="E33" s="58"/>
      <c r="F33" s="58"/>
      <c r="G33" s="57"/>
      <c r="H33" s="57"/>
      <c r="I33" s="54"/>
      <c r="J33" s="87"/>
      <c r="K33" s="87"/>
      <c r="L33" s="87"/>
      <c r="M33" s="87"/>
      <c r="N33" s="87"/>
    </row>
    <row r="34" spans="1:14" s="86" customFormat="1" ht="15.75" customHeight="1">
      <c r="A34" s="85"/>
      <c r="B34" s="344" t="s">
        <v>268</v>
      </c>
      <c r="C34" s="345"/>
      <c r="D34" s="58"/>
      <c r="E34" s="58"/>
      <c r="F34" s="58"/>
      <c r="G34" s="57"/>
      <c r="H34" s="57"/>
      <c r="I34" s="54"/>
      <c r="J34" s="87"/>
      <c r="K34" s="87"/>
      <c r="L34" s="87"/>
      <c r="M34" s="87"/>
      <c r="N34" s="87"/>
    </row>
    <row r="35" spans="1:14" s="86" customFormat="1" ht="15.75" customHeight="1">
      <c r="A35" s="85"/>
      <c r="B35" s="344" t="s">
        <v>265</v>
      </c>
      <c r="C35" s="345"/>
      <c r="D35" s="58"/>
      <c r="E35" s="58"/>
      <c r="F35" s="58"/>
      <c r="G35" s="57"/>
      <c r="H35" s="57"/>
      <c r="I35" s="54"/>
      <c r="J35" s="87"/>
      <c r="K35" s="87"/>
      <c r="L35" s="87"/>
      <c r="M35" s="87"/>
      <c r="N35" s="87"/>
    </row>
    <row r="36" spans="1:14" s="86" customFormat="1" ht="15.75" customHeight="1">
      <c r="A36" s="85"/>
      <c r="B36" s="344" t="s">
        <v>266</v>
      </c>
      <c r="C36" s="345"/>
      <c r="D36" s="58">
        <v>7395</v>
      </c>
      <c r="E36" s="58">
        <v>-7395</v>
      </c>
      <c r="F36" s="58">
        <f>D36+E36</f>
        <v>0</v>
      </c>
      <c r="G36" s="57"/>
      <c r="H36" s="57"/>
      <c r="I36" s="54"/>
      <c r="J36" s="87"/>
      <c r="K36" s="87"/>
      <c r="L36" s="87"/>
      <c r="M36" s="87"/>
      <c r="N36" s="87"/>
    </row>
    <row r="37" spans="1:14" s="86" customFormat="1" ht="15.75" customHeight="1" thickBot="1">
      <c r="A37" s="85"/>
      <c r="B37" s="360" t="s">
        <v>267</v>
      </c>
      <c r="C37" s="361"/>
      <c r="D37" s="59">
        <v>75169</v>
      </c>
      <c r="E37" s="60">
        <v>7395</v>
      </c>
      <c r="F37" s="60">
        <f>D37+E37</f>
        <v>82564</v>
      </c>
      <c r="G37" s="57"/>
      <c r="H37" s="57"/>
      <c r="I37" s="54"/>
      <c r="J37" s="87"/>
      <c r="K37" s="87"/>
      <c r="L37" s="87"/>
      <c r="M37" s="87"/>
      <c r="N37" s="87"/>
    </row>
    <row r="38" spans="1:9" ht="15.75" customHeight="1">
      <c r="A38" s="30"/>
      <c r="B38" s="88"/>
      <c r="C38" s="88"/>
      <c r="D38" s="88"/>
      <c r="E38" s="88"/>
      <c r="F38" s="88"/>
      <c r="G38" s="88"/>
      <c r="H38" s="61"/>
      <c r="I38" s="61"/>
    </row>
    <row r="39" spans="1:9" ht="15.75" customHeight="1">
      <c r="A39" s="1" t="s">
        <v>3</v>
      </c>
      <c r="B39" s="301" t="s">
        <v>4</v>
      </c>
      <c r="C39" s="301"/>
      <c r="D39" s="301"/>
      <c r="E39" s="301"/>
      <c r="F39" s="301"/>
      <c r="G39" s="301"/>
      <c r="H39" s="301"/>
      <c r="I39" s="84"/>
    </row>
    <row r="40" spans="1:9" ht="15.75" customHeight="1">
      <c r="A40" s="1"/>
      <c r="B40" s="348" t="s">
        <v>5</v>
      </c>
      <c r="C40" s="348"/>
      <c r="D40" s="348"/>
      <c r="E40" s="348"/>
      <c r="F40" s="348"/>
      <c r="G40" s="348"/>
      <c r="H40" s="348"/>
      <c r="I40" s="84"/>
    </row>
    <row r="41" spans="1:9" ht="15.75">
      <c r="A41" s="1"/>
      <c r="B41" s="4"/>
      <c r="C41" s="4"/>
      <c r="D41" s="4"/>
      <c r="E41" s="4"/>
      <c r="F41" s="4"/>
      <c r="G41" s="4"/>
      <c r="H41" s="4"/>
      <c r="I41" s="84"/>
    </row>
    <row r="42" spans="1:9" ht="15.75">
      <c r="A42" s="1"/>
      <c r="B42" s="4"/>
      <c r="C42" s="4"/>
      <c r="D42" s="4"/>
      <c r="E42" s="4"/>
      <c r="F42" s="4"/>
      <c r="G42" s="4"/>
      <c r="H42" s="4"/>
      <c r="I42" s="84"/>
    </row>
    <row r="43" spans="1:9" ht="15.75">
      <c r="A43" s="1" t="s">
        <v>6</v>
      </c>
      <c r="B43" s="301" t="s">
        <v>7</v>
      </c>
      <c r="C43" s="350"/>
      <c r="D43" s="350"/>
      <c r="E43" s="350"/>
      <c r="F43" s="350"/>
      <c r="G43" s="350"/>
      <c r="H43" s="350"/>
      <c r="I43" s="84"/>
    </row>
    <row r="44" spans="1:9" ht="35.25" customHeight="1">
      <c r="A44" s="1"/>
      <c r="B44" s="302" t="s">
        <v>163</v>
      </c>
      <c r="C44" s="302"/>
      <c r="D44" s="302"/>
      <c r="E44" s="302"/>
      <c r="F44" s="302"/>
      <c r="G44" s="302"/>
      <c r="H44" s="302"/>
      <c r="I44" s="302"/>
    </row>
    <row r="45" spans="1:9" ht="14.25" customHeight="1">
      <c r="A45" s="1"/>
      <c r="B45" s="3"/>
      <c r="C45" s="4"/>
      <c r="D45" s="4"/>
      <c r="E45" s="4"/>
      <c r="F45" s="4"/>
      <c r="G45" s="4"/>
      <c r="H45" s="4"/>
      <c r="I45" s="84"/>
    </row>
    <row r="46" spans="1:9" ht="15.75">
      <c r="A46" s="1" t="s">
        <v>8</v>
      </c>
      <c r="B46" s="301" t="s">
        <v>164</v>
      </c>
      <c r="C46" s="350"/>
      <c r="D46" s="350"/>
      <c r="E46" s="350"/>
      <c r="F46" s="350"/>
      <c r="G46" s="350"/>
      <c r="H46" s="350"/>
      <c r="I46" s="84"/>
    </row>
    <row r="47" spans="1:9" ht="21" customHeight="1">
      <c r="A47" s="89"/>
      <c r="B47" s="302" t="s">
        <v>165</v>
      </c>
      <c r="C47" s="350"/>
      <c r="D47" s="350"/>
      <c r="E47" s="350"/>
      <c r="F47" s="350"/>
      <c r="G47" s="350"/>
      <c r="H47" s="350"/>
      <c r="I47" s="84"/>
    </row>
    <row r="48" spans="1:9" ht="15.75">
      <c r="A48" s="1"/>
      <c r="B48" s="3"/>
      <c r="C48" s="4"/>
      <c r="D48" s="4"/>
      <c r="E48" s="4"/>
      <c r="F48" s="4"/>
      <c r="G48" s="4"/>
      <c r="H48" s="4"/>
      <c r="I48" s="84"/>
    </row>
    <row r="49" spans="1:9" ht="15.75">
      <c r="A49" s="1" t="s">
        <v>9</v>
      </c>
      <c r="B49" s="301" t="s">
        <v>10</v>
      </c>
      <c r="C49" s="350"/>
      <c r="D49" s="350"/>
      <c r="E49" s="350"/>
      <c r="F49" s="350"/>
      <c r="G49" s="350"/>
      <c r="H49" s="350"/>
      <c r="I49" s="84"/>
    </row>
    <row r="50" spans="1:9" ht="33.75" customHeight="1">
      <c r="A50" s="89"/>
      <c r="B50" s="302" t="s">
        <v>166</v>
      </c>
      <c r="C50" s="302"/>
      <c r="D50" s="302"/>
      <c r="E50" s="302"/>
      <c r="F50" s="302"/>
      <c r="G50" s="302"/>
      <c r="H50" s="302"/>
      <c r="I50" s="302"/>
    </row>
    <row r="51" spans="1:9" ht="15.75" customHeight="1">
      <c r="A51" s="89"/>
      <c r="B51" s="83"/>
      <c r="C51" s="83"/>
      <c r="D51" s="83"/>
      <c r="E51" s="83"/>
      <c r="F51" s="83"/>
      <c r="G51" s="83"/>
      <c r="H51" s="83"/>
      <c r="I51" s="84"/>
    </row>
    <row r="52" spans="1:9" ht="15.75" customHeight="1">
      <c r="A52" s="89"/>
      <c r="B52" s="83"/>
      <c r="C52" s="83"/>
      <c r="D52" s="83"/>
      <c r="E52" s="83"/>
      <c r="F52" s="83"/>
      <c r="G52" s="83"/>
      <c r="H52" s="83"/>
      <c r="I52" s="84"/>
    </row>
    <row r="53" spans="1:9" ht="15.75">
      <c r="A53" s="1" t="s">
        <v>11</v>
      </c>
      <c r="B53" s="342" t="s">
        <v>12</v>
      </c>
      <c r="C53" s="343"/>
      <c r="D53" s="343"/>
      <c r="E53" s="343"/>
      <c r="F53" s="343"/>
      <c r="G53" s="343"/>
      <c r="H53" s="343"/>
      <c r="I53" s="84"/>
    </row>
    <row r="54" spans="1:9" ht="29.25" customHeight="1">
      <c r="A54" s="1"/>
      <c r="B54" s="315" t="s">
        <v>269</v>
      </c>
      <c r="C54" s="315"/>
      <c r="D54" s="315"/>
      <c r="E54" s="315"/>
      <c r="F54" s="315"/>
      <c r="G54" s="315"/>
      <c r="H54" s="315"/>
      <c r="I54" s="315"/>
    </row>
    <row r="55" spans="1:9" ht="16.5" customHeight="1">
      <c r="A55" s="1"/>
      <c r="B55" s="90"/>
      <c r="C55" s="90"/>
      <c r="D55" s="90"/>
      <c r="E55" s="90"/>
      <c r="F55" s="90"/>
      <c r="G55" s="90"/>
      <c r="H55" s="90"/>
      <c r="I55" s="90"/>
    </row>
    <row r="56" spans="1:9" ht="15.75">
      <c r="A56" s="1" t="s">
        <v>13</v>
      </c>
      <c r="B56" s="301" t="s">
        <v>104</v>
      </c>
      <c r="C56" s="301"/>
      <c r="D56" s="301"/>
      <c r="E56" s="301"/>
      <c r="F56" s="301"/>
      <c r="G56" s="301"/>
      <c r="H56" s="301"/>
      <c r="I56" s="84"/>
    </row>
    <row r="57" spans="1:2" ht="15.75" customHeight="1">
      <c r="A57" s="30"/>
      <c r="B57" s="84" t="s">
        <v>295</v>
      </c>
    </row>
    <row r="58" spans="1:9" ht="15.75" customHeight="1">
      <c r="A58" s="30"/>
      <c r="B58" s="302" t="s">
        <v>245</v>
      </c>
      <c r="C58" s="302"/>
      <c r="D58" s="302"/>
      <c r="E58" s="302"/>
      <c r="F58" s="302"/>
      <c r="G58" s="302"/>
      <c r="H58" s="302"/>
      <c r="I58" s="302"/>
    </row>
    <row r="59" spans="1:9" ht="15.75" customHeight="1">
      <c r="A59" s="30"/>
      <c r="B59" s="4"/>
      <c r="C59" s="4"/>
      <c r="D59" s="4"/>
      <c r="E59" s="4"/>
      <c r="F59" s="4"/>
      <c r="G59" s="4"/>
      <c r="H59" s="4"/>
      <c r="I59" s="4"/>
    </row>
    <row r="60" spans="1:9" ht="15.75" customHeight="1">
      <c r="A60" s="30"/>
      <c r="B60" s="302" t="s">
        <v>244</v>
      </c>
      <c r="C60" s="302"/>
      <c r="D60" s="302"/>
      <c r="E60" s="302"/>
      <c r="F60" s="302"/>
      <c r="G60" s="302"/>
      <c r="H60" s="302"/>
      <c r="I60" s="302"/>
    </row>
    <row r="61" spans="1:9" ht="23.25" customHeight="1">
      <c r="A61" s="30"/>
      <c r="B61" s="302"/>
      <c r="C61" s="302"/>
      <c r="D61" s="302"/>
      <c r="E61" s="302"/>
      <c r="F61" s="302"/>
      <c r="G61" s="302"/>
      <c r="H61" s="302"/>
      <c r="I61" s="302"/>
    </row>
    <row r="62" spans="1:9" ht="13.5" customHeight="1">
      <c r="A62" s="1"/>
      <c r="B62" s="302"/>
      <c r="C62" s="302"/>
      <c r="D62" s="302"/>
      <c r="E62" s="302"/>
      <c r="F62" s="302"/>
      <c r="G62" s="302"/>
      <c r="H62" s="302"/>
      <c r="I62" s="302"/>
    </row>
    <row r="63" spans="1:9" ht="15.75">
      <c r="A63" s="1" t="s">
        <v>14</v>
      </c>
      <c r="B63" s="301" t="s">
        <v>15</v>
      </c>
      <c r="C63" s="350"/>
      <c r="D63" s="350"/>
      <c r="E63" s="350"/>
      <c r="F63" s="350"/>
      <c r="G63" s="350"/>
      <c r="H63" s="350"/>
      <c r="I63" s="84"/>
    </row>
    <row r="64" spans="1:11" ht="15.75" customHeight="1">
      <c r="A64" s="1"/>
      <c r="B64" s="66"/>
      <c r="C64" s="66"/>
      <c r="D64" s="338" t="s">
        <v>310</v>
      </c>
      <c r="E64" s="339"/>
      <c r="F64" s="340" t="s">
        <v>309</v>
      </c>
      <c r="G64" s="340"/>
      <c r="H64" s="331"/>
      <c r="I64" s="331"/>
      <c r="J64" s="331"/>
      <c r="K64" s="331"/>
    </row>
    <row r="65" spans="1:11" ht="15.75">
      <c r="A65" s="1"/>
      <c r="B65" s="61"/>
      <c r="C65" s="61"/>
      <c r="D65" s="334">
        <v>41090</v>
      </c>
      <c r="E65" s="334"/>
      <c r="F65" s="334">
        <v>41090</v>
      </c>
      <c r="G65" s="334"/>
      <c r="H65" s="332"/>
      <c r="I65" s="332"/>
      <c r="J65" s="332"/>
      <c r="K65" s="332"/>
    </row>
    <row r="66" spans="1:11" ht="15.75">
      <c r="A66" s="1"/>
      <c r="B66" s="61"/>
      <c r="C66" s="61"/>
      <c r="D66" s="334" t="s">
        <v>93</v>
      </c>
      <c r="E66" s="334"/>
      <c r="F66" s="334" t="s">
        <v>93</v>
      </c>
      <c r="G66" s="334"/>
      <c r="H66" s="332"/>
      <c r="I66" s="332"/>
      <c r="J66" s="332"/>
      <c r="K66" s="332"/>
    </row>
    <row r="67" spans="1:11" ht="15.75" customHeight="1">
      <c r="A67" s="1"/>
      <c r="B67" s="330" t="s">
        <v>167</v>
      </c>
      <c r="C67" s="330"/>
      <c r="D67" s="92" t="s">
        <v>168</v>
      </c>
      <c r="E67" s="92" t="s">
        <v>98</v>
      </c>
      <c r="F67" s="92" t="s">
        <v>168</v>
      </c>
      <c r="G67" s="92" t="s">
        <v>98</v>
      </c>
      <c r="H67" s="91"/>
      <c r="I67" s="91"/>
      <c r="J67" s="91"/>
      <c r="K67" s="91"/>
    </row>
    <row r="68" spans="1:11" ht="15.75" customHeight="1">
      <c r="A68" s="1"/>
      <c r="B68" s="330" t="s">
        <v>169</v>
      </c>
      <c r="C68" s="330"/>
      <c r="D68" s="93">
        <v>31883</v>
      </c>
      <c r="E68" s="93">
        <v>15876</v>
      </c>
      <c r="F68" s="93">
        <f>31883+33699</f>
        <v>65582</v>
      </c>
      <c r="G68" s="93">
        <v>30251</v>
      </c>
      <c r="H68" s="266"/>
      <c r="I68" s="94"/>
      <c r="J68" s="94"/>
      <c r="K68" s="94"/>
    </row>
    <row r="69" spans="1:11" ht="15.75">
      <c r="A69" s="1"/>
      <c r="B69" s="330" t="s">
        <v>170</v>
      </c>
      <c r="C69" s="330"/>
      <c r="D69" s="93">
        <v>2472</v>
      </c>
      <c r="E69" s="93">
        <f>1445-380</f>
        <v>1065</v>
      </c>
      <c r="F69" s="93">
        <f>2472+2358</f>
        <v>4830</v>
      </c>
      <c r="G69" s="93">
        <f>1445+986-370</f>
        <v>2061</v>
      </c>
      <c r="H69" s="266"/>
      <c r="I69" s="94"/>
      <c r="J69" s="94"/>
      <c r="K69" s="94"/>
    </row>
    <row r="70" spans="1:11" ht="16.5" thickBot="1">
      <c r="A70" s="1"/>
      <c r="B70" s="95"/>
      <c r="C70" s="95"/>
      <c r="D70" s="96">
        <f>SUM(D68:D69)</f>
        <v>34355</v>
      </c>
      <c r="E70" s="96">
        <f>SUM(E68:E69)</f>
        <v>16941</v>
      </c>
      <c r="F70" s="97">
        <f>SUM(F68:F69)</f>
        <v>70412</v>
      </c>
      <c r="G70" s="97">
        <f>SUM(G68:G69)</f>
        <v>32312</v>
      </c>
      <c r="H70" s="98"/>
      <c r="I70" s="98"/>
      <c r="J70" s="98"/>
      <c r="K70" s="98"/>
    </row>
    <row r="71" spans="1:9" ht="16.5" thickTop="1">
      <c r="A71" s="1"/>
      <c r="B71" s="99"/>
      <c r="C71" s="99"/>
      <c r="D71" s="99"/>
      <c r="E71" s="99"/>
      <c r="F71" s="100"/>
      <c r="G71" s="100"/>
      <c r="H71" s="100"/>
      <c r="I71" s="100"/>
    </row>
    <row r="72" spans="1:9" ht="15.75">
      <c r="A72" s="101"/>
      <c r="B72" s="84"/>
      <c r="C72" s="84"/>
      <c r="D72" s="84"/>
      <c r="E72" s="84"/>
      <c r="F72" s="84"/>
      <c r="G72" s="84"/>
      <c r="H72" s="84"/>
      <c r="I72" s="84"/>
    </row>
    <row r="73" spans="1:9" ht="15.75">
      <c r="A73" s="1" t="s">
        <v>18</v>
      </c>
      <c r="B73" s="301" t="s">
        <v>141</v>
      </c>
      <c r="C73" s="301"/>
      <c r="D73" s="301"/>
      <c r="E73" s="301"/>
      <c r="F73" s="301"/>
      <c r="G73" s="301"/>
      <c r="H73" s="301"/>
      <c r="I73" s="84"/>
    </row>
    <row r="74" spans="1:9" ht="52.5" customHeight="1">
      <c r="A74" s="1"/>
      <c r="B74" s="335" t="s">
        <v>270</v>
      </c>
      <c r="C74" s="335"/>
      <c r="D74" s="335"/>
      <c r="E74" s="335"/>
      <c r="F74" s="335"/>
      <c r="G74" s="335"/>
      <c r="H74" s="335"/>
      <c r="I74" s="335"/>
    </row>
    <row r="75" spans="1:9" ht="13.5" customHeight="1">
      <c r="A75" s="1"/>
      <c r="B75" s="83"/>
      <c r="C75" s="83"/>
      <c r="D75" s="83"/>
      <c r="E75" s="83"/>
      <c r="F75" s="83"/>
      <c r="G75" s="83"/>
      <c r="H75" s="83"/>
      <c r="I75" s="84"/>
    </row>
    <row r="76" spans="1:9" ht="15.75">
      <c r="A76" s="1" t="s">
        <v>19</v>
      </c>
      <c r="B76" s="301" t="s">
        <v>90</v>
      </c>
      <c r="C76" s="301"/>
      <c r="D76" s="301"/>
      <c r="E76" s="301"/>
      <c r="F76" s="301"/>
      <c r="G76" s="301"/>
      <c r="H76" s="301"/>
      <c r="I76" s="84"/>
    </row>
    <row r="77" spans="1:9" ht="17.25" customHeight="1">
      <c r="A77" s="1"/>
      <c r="B77" s="333" t="s">
        <v>137</v>
      </c>
      <c r="C77" s="333"/>
      <c r="D77" s="333"/>
      <c r="E77" s="333"/>
      <c r="F77" s="333"/>
      <c r="G77" s="333"/>
      <c r="H77" s="333"/>
      <c r="I77" s="84"/>
    </row>
    <row r="78" spans="1:9" ht="15.75">
      <c r="A78" s="1"/>
      <c r="B78" s="4"/>
      <c r="C78" s="4"/>
      <c r="D78" s="4"/>
      <c r="E78" s="4"/>
      <c r="F78" s="4"/>
      <c r="G78" s="4"/>
      <c r="H78" s="4"/>
      <c r="I78" s="84"/>
    </row>
    <row r="79" spans="1:9" ht="15.75">
      <c r="A79" s="1"/>
      <c r="B79" s="4"/>
      <c r="C79" s="4"/>
      <c r="D79" s="4"/>
      <c r="E79" s="4"/>
      <c r="F79" s="4"/>
      <c r="G79" s="4"/>
      <c r="H79" s="4"/>
      <c r="I79" s="84"/>
    </row>
    <row r="80" spans="1:9" ht="16.5" customHeight="1">
      <c r="A80" s="1" t="s">
        <v>20</v>
      </c>
      <c r="B80" s="301" t="s">
        <v>91</v>
      </c>
      <c r="C80" s="301"/>
      <c r="D80" s="301"/>
      <c r="E80" s="4"/>
      <c r="F80" s="4"/>
      <c r="G80" s="102"/>
      <c r="H80" s="4"/>
      <c r="I80" s="84"/>
    </row>
    <row r="81" spans="1:9" ht="16.5" customHeight="1">
      <c r="A81" s="1"/>
      <c r="B81" s="302" t="s">
        <v>246</v>
      </c>
      <c r="C81" s="302"/>
      <c r="D81" s="302"/>
      <c r="E81" s="302"/>
      <c r="F81" s="302"/>
      <c r="G81" s="302"/>
      <c r="H81" s="302"/>
      <c r="I81" s="84"/>
    </row>
    <row r="82" spans="1:9" ht="9.75" customHeight="1">
      <c r="A82" s="1"/>
      <c r="B82" s="4"/>
      <c r="C82" s="4"/>
      <c r="D82" s="4"/>
      <c r="E82" s="4"/>
      <c r="F82" s="4"/>
      <c r="G82" s="102"/>
      <c r="H82" s="4"/>
      <c r="I82" s="84"/>
    </row>
    <row r="83" spans="1:9" ht="9.75" customHeight="1">
      <c r="A83" s="1"/>
      <c r="B83" s="4"/>
      <c r="C83" s="4"/>
      <c r="D83" s="4"/>
      <c r="E83" s="4"/>
      <c r="F83" s="4"/>
      <c r="G83" s="102"/>
      <c r="H83" s="4"/>
      <c r="I83" s="84"/>
    </row>
    <row r="84" spans="1:9" ht="16.5" customHeight="1">
      <c r="A84" s="1"/>
      <c r="B84" s="4"/>
      <c r="C84" s="4"/>
      <c r="D84" s="4"/>
      <c r="E84" s="4"/>
      <c r="F84" s="4"/>
      <c r="G84" s="103" t="s">
        <v>93</v>
      </c>
      <c r="H84" s="4"/>
      <c r="I84" s="84"/>
    </row>
    <row r="85" spans="1:9" ht="48" customHeight="1">
      <c r="A85" s="30" t="s">
        <v>73</v>
      </c>
      <c r="B85" s="302" t="s">
        <v>154</v>
      </c>
      <c r="C85" s="302"/>
      <c r="D85" s="302"/>
      <c r="E85" s="302"/>
      <c r="F85" s="4"/>
      <c r="G85" s="102"/>
      <c r="H85" s="4"/>
      <c r="I85" s="84"/>
    </row>
    <row r="86" spans="1:9" ht="16.5" customHeight="1" thickBot="1">
      <c r="A86" s="1"/>
      <c r="B86" s="4"/>
      <c r="C86" s="52" t="s">
        <v>92</v>
      </c>
      <c r="D86" s="4"/>
      <c r="E86" s="4"/>
      <c r="F86" s="4"/>
      <c r="G86" s="104">
        <v>711</v>
      </c>
      <c r="H86" s="4"/>
      <c r="I86" s="84"/>
    </row>
    <row r="87" spans="1:9" ht="16.5" customHeight="1" thickTop="1">
      <c r="A87" s="1"/>
      <c r="B87" s="4"/>
      <c r="C87" s="52"/>
      <c r="D87" s="4"/>
      <c r="E87" s="4"/>
      <c r="F87" s="4"/>
      <c r="G87" s="105"/>
      <c r="H87" s="4"/>
      <c r="I87" s="84"/>
    </row>
    <row r="88" spans="1:9" ht="50.25" customHeight="1">
      <c r="A88" s="30" t="s">
        <v>74</v>
      </c>
      <c r="B88" s="302" t="s">
        <v>152</v>
      </c>
      <c r="C88" s="302"/>
      <c r="D88" s="302"/>
      <c r="E88" s="302"/>
      <c r="F88" s="4"/>
      <c r="G88" s="106"/>
      <c r="H88" s="4"/>
      <c r="I88" s="84"/>
    </row>
    <row r="89" spans="1:9" ht="16.5" customHeight="1" thickBot="1">
      <c r="A89" s="1"/>
      <c r="B89" s="4"/>
      <c r="C89" s="52" t="s">
        <v>138</v>
      </c>
      <c r="D89" s="4"/>
      <c r="E89" s="4"/>
      <c r="F89" s="4"/>
      <c r="G89" s="104">
        <v>-76</v>
      </c>
      <c r="H89" s="4"/>
      <c r="I89" s="84"/>
    </row>
    <row r="90" spans="1:9" ht="16.5" customHeight="1" thickTop="1">
      <c r="A90" s="1"/>
      <c r="B90" s="4"/>
      <c r="C90" s="52"/>
      <c r="D90" s="4"/>
      <c r="E90" s="4"/>
      <c r="F90" s="4"/>
      <c r="G90" s="105"/>
      <c r="H90" s="4"/>
      <c r="I90" s="84"/>
    </row>
    <row r="91" spans="1:9" ht="16.5" customHeight="1" thickBot="1">
      <c r="A91" s="1"/>
      <c r="B91" s="4"/>
      <c r="C91" s="52" t="s">
        <v>92</v>
      </c>
      <c r="D91" s="4"/>
      <c r="E91" s="4"/>
      <c r="F91" s="4"/>
      <c r="G91" s="104">
        <v>3104</v>
      </c>
      <c r="H91" s="4"/>
      <c r="I91" s="84"/>
    </row>
    <row r="92" spans="1:9" ht="16.5" customHeight="1" thickTop="1">
      <c r="A92" s="1"/>
      <c r="B92" s="4"/>
      <c r="C92" s="52"/>
      <c r="D92" s="4"/>
      <c r="E92" s="4"/>
      <c r="F92" s="4"/>
      <c r="G92" s="105"/>
      <c r="H92" s="4"/>
      <c r="I92" s="84"/>
    </row>
    <row r="93" spans="1:9" ht="56.25" customHeight="1">
      <c r="A93" s="30" t="s">
        <v>151</v>
      </c>
      <c r="B93" s="302" t="s">
        <v>171</v>
      </c>
      <c r="C93" s="302"/>
      <c r="D93" s="302"/>
      <c r="E93" s="302"/>
      <c r="F93" s="4"/>
      <c r="G93" s="106"/>
      <c r="H93" s="4"/>
      <c r="I93" s="84"/>
    </row>
    <row r="94" spans="1:9" ht="17.25" customHeight="1" thickBot="1">
      <c r="A94" s="30"/>
      <c r="B94" s="4"/>
      <c r="C94" s="299" t="s">
        <v>138</v>
      </c>
      <c r="D94" s="299"/>
      <c r="E94" s="4"/>
      <c r="F94" s="4"/>
      <c r="G94" s="104">
        <v>-234</v>
      </c>
      <c r="H94" s="4"/>
      <c r="I94" s="84"/>
    </row>
    <row r="95" spans="1:9" ht="17.25" customHeight="1" thickTop="1">
      <c r="A95" s="30"/>
      <c r="B95" s="4"/>
      <c r="C95" s="52"/>
      <c r="D95" s="52"/>
      <c r="E95" s="4"/>
      <c r="F95" s="4"/>
      <c r="G95" s="105"/>
      <c r="H95" s="4"/>
      <c r="I95" s="84"/>
    </row>
    <row r="96" spans="1:9" ht="16.5" customHeight="1" thickBot="1">
      <c r="A96" s="1"/>
      <c r="B96" s="4"/>
      <c r="C96" s="52" t="s">
        <v>92</v>
      </c>
      <c r="D96" s="4"/>
      <c r="E96" s="4"/>
      <c r="F96" s="4"/>
      <c r="G96" s="104">
        <v>5385</v>
      </c>
      <c r="H96" s="4"/>
      <c r="I96" s="84"/>
    </row>
    <row r="97" spans="1:9" ht="16.5" customHeight="1" thickTop="1">
      <c r="A97" s="1"/>
      <c r="B97" s="4"/>
      <c r="C97" s="52"/>
      <c r="D97" s="4"/>
      <c r="E97" s="4"/>
      <c r="F97" s="4"/>
      <c r="G97" s="105"/>
      <c r="H97" s="4"/>
      <c r="I97" s="84"/>
    </row>
    <row r="98" spans="1:8" ht="16.5" customHeight="1">
      <c r="A98" s="1"/>
      <c r="B98" s="4"/>
      <c r="C98" s="52"/>
      <c r="D98" s="4"/>
      <c r="E98" s="4"/>
      <c r="F98" s="4"/>
      <c r="G98" s="105"/>
      <c r="H98" s="4"/>
    </row>
    <row r="99" spans="1:8" ht="49.5" customHeight="1" hidden="1">
      <c r="A99" s="30" t="s">
        <v>155</v>
      </c>
      <c r="B99" s="302" t="s">
        <v>156</v>
      </c>
      <c r="C99" s="302"/>
      <c r="D99" s="302"/>
      <c r="E99" s="302"/>
      <c r="F99" s="4"/>
      <c r="G99" s="106"/>
      <c r="H99" s="4"/>
    </row>
    <row r="100" spans="1:8" ht="16.5" customHeight="1" hidden="1">
      <c r="A100" s="1"/>
      <c r="B100" s="4"/>
      <c r="C100" s="52" t="s">
        <v>138</v>
      </c>
      <c r="D100" s="4"/>
      <c r="E100" s="4"/>
      <c r="F100" s="4"/>
      <c r="G100" s="104">
        <v>0</v>
      </c>
      <c r="H100" s="4"/>
    </row>
    <row r="101" spans="1:8" ht="16.5" customHeight="1" hidden="1">
      <c r="A101" s="1"/>
      <c r="B101" s="4"/>
      <c r="C101" s="52"/>
      <c r="D101" s="4"/>
      <c r="E101" s="4"/>
      <c r="F101" s="4"/>
      <c r="G101" s="105"/>
      <c r="H101" s="4"/>
    </row>
    <row r="102" spans="1:8" ht="18">
      <c r="A102" s="107" t="s">
        <v>147</v>
      </c>
      <c r="B102" s="108"/>
      <c r="C102" s="108"/>
      <c r="D102" s="108"/>
      <c r="E102" s="108"/>
      <c r="F102" s="108"/>
      <c r="G102" s="108"/>
      <c r="H102" s="108"/>
    </row>
    <row r="103" spans="1:8" ht="15.75">
      <c r="A103" s="31"/>
      <c r="B103" s="4"/>
      <c r="C103" s="4"/>
      <c r="D103" s="4"/>
      <c r="E103" s="4"/>
      <c r="F103" s="4"/>
      <c r="G103" s="4"/>
      <c r="H103" s="4"/>
    </row>
    <row r="104" spans="1:8" ht="15.75">
      <c r="A104" s="1" t="s">
        <v>22</v>
      </c>
      <c r="B104" s="329" t="s">
        <v>23</v>
      </c>
      <c r="C104" s="329"/>
      <c r="D104" s="329"/>
      <c r="E104" s="329"/>
      <c r="F104" s="329"/>
      <c r="G104" s="329"/>
      <c r="H104" s="329"/>
    </row>
    <row r="105" spans="1:9" ht="90.75" customHeight="1">
      <c r="A105" s="1"/>
      <c r="B105" s="315" t="s">
        <v>311</v>
      </c>
      <c r="C105" s="315"/>
      <c r="D105" s="315"/>
      <c r="E105" s="315"/>
      <c r="F105" s="315"/>
      <c r="G105" s="315"/>
      <c r="H105" s="315"/>
      <c r="I105" s="315"/>
    </row>
    <row r="106" ht="15.75">
      <c r="A106" s="1"/>
    </row>
    <row r="107" spans="1:8" ht="15.75">
      <c r="A107" s="1" t="s">
        <v>24</v>
      </c>
      <c r="B107" s="320" t="s">
        <v>25</v>
      </c>
      <c r="C107" s="320"/>
      <c r="D107" s="320"/>
      <c r="E107" s="320"/>
      <c r="F107" s="320"/>
      <c r="G107" s="320"/>
      <c r="H107" s="320"/>
    </row>
    <row r="108" spans="2:8" ht="15.75">
      <c r="B108" s="109"/>
      <c r="C108" s="321"/>
      <c r="D108" s="322"/>
      <c r="E108" s="110" t="s">
        <v>247</v>
      </c>
      <c r="F108" s="110" t="s">
        <v>249</v>
      </c>
      <c r="G108" s="323" t="s">
        <v>26</v>
      </c>
      <c r="H108" s="324"/>
    </row>
    <row r="109" spans="1:8" ht="15.75">
      <c r="A109" s="111"/>
      <c r="B109" s="112"/>
      <c r="C109" s="327"/>
      <c r="D109" s="328"/>
      <c r="E109" s="113" t="s">
        <v>248</v>
      </c>
      <c r="F109" s="113" t="s">
        <v>250</v>
      </c>
      <c r="G109" s="325"/>
      <c r="H109" s="326"/>
    </row>
    <row r="110" spans="1:8" ht="15.75">
      <c r="A110" s="111"/>
      <c r="B110" s="114"/>
      <c r="C110" s="316"/>
      <c r="D110" s="317"/>
      <c r="E110" s="115" t="s">
        <v>21</v>
      </c>
      <c r="F110" s="115" t="s">
        <v>21</v>
      </c>
      <c r="G110" s="116" t="s">
        <v>21</v>
      </c>
      <c r="H110" s="117" t="s">
        <v>27</v>
      </c>
    </row>
    <row r="111" spans="1:8" ht="15.75">
      <c r="A111" s="111"/>
      <c r="B111" s="118"/>
      <c r="C111" s="318" t="s">
        <v>16</v>
      </c>
      <c r="D111" s="319"/>
      <c r="E111" s="119">
        <f>PL!B18</f>
        <v>34355</v>
      </c>
      <c r="F111" s="119">
        <v>36057</v>
      </c>
      <c r="G111" s="64">
        <f>+E111-F111</f>
        <v>-1702</v>
      </c>
      <c r="H111" s="120">
        <f>+G111/F111*100</f>
        <v>-4.720303963169426</v>
      </c>
    </row>
    <row r="112" spans="1:8" ht="15.75">
      <c r="A112" s="30"/>
      <c r="B112" s="118"/>
      <c r="C112" s="318" t="s">
        <v>189</v>
      </c>
      <c r="D112" s="319"/>
      <c r="E112" s="10">
        <f>PL!B29</f>
        <v>9037</v>
      </c>
      <c r="F112" s="10">
        <v>8869</v>
      </c>
      <c r="G112" s="64">
        <f>+E112-F112</f>
        <v>168</v>
      </c>
      <c r="H112" s="120">
        <f>+G112/F112*100</f>
        <v>1.8942383583267564</v>
      </c>
    </row>
    <row r="113" spans="1:8" ht="19.5" customHeight="1">
      <c r="A113" s="30"/>
      <c r="B113" s="118"/>
      <c r="C113" s="318" t="s">
        <v>190</v>
      </c>
      <c r="D113" s="319"/>
      <c r="E113" s="10">
        <f>PL!B31</f>
        <v>6867</v>
      </c>
      <c r="F113" s="10">
        <v>6708</v>
      </c>
      <c r="G113" s="64">
        <f>+E113-F113</f>
        <v>159</v>
      </c>
      <c r="H113" s="120">
        <f>+G113/F113*100</f>
        <v>2.370304114490161</v>
      </c>
    </row>
    <row r="114" spans="1:9" ht="75.75" customHeight="1">
      <c r="A114" s="30"/>
      <c r="B114" s="315" t="s">
        <v>306</v>
      </c>
      <c r="C114" s="315"/>
      <c r="D114" s="315"/>
      <c r="E114" s="315"/>
      <c r="F114" s="315"/>
      <c r="G114" s="315"/>
      <c r="H114" s="315"/>
      <c r="I114" s="315"/>
    </row>
    <row r="115" spans="1:8" ht="15.75" customHeight="1">
      <c r="A115" s="30"/>
      <c r="B115" s="121" t="s">
        <v>160</v>
      </c>
      <c r="C115" s="122"/>
      <c r="D115" s="122"/>
      <c r="E115" s="122"/>
      <c r="F115" s="122"/>
      <c r="G115" s="122"/>
      <c r="H115" s="122"/>
    </row>
    <row r="116" spans="1:8" ht="15.75" customHeight="1">
      <c r="A116" s="1" t="s">
        <v>28</v>
      </c>
      <c r="B116" s="301" t="s">
        <v>183</v>
      </c>
      <c r="C116" s="301"/>
      <c r="D116" s="301"/>
      <c r="E116" s="301"/>
      <c r="F116" s="301"/>
      <c r="G116" s="301"/>
      <c r="H116" s="301"/>
    </row>
    <row r="117" spans="2:9" ht="99" customHeight="1">
      <c r="B117" s="302" t="s">
        <v>307</v>
      </c>
      <c r="C117" s="302"/>
      <c r="D117" s="302"/>
      <c r="E117" s="302"/>
      <c r="F117" s="302"/>
      <c r="G117" s="302"/>
      <c r="H117" s="302"/>
      <c r="I117" s="302"/>
    </row>
    <row r="118" spans="1:8" ht="15.75">
      <c r="A118" s="1"/>
      <c r="B118" s="9"/>
      <c r="C118" s="4"/>
      <c r="D118" s="4"/>
      <c r="E118" s="4"/>
      <c r="F118" s="4"/>
      <c r="G118" s="4"/>
      <c r="H118" s="4"/>
    </row>
    <row r="119" spans="1:8" ht="15.75">
      <c r="A119" s="1" t="s">
        <v>29</v>
      </c>
      <c r="B119" s="301" t="s">
        <v>95</v>
      </c>
      <c r="C119" s="301"/>
      <c r="D119" s="301"/>
      <c r="E119" s="301"/>
      <c r="F119" s="301"/>
      <c r="G119" s="301"/>
      <c r="H119" s="301"/>
    </row>
    <row r="120" spans="2:8" ht="20.25" customHeight="1">
      <c r="B120" s="356" t="s">
        <v>103</v>
      </c>
      <c r="C120" s="356"/>
      <c r="D120" s="356"/>
      <c r="E120" s="356"/>
      <c r="F120" s="356"/>
      <c r="G120" s="356"/>
      <c r="H120" s="356"/>
    </row>
    <row r="121" spans="2:8" ht="15.75">
      <c r="B121" s="4"/>
      <c r="C121" s="4"/>
      <c r="D121" s="4"/>
      <c r="E121" s="4"/>
      <c r="F121" s="4"/>
      <c r="G121" s="4"/>
      <c r="H121" s="4"/>
    </row>
    <row r="122" spans="1:8" s="57" customFormat="1" ht="15.75">
      <c r="A122" s="123" t="s">
        <v>30</v>
      </c>
      <c r="B122" s="358" t="s">
        <v>31</v>
      </c>
      <c r="C122" s="359"/>
      <c r="D122" s="359"/>
      <c r="E122" s="359"/>
      <c r="F122" s="359"/>
      <c r="G122" s="359"/>
      <c r="H122" s="359"/>
    </row>
    <row r="123" spans="2:7" s="57" customFormat="1" ht="15.75">
      <c r="B123" s="124" t="s">
        <v>32</v>
      </c>
      <c r="C123" s="53"/>
      <c r="D123" s="53"/>
      <c r="E123" s="125" t="s">
        <v>33</v>
      </c>
      <c r="G123" s="123" t="s">
        <v>33</v>
      </c>
    </row>
    <row r="124" spans="1:7" s="57" customFormat="1" ht="15.75">
      <c r="A124" s="126"/>
      <c r="B124" s="341"/>
      <c r="C124" s="357"/>
      <c r="D124" s="357"/>
      <c r="E124" s="125" t="s">
        <v>34</v>
      </c>
      <c r="G124" s="123" t="s">
        <v>35</v>
      </c>
    </row>
    <row r="125" spans="1:7" s="57" customFormat="1" ht="15.75">
      <c r="A125" s="126"/>
      <c r="B125" s="127"/>
      <c r="C125" s="127"/>
      <c r="D125" s="127"/>
      <c r="E125" s="128" t="s">
        <v>251</v>
      </c>
      <c r="G125" s="128" t="str">
        <f>E125</f>
        <v>30/6/12</v>
      </c>
    </row>
    <row r="126" spans="1:7" s="57" customFormat="1" ht="15.75">
      <c r="A126" s="126"/>
      <c r="B126" s="129"/>
      <c r="C126" s="53"/>
      <c r="D126" s="53"/>
      <c r="E126" s="125" t="s">
        <v>21</v>
      </c>
      <c r="G126" s="125" t="s">
        <v>21</v>
      </c>
    </row>
    <row r="127" spans="1:7" s="57" customFormat="1" ht="15.75">
      <c r="A127" s="126"/>
      <c r="B127" s="129"/>
      <c r="C127" s="53"/>
      <c r="D127" s="53"/>
      <c r="E127" s="125"/>
      <c r="G127" s="125"/>
    </row>
    <row r="128" spans="1:8" s="57" customFormat="1" ht="18" customHeight="1">
      <c r="A128" s="126"/>
      <c r="B128" s="341" t="s">
        <v>139</v>
      </c>
      <c r="C128" s="341"/>
      <c r="D128" s="341"/>
      <c r="E128" s="130">
        <f>E131-E129</f>
        <v>-2602</v>
      </c>
      <c r="F128" s="131"/>
      <c r="G128" s="130">
        <f>G131-G129</f>
        <v>-4524</v>
      </c>
      <c r="H128" s="132"/>
    </row>
    <row r="129" spans="1:8" s="57" customFormat="1" ht="18" customHeight="1">
      <c r="A129" s="126"/>
      <c r="B129" s="341" t="s">
        <v>191</v>
      </c>
      <c r="C129" s="341"/>
      <c r="D129" s="53"/>
      <c r="E129" s="130">
        <v>432</v>
      </c>
      <c r="F129" s="131"/>
      <c r="G129" s="130">
        <v>193</v>
      </c>
      <c r="H129" s="132"/>
    </row>
    <row r="130" spans="1:8" s="57" customFormat="1" ht="17.25" customHeight="1">
      <c r="A130" s="126"/>
      <c r="B130" s="341"/>
      <c r="C130" s="341"/>
      <c r="D130" s="53"/>
      <c r="E130" s="130"/>
      <c r="F130" s="131"/>
      <c r="G130" s="130"/>
      <c r="H130" s="132"/>
    </row>
    <row r="131" spans="1:8" s="57" customFormat="1" ht="15.75">
      <c r="A131" s="126"/>
      <c r="B131" s="362"/>
      <c r="C131" s="362"/>
      <c r="D131" s="362"/>
      <c r="E131" s="133">
        <f>PL!B30</f>
        <v>-2170</v>
      </c>
      <c r="F131" s="131"/>
      <c r="G131" s="133">
        <f>PL!D30</f>
        <v>-4331</v>
      </c>
      <c r="H131" s="132"/>
    </row>
    <row r="132" spans="1:9" s="57" customFormat="1" ht="31.5" customHeight="1">
      <c r="A132" s="126"/>
      <c r="B132" s="335" t="s">
        <v>182</v>
      </c>
      <c r="C132" s="335"/>
      <c r="D132" s="335"/>
      <c r="E132" s="335"/>
      <c r="F132" s="335"/>
      <c r="G132" s="335"/>
      <c r="H132" s="335"/>
      <c r="I132" s="335"/>
    </row>
    <row r="133" ht="15.75">
      <c r="A133" s="1"/>
    </row>
    <row r="134" spans="1:8" ht="15.75">
      <c r="A134" s="1" t="s">
        <v>36</v>
      </c>
      <c r="B134" s="301" t="s">
        <v>142</v>
      </c>
      <c r="C134" s="314"/>
      <c r="D134" s="314"/>
      <c r="E134" s="314"/>
      <c r="F134" s="314"/>
      <c r="G134" s="314"/>
      <c r="H134" s="314"/>
    </row>
    <row r="135" spans="1:9" ht="24" customHeight="1">
      <c r="A135" s="1"/>
      <c r="B135" s="335" t="s">
        <v>302</v>
      </c>
      <c r="C135" s="335"/>
      <c r="D135" s="335"/>
      <c r="E135" s="335"/>
      <c r="F135" s="335"/>
      <c r="G135" s="335"/>
      <c r="H135" s="335"/>
      <c r="I135" s="335"/>
    </row>
    <row r="136" spans="1:9" ht="46.5" customHeight="1">
      <c r="A136" s="1"/>
      <c r="B136" s="26"/>
      <c r="C136" s="92" t="s">
        <v>296</v>
      </c>
      <c r="D136" s="365" t="s">
        <v>297</v>
      </c>
      <c r="E136" s="366"/>
      <c r="F136" s="367"/>
      <c r="G136" s="92" t="s">
        <v>298</v>
      </c>
      <c r="H136" s="92" t="s">
        <v>299</v>
      </c>
      <c r="I136" s="92" t="s">
        <v>308</v>
      </c>
    </row>
    <row r="137" spans="1:9" ht="27.75" customHeight="1">
      <c r="A137" s="1"/>
      <c r="C137" s="267">
        <v>40920</v>
      </c>
      <c r="D137" s="368" t="s">
        <v>300</v>
      </c>
      <c r="E137" s="369"/>
      <c r="F137" s="370"/>
      <c r="G137" s="275">
        <v>1422000</v>
      </c>
      <c r="H137" s="271">
        <v>1187227</v>
      </c>
      <c r="I137" s="271">
        <f>G137-H137</f>
        <v>234773</v>
      </c>
    </row>
    <row r="138" spans="1:9" ht="27.75" customHeight="1">
      <c r="A138" s="1"/>
      <c r="C138" s="267">
        <v>40912</v>
      </c>
      <c r="D138" s="371" t="s">
        <v>301</v>
      </c>
      <c r="E138" s="372"/>
      <c r="F138" s="373"/>
      <c r="G138" s="275">
        <v>919000</v>
      </c>
      <c r="H138" s="271">
        <v>553613</v>
      </c>
      <c r="I138" s="271">
        <f>G138-H138</f>
        <v>365387</v>
      </c>
    </row>
    <row r="139" spans="1:8" ht="15.75">
      <c r="A139" s="1"/>
      <c r="B139" s="9"/>
      <c r="C139" s="6"/>
      <c r="D139" s="6"/>
      <c r="E139" s="6"/>
      <c r="F139" s="6"/>
      <c r="G139" s="6"/>
      <c r="H139" s="6"/>
    </row>
    <row r="140" spans="1:9" ht="15.75">
      <c r="A140" s="1"/>
      <c r="B140" s="335" t="s">
        <v>303</v>
      </c>
      <c r="C140" s="335"/>
      <c r="D140" s="335"/>
      <c r="E140" s="335"/>
      <c r="F140" s="335"/>
      <c r="G140" s="335"/>
      <c r="H140" s="335"/>
      <c r="I140" s="335"/>
    </row>
    <row r="141" spans="1:9" ht="25.5" customHeight="1">
      <c r="A141" s="1"/>
      <c r="B141" s="302"/>
      <c r="C141" s="302"/>
      <c r="D141" s="302"/>
      <c r="E141" s="302"/>
      <c r="F141" s="302"/>
      <c r="G141" s="302"/>
      <c r="H141" s="302"/>
      <c r="I141" s="302"/>
    </row>
    <row r="142" spans="1:9" ht="15.75">
      <c r="A142" s="1" t="s">
        <v>37</v>
      </c>
      <c r="B142" s="301" t="s">
        <v>105</v>
      </c>
      <c r="C142" s="301"/>
      <c r="D142" s="301"/>
      <c r="E142" s="301"/>
      <c r="F142" s="301"/>
      <c r="G142" s="301"/>
      <c r="H142" s="301"/>
      <c r="I142" s="301"/>
    </row>
    <row r="143" spans="2:8" ht="17.25" customHeight="1">
      <c r="B143" s="302" t="s">
        <v>136</v>
      </c>
      <c r="C143" s="302"/>
      <c r="D143" s="302"/>
      <c r="E143" s="302"/>
      <c r="F143" s="302"/>
      <c r="G143" s="302"/>
      <c r="H143" s="302"/>
    </row>
    <row r="144" spans="2:8" ht="17.25" customHeight="1">
      <c r="B144" s="4"/>
      <c r="C144" s="4"/>
      <c r="D144" s="4"/>
      <c r="E144" s="4"/>
      <c r="F144" s="4"/>
      <c r="G144" s="4"/>
      <c r="H144" s="4"/>
    </row>
    <row r="145" spans="1:8" ht="13.5" customHeight="1">
      <c r="A145" s="1"/>
      <c r="B145" s="4"/>
      <c r="C145" s="4"/>
      <c r="D145" s="4"/>
      <c r="E145" s="4"/>
      <c r="F145" s="4"/>
      <c r="G145" s="4"/>
      <c r="H145" s="4"/>
    </row>
    <row r="146" spans="1:8" ht="15.75">
      <c r="A146" s="1" t="s">
        <v>38</v>
      </c>
      <c r="B146" s="301" t="s">
        <v>40</v>
      </c>
      <c r="C146" s="301"/>
      <c r="D146" s="301"/>
      <c r="E146" s="301"/>
      <c r="F146" s="301"/>
      <c r="G146" s="301"/>
      <c r="H146" s="301"/>
    </row>
    <row r="147" spans="2:9" ht="15.75" customHeight="1">
      <c r="B147" s="302" t="s">
        <v>172</v>
      </c>
      <c r="C147" s="302"/>
      <c r="D147" s="302"/>
      <c r="E147" s="302"/>
      <c r="F147" s="302"/>
      <c r="G147" s="302"/>
      <c r="H147" s="302"/>
      <c r="I147" s="5"/>
    </row>
    <row r="148" spans="2:9" ht="15.75" customHeight="1">
      <c r="B148" s="4"/>
      <c r="C148" s="4"/>
      <c r="D148" s="4"/>
      <c r="E148" s="123" t="s">
        <v>252</v>
      </c>
      <c r="F148" s="123" t="s">
        <v>194</v>
      </c>
      <c r="G148" s="4"/>
      <c r="H148" s="4"/>
      <c r="I148" s="5"/>
    </row>
    <row r="149" spans="2:9" ht="15.75" customHeight="1">
      <c r="B149" s="4"/>
      <c r="C149" s="4"/>
      <c r="D149" s="4"/>
      <c r="E149" s="125" t="s">
        <v>21</v>
      </c>
      <c r="F149" s="125" t="s">
        <v>21</v>
      </c>
      <c r="G149" s="4"/>
      <c r="H149" s="4"/>
      <c r="I149" s="5"/>
    </row>
    <row r="150" spans="2:9" ht="15.75" customHeight="1">
      <c r="B150" s="4"/>
      <c r="C150" s="4"/>
      <c r="D150" s="4"/>
      <c r="E150" s="125"/>
      <c r="F150" s="125"/>
      <c r="G150" s="4"/>
      <c r="H150" s="4"/>
      <c r="I150" s="5"/>
    </row>
    <row r="151" spans="2:9" ht="15.75" customHeight="1">
      <c r="B151" s="302" t="s">
        <v>192</v>
      </c>
      <c r="C151" s="302"/>
      <c r="D151" s="4"/>
      <c r="E151" s="134">
        <v>6248</v>
      </c>
      <c r="F151" s="134">
        <v>8334</v>
      </c>
      <c r="G151" s="4"/>
      <c r="H151" s="4"/>
      <c r="I151" s="5"/>
    </row>
    <row r="152" spans="2:9" ht="15.75" customHeight="1">
      <c r="B152" s="302" t="s">
        <v>193</v>
      </c>
      <c r="C152" s="302"/>
      <c r="D152" s="4"/>
      <c r="E152" s="134">
        <v>0</v>
      </c>
      <c r="F152" s="134">
        <v>6249</v>
      </c>
      <c r="G152" s="4"/>
      <c r="H152" s="4"/>
      <c r="I152" s="5"/>
    </row>
    <row r="153" spans="2:9" ht="15.75" customHeight="1">
      <c r="B153" s="4"/>
      <c r="C153" s="4"/>
      <c r="D153" s="4"/>
      <c r="E153" s="135"/>
      <c r="F153" s="135"/>
      <c r="G153" s="4"/>
      <c r="H153" s="4"/>
      <c r="I153" s="5"/>
    </row>
    <row r="154" spans="1:9" ht="16.5" thickBot="1">
      <c r="A154" s="1"/>
      <c r="B154" s="5" t="s">
        <v>69</v>
      </c>
      <c r="C154" s="5"/>
      <c r="D154" s="5"/>
      <c r="E154" s="136">
        <f>SUM(E151:E152)</f>
        <v>6248</v>
      </c>
      <c r="F154" s="136">
        <f>SUM(F151:F152)</f>
        <v>14583</v>
      </c>
      <c r="G154" s="5"/>
      <c r="H154" s="5"/>
      <c r="I154" s="5"/>
    </row>
    <row r="155" spans="1:8" ht="16.5" thickTop="1">
      <c r="A155" s="1"/>
      <c r="B155" s="3"/>
      <c r="C155" s="5"/>
      <c r="D155" s="5"/>
      <c r="E155" s="137"/>
      <c r="F155" s="76"/>
      <c r="G155" s="76"/>
      <c r="H155" s="76"/>
    </row>
    <row r="156" spans="1:8" ht="15.75">
      <c r="A156" s="1" t="s">
        <v>39</v>
      </c>
      <c r="B156" s="301" t="s">
        <v>43</v>
      </c>
      <c r="C156" s="314"/>
      <c r="D156" s="314"/>
      <c r="E156" s="314"/>
      <c r="F156" s="314"/>
      <c r="G156" s="314"/>
      <c r="H156" s="314"/>
    </row>
    <row r="157" spans="2:9" ht="31.5" customHeight="1">
      <c r="B157" s="313" t="s">
        <v>271</v>
      </c>
      <c r="C157" s="313"/>
      <c r="D157" s="313"/>
      <c r="E157" s="313"/>
      <c r="F157" s="313"/>
      <c r="G157" s="313"/>
      <c r="H157" s="313"/>
      <c r="I157" s="313"/>
    </row>
    <row r="158" spans="1:8" ht="15.75">
      <c r="A158" s="1"/>
      <c r="B158" s="9"/>
      <c r="C158" s="6"/>
      <c r="D158" s="6"/>
      <c r="E158" s="6"/>
      <c r="F158" s="6"/>
      <c r="G158" s="6"/>
      <c r="H158" s="6"/>
    </row>
    <row r="159" spans="1:8" ht="15.75">
      <c r="A159" s="1" t="s">
        <v>41</v>
      </c>
      <c r="B159" s="301" t="s">
        <v>45</v>
      </c>
      <c r="C159" s="301"/>
      <c r="D159" s="301"/>
      <c r="E159" s="301"/>
      <c r="F159" s="301"/>
      <c r="G159" s="301"/>
      <c r="H159" s="301"/>
    </row>
    <row r="160" spans="1:9" ht="85.5" customHeight="1">
      <c r="A160" s="1"/>
      <c r="B160" s="302" t="s">
        <v>312</v>
      </c>
      <c r="C160" s="302"/>
      <c r="D160" s="302"/>
      <c r="E160" s="302"/>
      <c r="F160" s="302"/>
      <c r="G160" s="302"/>
      <c r="H160" s="302"/>
      <c r="I160" s="302"/>
    </row>
    <row r="161" spans="1:9" ht="17.25" customHeight="1">
      <c r="A161" s="1"/>
      <c r="B161" s="4"/>
      <c r="C161" s="4"/>
      <c r="D161" s="4"/>
      <c r="E161" s="4"/>
      <c r="F161" s="4"/>
      <c r="G161" s="4"/>
      <c r="H161" s="4"/>
      <c r="I161" s="4"/>
    </row>
    <row r="162" spans="1:9" ht="20.25" customHeight="1">
      <c r="A162" s="32"/>
      <c r="B162" s="302"/>
      <c r="C162" s="302"/>
      <c r="D162" s="302"/>
      <c r="E162" s="302"/>
      <c r="F162" s="302"/>
      <c r="G162" s="302"/>
      <c r="H162" s="302"/>
      <c r="I162" s="302"/>
    </row>
    <row r="163" spans="1:8" ht="15.75" customHeight="1">
      <c r="A163" s="1" t="s">
        <v>42</v>
      </c>
      <c r="B163" s="301" t="s">
        <v>82</v>
      </c>
      <c r="C163" s="301"/>
      <c r="D163" s="5"/>
      <c r="E163" s="33" t="s">
        <v>77</v>
      </c>
      <c r="F163" s="5"/>
      <c r="G163" s="33" t="s">
        <v>77</v>
      </c>
      <c r="H163" s="5"/>
    </row>
    <row r="164" spans="1:8" ht="12.75" customHeight="1">
      <c r="A164" s="1"/>
      <c r="B164" s="3"/>
      <c r="C164" s="5"/>
      <c r="D164" s="5"/>
      <c r="E164" s="34" t="s">
        <v>78</v>
      </c>
      <c r="F164" s="5"/>
      <c r="G164" s="34" t="s">
        <v>78</v>
      </c>
      <c r="H164" s="5"/>
    </row>
    <row r="165" spans="1:8" ht="15.75">
      <c r="A165" s="31"/>
      <c r="B165" s="3"/>
      <c r="C165" s="5"/>
      <c r="D165" s="5"/>
      <c r="E165" s="34" t="s">
        <v>79</v>
      </c>
      <c r="F165" s="5"/>
      <c r="G165" s="34" t="s">
        <v>80</v>
      </c>
      <c r="H165" s="5"/>
    </row>
    <row r="166" spans="1:8" ht="15.75">
      <c r="A166" s="1"/>
      <c r="B166" s="3"/>
      <c r="C166" s="5"/>
      <c r="D166" s="5"/>
      <c r="E166" s="35" t="s">
        <v>251</v>
      </c>
      <c r="F166" s="5"/>
      <c r="G166" s="35" t="str">
        <f>E166</f>
        <v>30/6/12</v>
      </c>
      <c r="H166" s="5"/>
    </row>
    <row r="167" spans="1:8" ht="15.75">
      <c r="A167" s="1" t="s">
        <v>73</v>
      </c>
      <c r="B167" s="36" t="s">
        <v>106</v>
      </c>
      <c r="C167" s="7"/>
      <c r="D167" s="7"/>
      <c r="E167" s="37"/>
      <c r="G167" s="37"/>
      <c r="H167" s="5"/>
    </row>
    <row r="168" spans="1:8" ht="16.5" thickBot="1">
      <c r="A168" s="1"/>
      <c r="B168" s="38" t="s">
        <v>75</v>
      </c>
      <c r="C168" s="38"/>
      <c r="D168" s="38"/>
      <c r="E168" s="39">
        <f>PL!B39</f>
        <v>6867</v>
      </c>
      <c r="F168" s="40"/>
      <c r="G168" s="39">
        <f>PL!D31</f>
        <v>13575</v>
      </c>
      <c r="H168" s="5"/>
    </row>
    <row r="169" spans="1:8" ht="16.5" thickTop="1">
      <c r="A169" s="1"/>
      <c r="H169" s="5"/>
    </row>
    <row r="170" spans="1:8" ht="32.25" customHeight="1">
      <c r="A170" s="1"/>
      <c r="B170" s="312" t="s">
        <v>117</v>
      </c>
      <c r="C170" s="312"/>
      <c r="D170" s="312"/>
      <c r="E170" s="5"/>
      <c r="F170" s="5"/>
      <c r="G170" s="5"/>
      <c r="H170" s="5"/>
    </row>
    <row r="171" spans="1:8" ht="15.75">
      <c r="A171" s="1"/>
      <c r="B171" s="41" t="s">
        <v>81</v>
      </c>
      <c r="C171" s="5"/>
      <c r="D171" s="5"/>
      <c r="E171" s="42">
        <v>138822</v>
      </c>
      <c r="F171" s="40"/>
      <c r="G171" s="43">
        <f>E171</f>
        <v>138822</v>
      </c>
      <c r="H171" s="5"/>
    </row>
    <row r="172" spans="1:8" ht="50.25" customHeight="1">
      <c r="A172" s="1"/>
      <c r="B172" s="300" t="s">
        <v>114</v>
      </c>
      <c r="C172" s="300"/>
      <c r="D172" s="300"/>
      <c r="E172" s="44">
        <v>0</v>
      </c>
      <c r="F172" s="40"/>
      <c r="G172" s="44">
        <f>E172</f>
        <v>0</v>
      </c>
      <c r="H172" s="5"/>
    </row>
    <row r="173" spans="1:8" ht="15.75">
      <c r="A173" s="1"/>
      <c r="B173" s="7"/>
      <c r="C173" s="5"/>
      <c r="D173" s="5"/>
      <c r="E173" s="45">
        <f>SUM(E171:E172)</f>
        <v>138822</v>
      </c>
      <c r="F173" s="40"/>
      <c r="G173" s="45">
        <f>SUM(G171:G172)</f>
        <v>138822</v>
      </c>
      <c r="H173" s="5"/>
    </row>
    <row r="174" spans="1:8" ht="15.75">
      <c r="A174" s="1"/>
      <c r="B174" s="7"/>
      <c r="C174" s="5"/>
      <c r="D174" s="5"/>
      <c r="E174" s="46"/>
      <c r="F174" s="40"/>
      <c r="G174" s="40"/>
      <c r="H174" s="5"/>
    </row>
    <row r="175" spans="1:8" ht="18.75" thickBot="1">
      <c r="A175" s="30"/>
      <c r="B175" s="38" t="s">
        <v>76</v>
      </c>
      <c r="C175" s="5"/>
      <c r="D175" s="5"/>
      <c r="E175" s="47">
        <f>(+E168/E173)*100</f>
        <v>4.946622293296452</v>
      </c>
      <c r="F175" s="48"/>
      <c r="G175" s="47">
        <f>(+G168/G173)*100</f>
        <v>9.778709426459784</v>
      </c>
      <c r="H175" s="5"/>
    </row>
    <row r="176" spans="1:8" ht="16.5" thickTop="1">
      <c r="A176" s="8"/>
      <c r="B176" s="3"/>
      <c r="C176" s="5"/>
      <c r="D176" s="5"/>
      <c r="E176" s="7"/>
      <c r="F176" s="5"/>
      <c r="G176" s="5"/>
      <c r="H176" s="5"/>
    </row>
    <row r="177" spans="1:8" ht="15.75">
      <c r="A177" s="8"/>
      <c r="B177" s="3"/>
      <c r="C177" s="5"/>
      <c r="D177" s="5"/>
      <c r="E177" s="7"/>
      <c r="F177" s="5"/>
      <c r="G177" s="5"/>
      <c r="H177" s="5"/>
    </row>
    <row r="178" spans="1:8" ht="19.5" customHeight="1">
      <c r="A178" s="1" t="s">
        <v>74</v>
      </c>
      <c r="B178" s="301" t="s">
        <v>107</v>
      </c>
      <c r="C178" s="301"/>
      <c r="D178" s="5"/>
      <c r="E178" s="7"/>
      <c r="F178" s="5"/>
      <c r="G178" s="5"/>
      <c r="H178" s="5"/>
    </row>
    <row r="179" spans="1:8" ht="33" customHeight="1">
      <c r="A179" s="8"/>
      <c r="B179" s="312" t="s">
        <v>118</v>
      </c>
      <c r="C179" s="312"/>
      <c r="D179" s="312"/>
      <c r="E179" s="5"/>
      <c r="F179" s="5"/>
      <c r="G179" s="5"/>
      <c r="H179" s="5"/>
    </row>
    <row r="180" spans="1:8" ht="15.75">
      <c r="A180" s="8"/>
      <c r="B180" s="41" t="s">
        <v>108</v>
      </c>
      <c r="C180" s="5"/>
      <c r="D180" s="5"/>
      <c r="E180" s="42">
        <f>E173</f>
        <v>138822</v>
      </c>
      <c r="F180" s="40"/>
      <c r="G180" s="42">
        <f>G173</f>
        <v>138822</v>
      </c>
      <c r="H180" s="5"/>
    </row>
    <row r="181" spans="1:8" ht="32.25" customHeight="1">
      <c r="A181" s="8"/>
      <c r="B181" s="300" t="s">
        <v>109</v>
      </c>
      <c r="C181" s="300"/>
      <c r="D181" s="300"/>
      <c r="E181" s="44">
        <v>0</v>
      </c>
      <c r="F181" s="40"/>
      <c r="G181" s="44">
        <f>E181</f>
        <v>0</v>
      </c>
      <c r="H181" s="5"/>
    </row>
    <row r="182" spans="1:8" ht="15.75">
      <c r="A182" s="8"/>
      <c r="B182" s="7"/>
      <c r="C182" s="5"/>
      <c r="D182" s="5"/>
      <c r="E182" s="45">
        <f>SUM(E180:E181)</f>
        <v>138822</v>
      </c>
      <c r="F182" s="40"/>
      <c r="G182" s="45">
        <f>SUM(G180:G181)</f>
        <v>138822</v>
      </c>
      <c r="H182" s="5"/>
    </row>
    <row r="183" spans="1:8" ht="15.75">
      <c r="A183" s="8"/>
      <c r="B183" s="7"/>
      <c r="C183" s="5"/>
      <c r="D183" s="5"/>
      <c r="E183" s="46"/>
      <c r="F183" s="40"/>
      <c r="G183" s="40"/>
      <c r="H183" s="5"/>
    </row>
    <row r="184" spans="1:8" ht="18.75" thickBot="1">
      <c r="A184" s="8"/>
      <c r="B184" s="38" t="s">
        <v>113</v>
      </c>
      <c r="C184" s="5"/>
      <c r="D184" s="5"/>
      <c r="E184" s="47">
        <f>(E168/E182)*100</f>
        <v>4.946622293296452</v>
      </c>
      <c r="F184" s="48"/>
      <c r="G184" s="47">
        <f>(G168/G182)*100</f>
        <v>9.778709426459784</v>
      </c>
      <c r="H184" s="5"/>
    </row>
    <row r="185" spans="1:8" ht="16.5" thickTop="1">
      <c r="A185" s="8"/>
      <c r="B185" s="3"/>
      <c r="C185" s="5"/>
      <c r="D185" s="5"/>
      <c r="E185" s="7"/>
      <c r="F185" s="5"/>
      <c r="G185" s="5"/>
      <c r="H185" s="5"/>
    </row>
    <row r="186" spans="1:8" ht="15.75">
      <c r="A186" s="8"/>
      <c r="B186" s="3"/>
      <c r="C186" s="5"/>
      <c r="D186" s="5"/>
      <c r="E186" s="7"/>
      <c r="F186" s="5"/>
      <c r="G186" s="5"/>
      <c r="H186" s="5"/>
    </row>
    <row r="187" spans="1:8" ht="20.25" customHeight="1">
      <c r="A187" s="1" t="s">
        <v>44</v>
      </c>
      <c r="B187" s="303" t="s">
        <v>175</v>
      </c>
      <c r="C187" s="303"/>
      <c r="D187" s="303"/>
      <c r="E187" s="303"/>
      <c r="F187" s="303"/>
      <c r="G187" s="5"/>
      <c r="H187" s="5"/>
    </row>
    <row r="188" spans="1:8" ht="15.75">
      <c r="A188" s="8"/>
      <c r="B188" s="3"/>
      <c r="C188" s="5"/>
      <c r="D188" s="5"/>
      <c r="E188" s="7"/>
      <c r="F188" s="5"/>
      <c r="G188" s="5"/>
      <c r="H188" s="5"/>
    </row>
    <row r="189" spans="1:8" ht="51.75" customHeight="1">
      <c r="A189" s="8"/>
      <c r="B189" s="3"/>
      <c r="C189" s="5"/>
      <c r="D189" s="5"/>
      <c r="E189" s="7"/>
      <c r="G189" s="11" t="s">
        <v>180</v>
      </c>
      <c r="H189" s="62" t="s">
        <v>272</v>
      </c>
    </row>
    <row r="190" spans="1:8" ht="15.75">
      <c r="A190" s="8"/>
      <c r="B190" s="3"/>
      <c r="C190" s="5"/>
      <c r="D190" s="5"/>
      <c r="E190" s="7"/>
      <c r="G190" s="12">
        <v>41090</v>
      </c>
      <c r="H190" s="12">
        <v>40724</v>
      </c>
    </row>
    <row r="191" spans="1:8" ht="15.75">
      <c r="A191" s="8"/>
      <c r="B191" s="3"/>
      <c r="C191" s="5"/>
      <c r="D191" s="5"/>
      <c r="E191" s="7"/>
      <c r="G191" s="14" t="s">
        <v>17</v>
      </c>
      <c r="H191" s="14" t="s">
        <v>17</v>
      </c>
    </row>
    <row r="192" spans="1:8" ht="18" customHeight="1">
      <c r="A192" s="8"/>
      <c r="B192" s="306" t="s">
        <v>178</v>
      </c>
      <c r="C192" s="307"/>
      <c r="D192" s="307"/>
      <c r="E192" s="307"/>
      <c r="F192" s="23"/>
      <c r="G192" s="24"/>
      <c r="H192" s="24"/>
    </row>
    <row r="193" spans="1:8" ht="16.5" customHeight="1">
      <c r="A193" s="8"/>
      <c r="B193" s="363" t="s">
        <v>273</v>
      </c>
      <c r="C193" s="364"/>
      <c r="D193" s="25"/>
      <c r="E193" s="25"/>
      <c r="F193" s="26"/>
      <c r="G193" s="27">
        <v>118078</v>
      </c>
      <c r="H193" s="27">
        <v>105378</v>
      </c>
    </row>
    <row r="194" spans="1:8" ht="16.5" customHeight="1">
      <c r="A194" s="8"/>
      <c r="B194" s="310" t="s">
        <v>176</v>
      </c>
      <c r="C194" s="311"/>
      <c r="D194" s="20"/>
      <c r="E194" s="20"/>
      <c r="F194" s="28"/>
      <c r="G194" s="29">
        <v>1013</v>
      </c>
      <c r="H194" s="29">
        <v>-4478</v>
      </c>
    </row>
    <row r="195" spans="1:8" ht="15.75">
      <c r="A195" s="8"/>
      <c r="B195" s="15"/>
      <c r="C195" s="13"/>
      <c r="D195" s="13"/>
      <c r="E195" s="7"/>
      <c r="F195" s="13"/>
      <c r="G195" s="63">
        <f>SUM(G193:G194)</f>
        <v>119091</v>
      </c>
      <c r="H195" s="22">
        <f>SUM(H193:H194)</f>
        <v>100900</v>
      </c>
    </row>
    <row r="196" spans="1:8" ht="16.5" customHeight="1">
      <c r="A196" s="8"/>
      <c r="B196" s="308" t="s">
        <v>177</v>
      </c>
      <c r="C196" s="309"/>
      <c r="D196" s="309"/>
      <c r="E196" s="309"/>
      <c r="F196" s="21"/>
      <c r="G196" s="64">
        <v>-27327</v>
      </c>
      <c r="H196" s="64">
        <v>-27327</v>
      </c>
    </row>
    <row r="197" spans="1:8" ht="15.75">
      <c r="A197" s="8"/>
      <c r="B197" s="15"/>
      <c r="C197" s="13"/>
      <c r="D197" s="13"/>
      <c r="E197" s="7"/>
      <c r="F197" s="13"/>
      <c r="G197" s="27"/>
      <c r="H197" s="18"/>
    </row>
    <row r="198" spans="1:8" ht="17.25" customHeight="1">
      <c r="A198" s="8"/>
      <c r="B198" s="304" t="s">
        <v>179</v>
      </c>
      <c r="C198" s="305"/>
      <c r="D198" s="16"/>
      <c r="E198" s="17"/>
      <c r="F198" s="16"/>
      <c r="G198" s="65">
        <f>SUM(G195:G196)</f>
        <v>91764</v>
      </c>
      <c r="H198" s="19">
        <f>SUM(H195:H196)</f>
        <v>73573</v>
      </c>
    </row>
    <row r="199" spans="1:8" ht="15.75">
      <c r="A199" s="8"/>
      <c r="B199" s="3"/>
      <c r="C199" s="5"/>
      <c r="D199" s="5"/>
      <c r="E199" s="7"/>
      <c r="F199" s="5"/>
      <c r="G199" s="5"/>
      <c r="H199" s="5"/>
    </row>
    <row r="200" spans="1:8" ht="15.75">
      <c r="A200" s="1" t="s">
        <v>46</v>
      </c>
      <c r="B200" s="303" t="s">
        <v>274</v>
      </c>
      <c r="C200" s="303"/>
      <c r="D200" s="303"/>
      <c r="E200" s="303"/>
      <c r="F200" s="303"/>
      <c r="G200" s="66"/>
      <c r="H200" s="5"/>
    </row>
    <row r="201" spans="6:8" ht="15.75">
      <c r="F201" s="67" t="s">
        <v>275</v>
      </c>
      <c r="G201" s="5"/>
      <c r="H201" s="67" t="s">
        <v>275</v>
      </c>
    </row>
    <row r="202" spans="1:8" ht="15.75">
      <c r="A202" s="68"/>
      <c r="B202" s="69"/>
      <c r="C202" s="68"/>
      <c r="D202" s="69"/>
      <c r="E202" s="7"/>
      <c r="F202" s="70" t="s">
        <v>79</v>
      </c>
      <c r="G202" s="5"/>
      <c r="H202" s="70" t="s">
        <v>80</v>
      </c>
    </row>
    <row r="203" spans="1:8" ht="15.75">
      <c r="A203" s="68"/>
      <c r="B203" s="71"/>
      <c r="C203" s="68"/>
      <c r="D203" s="71"/>
      <c r="E203" s="7"/>
      <c r="F203" s="72" t="s">
        <v>251</v>
      </c>
      <c r="G203" s="5"/>
      <c r="H203" s="70" t="str">
        <f>F203</f>
        <v>30/6/12</v>
      </c>
    </row>
    <row r="204" spans="1:8" ht="15.75">
      <c r="A204" s="68"/>
      <c r="B204" s="69"/>
      <c r="C204" s="69"/>
      <c r="D204" s="69"/>
      <c r="E204" s="7"/>
      <c r="F204" s="51" t="s">
        <v>17</v>
      </c>
      <c r="G204" s="5"/>
      <c r="H204" s="51" t="s">
        <v>17</v>
      </c>
    </row>
    <row r="205" spans="1:8" ht="15.75">
      <c r="A205" s="73"/>
      <c r="B205" s="69"/>
      <c r="C205" s="69"/>
      <c r="D205" s="69"/>
      <c r="E205" s="7"/>
      <c r="F205" s="5"/>
      <c r="G205" s="66"/>
      <c r="H205" s="5"/>
    </row>
    <row r="206" spans="1:8" ht="15.75">
      <c r="A206" s="68"/>
      <c r="B206" s="74" t="s">
        <v>276</v>
      </c>
      <c r="C206" s="3"/>
      <c r="D206" s="75"/>
      <c r="E206" s="7"/>
      <c r="F206" s="5"/>
      <c r="G206" s="66"/>
      <c r="H206" s="5"/>
    </row>
    <row r="207" spans="1:8" ht="15.75" hidden="1">
      <c r="A207" s="68"/>
      <c r="B207" s="335" t="s">
        <v>277</v>
      </c>
      <c r="C207" s="335"/>
      <c r="D207" s="335"/>
      <c r="E207" s="268"/>
      <c r="F207" s="77">
        <v>0</v>
      </c>
      <c r="G207" s="77"/>
      <c r="H207" s="77">
        <v>0</v>
      </c>
    </row>
    <row r="208" spans="1:8" ht="15.75" hidden="1">
      <c r="A208" s="68"/>
      <c r="B208" s="335" t="s">
        <v>278</v>
      </c>
      <c r="C208" s="335"/>
      <c r="D208" s="335"/>
      <c r="E208" s="268"/>
      <c r="F208" s="77">
        <v>0</v>
      </c>
      <c r="G208" s="77"/>
      <c r="H208" s="77">
        <v>0</v>
      </c>
    </row>
    <row r="209" spans="1:8" ht="15.75" hidden="1">
      <c r="A209" s="68"/>
      <c r="B209" s="335" t="s">
        <v>279</v>
      </c>
      <c r="C209" s="335"/>
      <c r="D209" s="335"/>
      <c r="E209" s="268"/>
      <c r="F209" s="77">
        <v>0</v>
      </c>
      <c r="G209" s="77"/>
      <c r="H209" s="77">
        <v>0</v>
      </c>
    </row>
    <row r="210" spans="1:8" ht="15.75">
      <c r="A210" s="68"/>
      <c r="B210" s="335" t="s">
        <v>218</v>
      </c>
      <c r="C210" s="335"/>
      <c r="D210" s="335"/>
      <c r="E210" s="335"/>
      <c r="F210" s="77">
        <v>1712</v>
      </c>
      <c r="G210" s="77"/>
      <c r="H210" s="77">
        <v>3347</v>
      </c>
    </row>
    <row r="211" spans="1:8" ht="15.75">
      <c r="A211" s="68"/>
      <c r="B211" s="335" t="s">
        <v>280</v>
      </c>
      <c r="C211" s="335"/>
      <c r="D211" s="335"/>
      <c r="E211" s="268"/>
      <c r="F211" s="269">
        <v>139</v>
      </c>
      <c r="G211" s="77"/>
      <c r="H211" s="269">
        <v>247</v>
      </c>
    </row>
    <row r="212" spans="1:8" ht="15.75" hidden="1">
      <c r="A212" s="68"/>
      <c r="B212" s="335" t="s">
        <v>281</v>
      </c>
      <c r="C212" s="335"/>
      <c r="D212" s="335"/>
      <c r="E212" s="268"/>
      <c r="F212" s="269">
        <v>0</v>
      </c>
      <c r="G212" s="77"/>
      <c r="H212" s="269">
        <v>0</v>
      </c>
    </row>
    <row r="213" spans="1:8" ht="15.75">
      <c r="A213" s="68"/>
      <c r="B213" s="335" t="s">
        <v>282</v>
      </c>
      <c r="C213" s="335"/>
      <c r="D213" s="335"/>
      <c r="E213" s="268"/>
      <c r="F213" s="269">
        <v>734</v>
      </c>
      <c r="G213" s="77"/>
      <c r="H213" s="269">
        <v>442</v>
      </c>
    </row>
    <row r="214" spans="1:8" ht="16.5" thickBot="1">
      <c r="A214" s="68"/>
      <c r="B214" s="335" t="s">
        <v>283</v>
      </c>
      <c r="C214" s="335"/>
      <c r="D214" s="335"/>
      <c r="E214" s="268"/>
      <c r="F214" s="270">
        <v>216</v>
      </c>
      <c r="G214" s="77"/>
      <c r="H214" s="270">
        <v>289</v>
      </c>
    </row>
    <row r="215" spans="1:8" ht="16.5" thickTop="1">
      <c r="A215" s="73"/>
      <c r="B215" s="335"/>
      <c r="C215" s="335"/>
      <c r="D215" s="335"/>
      <c r="E215" s="268"/>
      <c r="F215" s="269"/>
      <c r="G215" s="77"/>
      <c r="H215" s="269"/>
    </row>
    <row r="216" spans="1:8" ht="15.75" hidden="1">
      <c r="A216" s="68"/>
      <c r="B216" s="358" t="s">
        <v>284</v>
      </c>
      <c r="C216" s="358"/>
      <c r="D216" s="358"/>
      <c r="E216" s="268"/>
      <c r="F216" s="269"/>
      <c r="G216" s="77"/>
      <c r="H216" s="269"/>
    </row>
    <row r="217" spans="1:8" ht="15.75" hidden="1">
      <c r="A217" s="68"/>
      <c r="B217" s="335" t="s">
        <v>285</v>
      </c>
      <c r="C217" s="335"/>
      <c r="D217" s="335"/>
      <c r="E217" s="268"/>
      <c r="F217" s="269">
        <v>0</v>
      </c>
      <c r="G217" s="77"/>
      <c r="H217" s="269">
        <v>0</v>
      </c>
    </row>
    <row r="218" spans="1:8" ht="16.5" hidden="1" thickBot="1">
      <c r="A218" s="68"/>
      <c r="B218" s="335" t="s">
        <v>286</v>
      </c>
      <c r="C218" s="335"/>
      <c r="D218" s="335"/>
      <c r="E218" s="268"/>
      <c r="F218" s="270">
        <v>0</v>
      </c>
      <c r="G218" s="77"/>
      <c r="H218" s="270">
        <v>0</v>
      </c>
    </row>
    <row r="219" spans="1:8" ht="16.5" hidden="1" thickTop="1">
      <c r="A219" s="68"/>
      <c r="B219" s="335" t="s">
        <v>219</v>
      </c>
      <c r="C219" s="335"/>
      <c r="D219" s="335"/>
      <c r="E219" s="268"/>
      <c r="F219" s="269">
        <v>0</v>
      </c>
      <c r="G219" s="77"/>
      <c r="H219" s="269">
        <v>0</v>
      </c>
    </row>
    <row r="220" spans="1:8" ht="15.75" customHeight="1" hidden="1" thickBot="1">
      <c r="A220" s="79"/>
      <c r="B220" s="335" t="s">
        <v>287</v>
      </c>
      <c r="C220" s="335"/>
      <c r="D220" s="335"/>
      <c r="E220" s="268"/>
      <c r="F220" s="270">
        <v>0</v>
      </c>
      <c r="G220" s="77"/>
      <c r="H220" s="270">
        <v>0</v>
      </c>
    </row>
    <row r="221" spans="1:8" ht="15.75" customHeight="1">
      <c r="A221" s="79"/>
      <c r="B221" s="4"/>
      <c r="C221" s="4"/>
      <c r="D221" s="4"/>
      <c r="E221" s="7"/>
      <c r="F221" s="78"/>
      <c r="G221" s="77"/>
      <c r="H221" s="78"/>
    </row>
    <row r="222" spans="1:9" ht="39.75" customHeight="1">
      <c r="A222" s="80"/>
      <c r="B222" s="302" t="s">
        <v>288</v>
      </c>
      <c r="C222" s="302"/>
      <c r="D222" s="302"/>
      <c r="E222" s="302"/>
      <c r="F222" s="302"/>
      <c r="G222" s="302"/>
      <c r="H222" s="302"/>
      <c r="I222" s="302"/>
    </row>
    <row r="223" spans="1:8" ht="15.75" customHeight="1">
      <c r="A223" s="8"/>
      <c r="B223" s="3"/>
      <c r="C223" s="5"/>
      <c r="D223" s="5"/>
      <c r="E223" s="7"/>
      <c r="F223" s="5"/>
      <c r="G223" s="5"/>
      <c r="H223" s="5"/>
    </row>
    <row r="224" spans="1:8" ht="15.75" customHeight="1">
      <c r="A224" s="49" t="s">
        <v>143</v>
      </c>
      <c r="B224" s="301" t="s">
        <v>144</v>
      </c>
      <c r="C224" s="301"/>
      <c r="D224" s="301"/>
      <c r="E224" s="7"/>
      <c r="F224" s="5"/>
      <c r="G224" s="5"/>
      <c r="H224" s="5"/>
    </row>
    <row r="225" spans="1:9" ht="32.25" customHeight="1">
      <c r="A225" s="8"/>
      <c r="B225" s="298" t="s">
        <v>289</v>
      </c>
      <c r="C225" s="298"/>
      <c r="D225" s="298"/>
      <c r="E225" s="298"/>
      <c r="F225" s="298"/>
      <c r="G225" s="298"/>
      <c r="H225" s="298"/>
      <c r="I225" s="298"/>
    </row>
    <row r="226" spans="1:8" ht="15.75">
      <c r="A226" s="8"/>
      <c r="B226" s="3"/>
      <c r="C226" s="5"/>
      <c r="D226" s="5"/>
      <c r="E226" s="7"/>
      <c r="F226" s="5"/>
      <c r="G226" s="5"/>
      <c r="H226" s="5"/>
    </row>
    <row r="227" spans="1:8" ht="15.75">
      <c r="A227" s="8"/>
      <c r="B227" s="3"/>
      <c r="C227" s="5"/>
      <c r="D227" s="5"/>
      <c r="E227" s="7"/>
      <c r="F227" s="5"/>
      <c r="G227" s="5"/>
      <c r="H227" s="5"/>
    </row>
    <row r="228" spans="1:8" ht="15.75">
      <c r="A228" s="8"/>
      <c r="B228" s="3"/>
      <c r="C228" s="5"/>
      <c r="D228" s="5"/>
      <c r="E228" s="7"/>
      <c r="F228" s="5"/>
      <c r="G228" s="5"/>
      <c r="H228" s="5"/>
    </row>
    <row r="229" spans="1:8" ht="15.75">
      <c r="A229" s="30"/>
      <c r="B229" s="302" t="s">
        <v>47</v>
      </c>
      <c r="C229" s="302"/>
      <c r="D229" s="302"/>
      <c r="E229" s="5"/>
      <c r="F229" s="5"/>
      <c r="G229" s="5"/>
      <c r="H229" s="5"/>
    </row>
    <row r="230" spans="1:8" ht="15.75">
      <c r="A230" s="30"/>
      <c r="B230" s="5"/>
      <c r="C230" s="5"/>
      <c r="D230" s="5"/>
      <c r="E230" s="5"/>
      <c r="F230" s="5"/>
      <c r="G230" s="5"/>
      <c r="H230" s="5"/>
    </row>
    <row r="231" spans="1:8" ht="15.75">
      <c r="A231" s="30"/>
      <c r="B231" s="50" t="s">
        <v>153</v>
      </c>
      <c r="C231" s="50"/>
      <c r="D231" s="50"/>
      <c r="E231" s="5"/>
      <c r="F231" s="5"/>
      <c r="G231" s="5"/>
      <c r="H231" s="5"/>
    </row>
    <row r="232" spans="1:8" ht="15.75">
      <c r="A232" s="30"/>
      <c r="B232" s="50" t="s">
        <v>184</v>
      </c>
      <c r="C232" s="50"/>
      <c r="D232" s="50"/>
      <c r="E232" s="5"/>
      <c r="F232" s="5"/>
      <c r="G232" s="5"/>
      <c r="H232" s="5"/>
    </row>
    <row r="233" spans="1:8" ht="15.75">
      <c r="A233" s="30"/>
      <c r="B233" s="50" t="s">
        <v>48</v>
      </c>
      <c r="C233" s="50"/>
      <c r="D233" s="50"/>
      <c r="E233" s="5"/>
      <c r="F233" s="5"/>
      <c r="G233" s="5"/>
      <c r="H233" s="5"/>
    </row>
    <row r="234" spans="1:8" ht="15.75">
      <c r="A234" s="30"/>
      <c r="B234" s="299" t="s">
        <v>290</v>
      </c>
      <c r="C234" s="299"/>
      <c r="D234" s="299"/>
      <c r="E234" s="5"/>
      <c r="F234" s="5"/>
      <c r="G234" s="5"/>
      <c r="H234" s="5"/>
    </row>
    <row r="235" spans="1:8" ht="15.75">
      <c r="A235" s="3"/>
      <c r="B235" s="3"/>
      <c r="C235" s="5"/>
      <c r="D235" s="5"/>
      <c r="E235" s="5"/>
      <c r="F235" s="5"/>
      <c r="G235" s="5"/>
      <c r="H235" s="5"/>
    </row>
    <row r="236" spans="1:8" ht="15.75">
      <c r="A236" s="3"/>
      <c r="B236" s="3"/>
      <c r="C236" s="5"/>
      <c r="D236" s="5"/>
      <c r="E236" s="5"/>
      <c r="F236" s="5"/>
      <c r="G236" s="5"/>
      <c r="H236" s="5"/>
    </row>
    <row r="237" spans="1:8" ht="15.75">
      <c r="A237" s="3"/>
      <c r="B237" s="3"/>
      <c r="C237" s="5"/>
      <c r="D237" s="5"/>
      <c r="E237" s="5"/>
      <c r="F237" s="5"/>
      <c r="G237" s="5"/>
      <c r="H237" s="5"/>
    </row>
    <row r="238" spans="1:8" ht="15.75">
      <c r="A238" s="3"/>
      <c r="B238" s="3"/>
      <c r="C238" s="5"/>
      <c r="D238" s="5"/>
      <c r="E238" s="5"/>
      <c r="F238" s="5"/>
      <c r="G238" s="5"/>
      <c r="H238" s="5"/>
    </row>
    <row r="239" spans="1:8" ht="15.75">
      <c r="A239" s="3"/>
      <c r="B239" s="3"/>
      <c r="C239" s="5"/>
      <c r="D239" s="5"/>
      <c r="E239" s="5"/>
      <c r="F239" s="5"/>
      <c r="G239" s="5"/>
      <c r="H239" s="5"/>
    </row>
    <row r="240" spans="1:8" ht="15.75">
      <c r="A240" s="3"/>
      <c r="B240" s="3"/>
      <c r="C240" s="5"/>
      <c r="D240" s="5"/>
      <c r="E240" s="5"/>
      <c r="F240" s="5"/>
      <c r="G240" s="5"/>
      <c r="H240" s="5"/>
    </row>
    <row r="241" spans="1:8" ht="15.75">
      <c r="A241" s="3"/>
      <c r="B241" s="3"/>
      <c r="C241" s="5"/>
      <c r="D241" s="5"/>
      <c r="E241" s="5"/>
      <c r="F241" s="5"/>
      <c r="G241" s="5"/>
      <c r="H241" s="5"/>
    </row>
    <row r="242" spans="1:8" ht="15.75">
      <c r="A242" s="3"/>
      <c r="B242" s="3"/>
      <c r="C242" s="5"/>
      <c r="D242" s="5"/>
      <c r="E242" s="5"/>
      <c r="F242" s="5"/>
      <c r="G242" s="5"/>
      <c r="H242" s="5"/>
    </row>
    <row r="243" spans="1:8" ht="15.75">
      <c r="A243" s="3"/>
      <c r="B243" s="3"/>
      <c r="C243" s="5"/>
      <c r="D243" s="5"/>
      <c r="E243" s="5"/>
      <c r="F243" s="5"/>
      <c r="G243" s="5"/>
      <c r="H243" s="5"/>
    </row>
    <row r="244" spans="1:8" ht="15.75">
      <c r="A244" s="3"/>
      <c r="B244" s="3"/>
      <c r="C244" s="5"/>
      <c r="D244" s="5"/>
      <c r="E244" s="5"/>
      <c r="F244" s="5"/>
      <c r="G244" s="5"/>
      <c r="H244" s="5"/>
    </row>
    <row r="245" spans="1:8" ht="15.75">
      <c r="A245" s="3"/>
      <c r="B245" s="3"/>
      <c r="C245" s="5"/>
      <c r="D245" s="5"/>
      <c r="E245" s="5"/>
      <c r="F245" s="5"/>
      <c r="G245" s="5"/>
      <c r="H245" s="5"/>
    </row>
    <row r="246" spans="1:8" ht="15.75">
      <c r="A246" s="3"/>
      <c r="B246" s="3"/>
      <c r="C246" s="5"/>
      <c r="D246" s="5"/>
      <c r="E246" s="5"/>
      <c r="F246" s="5"/>
      <c r="G246" s="5"/>
      <c r="H246" s="5"/>
    </row>
    <row r="247" spans="1:8" ht="15.75">
      <c r="A247" s="3"/>
      <c r="B247" s="3"/>
      <c r="C247" s="5"/>
      <c r="D247" s="5"/>
      <c r="E247" s="5"/>
      <c r="F247" s="5"/>
      <c r="G247" s="5"/>
      <c r="H247" s="5"/>
    </row>
    <row r="248" spans="1:8" ht="15.75">
      <c r="A248" s="3"/>
      <c r="B248" s="3"/>
      <c r="C248" s="5"/>
      <c r="D248" s="5"/>
      <c r="E248" s="5"/>
      <c r="F248" s="5"/>
      <c r="G248" s="5"/>
      <c r="H248" s="5"/>
    </row>
    <row r="249" spans="1:8" ht="15.75">
      <c r="A249" s="3"/>
      <c r="B249" s="3"/>
      <c r="C249" s="5"/>
      <c r="D249" s="5"/>
      <c r="E249" s="5"/>
      <c r="F249" s="5"/>
      <c r="G249" s="5"/>
      <c r="H249" s="5"/>
    </row>
    <row r="250" spans="1:8" ht="15.75">
      <c r="A250" s="3"/>
      <c r="B250" s="3"/>
      <c r="C250" s="5"/>
      <c r="D250" s="5"/>
      <c r="E250" s="5"/>
      <c r="F250" s="5"/>
      <c r="G250" s="5"/>
      <c r="H250" s="5"/>
    </row>
    <row r="251" spans="1:8" ht="15.75">
      <c r="A251" s="3"/>
      <c r="B251" s="3"/>
      <c r="C251" s="5"/>
      <c r="D251" s="5"/>
      <c r="E251" s="5"/>
      <c r="F251" s="5"/>
      <c r="G251" s="5"/>
      <c r="H251" s="5"/>
    </row>
    <row r="252" spans="1:8" ht="15.75">
      <c r="A252" s="3"/>
      <c r="B252" s="3"/>
      <c r="C252" s="5"/>
      <c r="D252" s="5"/>
      <c r="E252" s="5"/>
      <c r="F252" s="5"/>
      <c r="G252" s="5"/>
      <c r="H252" s="5"/>
    </row>
    <row r="253" spans="1:8" ht="15.75">
      <c r="A253" s="3"/>
      <c r="B253" s="3"/>
      <c r="C253" s="5"/>
      <c r="D253" s="5"/>
      <c r="E253" s="5"/>
      <c r="F253" s="5"/>
      <c r="G253" s="5"/>
      <c r="H253" s="5"/>
    </row>
    <row r="254" spans="1:8" ht="15.75">
      <c r="A254" s="3"/>
      <c r="B254" s="3"/>
      <c r="C254" s="5"/>
      <c r="D254" s="5"/>
      <c r="E254" s="5"/>
      <c r="F254" s="5"/>
      <c r="G254" s="5"/>
      <c r="H254" s="5"/>
    </row>
    <row r="255" spans="1:8" ht="15.75">
      <c r="A255" s="3"/>
      <c r="B255" s="3"/>
      <c r="C255" s="5"/>
      <c r="D255" s="5"/>
      <c r="E255" s="5"/>
      <c r="F255" s="5"/>
      <c r="G255" s="5"/>
      <c r="H255" s="5"/>
    </row>
    <row r="256" spans="1:8" ht="15.75">
      <c r="A256" s="3"/>
      <c r="B256" s="3"/>
      <c r="C256" s="5"/>
      <c r="D256" s="5"/>
      <c r="E256" s="5"/>
      <c r="F256" s="5"/>
      <c r="G256" s="5"/>
      <c r="H256" s="5"/>
    </row>
    <row r="257" spans="1:8" ht="15.75">
      <c r="A257" s="3"/>
      <c r="B257" s="3"/>
      <c r="C257" s="5"/>
      <c r="D257" s="5"/>
      <c r="E257" s="5"/>
      <c r="F257" s="5"/>
      <c r="G257" s="5"/>
      <c r="H257" s="5"/>
    </row>
    <row r="258" spans="1:8" ht="15.75">
      <c r="A258" s="3"/>
      <c r="B258" s="3"/>
      <c r="C258" s="5"/>
      <c r="D258" s="5"/>
      <c r="E258" s="5"/>
      <c r="F258" s="5"/>
      <c r="G258" s="5"/>
      <c r="H258" s="5"/>
    </row>
    <row r="259" spans="1:8" ht="15.75">
      <c r="A259" s="3"/>
      <c r="B259" s="3"/>
      <c r="C259" s="5"/>
      <c r="D259" s="5"/>
      <c r="E259" s="5"/>
      <c r="F259" s="5"/>
      <c r="G259" s="5"/>
      <c r="H259" s="5"/>
    </row>
    <row r="260" spans="1:8" ht="15.75">
      <c r="A260" s="3"/>
      <c r="B260" s="3"/>
      <c r="C260" s="5"/>
      <c r="D260" s="5"/>
      <c r="E260" s="5"/>
      <c r="F260" s="5"/>
      <c r="G260" s="5"/>
      <c r="H260" s="5"/>
    </row>
    <row r="261" spans="1:8" ht="15.75">
      <c r="A261" s="3"/>
      <c r="B261" s="3"/>
      <c r="C261" s="5"/>
      <c r="D261" s="5"/>
      <c r="E261" s="5"/>
      <c r="F261" s="5"/>
      <c r="G261" s="5"/>
      <c r="H261" s="5"/>
    </row>
    <row r="262" spans="1:8" ht="15.75">
      <c r="A262" s="3"/>
      <c r="B262" s="3"/>
      <c r="C262" s="5"/>
      <c r="D262" s="5"/>
      <c r="E262" s="5"/>
      <c r="F262" s="5"/>
      <c r="G262" s="5"/>
      <c r="H262" s="5"/>
    </row>
    <row r="263" spans="1:8" ht="15.75">
      <c r="A263" s="3"/>
      <c r="B263" s="3"/>
      <c r="C263" s="5"/>
      <c r="D263" s="5"/>
      <c r="E263" s="5"/>
      <c r="F263" s="5"/>
      <c r="G263" s="5"/>
      <c r="H263" s="5"/>
    </row>
    <row r="264" spans="1:8" ht="15.75">
      <c r="A264" s="3"/>
      <c r="B264" s="3"/>
      <c r="C264" s="5"/>
      <c r="D264" s="5"/>
      <c r="E264" s="5"/>
      <c r="F264" s="5"/>
      <c r="G264" s="5"/>
      <c r="H264" s="5"/>
    </row>
    <row r="265" spans="1:8" ht="15.75">
      <c r="A265" s="3"/>
      <c r="B265" s="3"/>
      <c r="C265" s="5"/>
      <c r="D265" s="5"/>
      <c r="E265" s="5"/>
      <c r="F265" s="5"/>
      <c r="G265" s="5"/>
      <c r="H265" s="5"/>
    </row>
    <row r="266" spans="1:8" ht="15.75">
      <c r="A266" s="3"/>
      <c r="B266" s="3"/>
      <c r="C266" s="5"/>
      <c r="D266" s="5"/>
      <c r="E266" s="5"/>
      <c r="F266" s="5"/>
      <c r="G266" s="5"/>
      <c r="H266" s="5"/>
    </row>
    <row r="267" spans="1:8" ht="15.75">
      <c r="A267" s="3"/>
      <c r="B267" s="3"/>
      <c r="C267" s="5"/>
      <c r="D267" s="5"/>
      <c r="E267" s="5"/>
      <c r="F267" s="5"/>
      <c r="G267" s="5"/>
      <c r="H267" s="5"/>
    </row>
    <row r="268" spans="1:8" ht="15.75">
      <c r="A268" s="3"/>
      <c r="B268" s="3"/>
      <c r="C268" s="5"/>
      <c r="D268" s="5"/>
      <c r="E268" s="5"/>
      <c r="F268" s="5"/>
      <c r="G268" s="5"/>
      <c r="H268" s="5"/>
    </row>
    <row r="269" spans="1:8" ht="15.75">
      <c r="A269" s="3"/>
      <c r="B269" s="3"/>
      <c r="C269" s="5"/>
      <c r="D269" s="5"/>
      <c r="E269" s="5"/>
      <c r="F269" s="5"/>
      <c r="G269" s="5"/>
      <c r="H269" s="5"/>
    </row>
    <row r="270" spans="1:8" ht="15.75">
      <c r="A270" s="3"/>
      <c r="B270" s="3"/>
      <c r="C270" s="5"/>
      <c r="D270" s="5"/>
      <c r="E270" s="5"/>
      <c r="F270" s="5"/>
      <c r="G270" s="5"/>
      <c r="H270" s="5"/>
    </row>
    <row r="271" spans="1:8" ht="15.75">
      <c r="A271" s="3"/>
      <c r="B271" s="3"/>
      <c r="C271" s="5"/>
      <c r="D271" s="5"/>
      <c r="E271" s="5"/>
      <c r="F271" s="5"/>
      <c r="G271" s="5"/>
      <c r="H271" s="5"/>
    </row>
    <row r="272" spans="1:8" ht="15.75">
      <c r="A272" s="3"/>
      <c r="B272" s="3"/>
      <c r="C272" s="5"/>
      <c r="D272" s="5"/>
      <c r="E272" s="5"/>
      <c r="F272" s="5"/>
      <c r="G272" s="5"/>
      <c r="H272" s="5"/>
    </row>
    <row r="273" spans="1:8" ht="15.75">
      <c r="A273" s="3"/>
      <c r="B273" s="3"/>
      <c r="C273" s="5"/>
      <c r="D273" s="5"/>
      <c r="E273" s="5"/>
      <c r="F273" s="5"/>
      <c r="G273" s="5"/>
      <c r="H273" s="5"/>
    </row>
    <row r="274" spans="1:8" ht="15.75">
      <c r="A274" s="3"/>
      <c r="B274" s="3"/>
      <c r="C274" s="5"/>
      <c r="D274" s="5"/>
      <c r="E274" s="5"/>
      <c r="F274" s="5"/>
      <c r="G274" s="5"/>
      <c r="H274" s="5"/>
    </row>
    <row r="275" spans="1:8" ht="15.75">
      <c r="A275" s="3"/>
      <c r="B275" s="3"/>
      <c r="C275" s="5"/>
      <c r="D275" s="5"/>
      <c r="E275" s="5"/>
      <c r="F275" s="5"/>
      <c r="G275" s="5"/>
      <c r="H275" s="5"/>
    </row>
    <row r="276" spans="1:8" ht="15.75">
      <c r="A276" s="3"/>
      <c r="B276" s="3"/>
      <c r="C276" s="5"/>
      <c r="D276" s="5"/>
      <c r="E276" s="5"/>
      <c r="F276" s="5"/>
      <c r="G276" s="5"/>
      <c r="H276" s="5"/>
    </row>
    <row r="277" spans="1:8" ht="15.75">
      <c r="A277" s="3"/>
      <c r="B277" s="3"/>
      <c r="C277" s="5"/>
      <c r="D277" s="5"/>
      <c r="E277" s="5"/>
      <c r="F277" s="5"/>
      <c r="G277" s="5"/>
      <c r="H277" s="5"/>
    </row>
    <row r="278" spans="1:8" ht="15.75">
      <c r="A278" s="3"/>
      <c r="B278" s="3"/>
      <c r="C278" s="5"/>
      <c r="D278" s="5"/>
      <c r="E278" s="5"/>
      <c r="F278" s="5"/>
      <c r="G278" s="5"/>
      <c r="H278" s="5"/>
    </row>
    <row r="279" spans="1:8" ht="15.75">
      <c r="A279" s="3"/>
      <c r="B279" s="3"/>
      <c r="C279" s="5"/>
      <c r="D279" s="5"/>
      <c r="E279" s="5"/>
      <c r="F279" s="5"/>
      <c r="G279" s="5"/>
      <c r="H279" s="5"/>
    </row>
    <row r="280" spans="1:8" ht="15.75">
      <c r="A280" s="3"/>
      <c r="B280" s="3"/>
      <c r="C280" s="5"/>
      <c r="D280" s="5"/>
      <c r="E280" s="5"/>
      <c r="F280" s="5"/>
      <c r="G280" s="5"/>
      <c r="H280" s="5"/>
    </row>
    <row r="281" spans="1:8" ht="15.75">
      <c r="A281" s="3"/>
      <c r="B281" s="3"/>
      <c r="C281" s="5"/>
      <c r="D281" s="5"/>
      <c r="E281" s="5"/>
      <c r="F281" s="5"/>
      <c r="G281" s="5"/>
      <c r="H281" s="5"/>
    </row>
    <row r="282" spans="1:8" ht="15.75">
      <c r="A282" s="3"/>
      <c r="B282" s="3"/>
      <c r="C282" s="5"/>
      <c r="D282" s="5"/>
      <c r="E282" s="5"/>
      <c r="F282" s="5"/>
      <c r="G282" s="5"/>
      <c r="H282" s="5"/>
    </row>
    <row r="283" spans="1:8" ht="15.75">
      <c r="A283" s="3"/>
      <c r="B283" s="3"/>
      <c r="C283" s="5"/>
      <c r="D283" s="5"/>
      <c r="E283" s="5"/>
      <c r="F283" s="5"/>
      <c r="G283" s="5"/>
      <c r="H283" s="5"/>
    </row>
    <row r="284" spans="1:8" ht="15.75">
      <c r="A284" s="3"/>
      <c r="B284" s="3"/>
      <c r="C284" s="5"/>
      <c r="D284" s="5"/>
      <c r="E284" s="5"/>
      <c r="F284" s="5"/>
      <c r="G284" s="5"/>
      <c r="H284" s="5"/>
    </row>
    <row r="285" spans="1:8" ht="15.75">
      <c r="A285" s="3"/>
      <c r="B285" s="3"/>
      <c r="C285" s="5"/>
      <c r="D285" s="5"/>
      <c r="E285" s="5"/>
      <c r="F285" s="5"/>
      <c r="G285" s="5"/>
      <c r="H285" s="5"/>
    </row>
    <row r="286" spans="1:8" ht="15.75">
      <c r="A286" s="3"/>
      <c r="B286" s="3"/>
      <c r="C286" s="5"/>
      <c r="D286" s="5"/>
      <c r="E286" s="5"/>
      <c r="F286" s="5"/>
      <c r="G286" s="5"/>
      <c r="H286" s="5"/>
    </row>
    <row r="287" spans="1:8" ht="15.75">
      <c r="A287" s="3"/>
      <c r="B287" s="3"/>
      <c r="C287" s="5"/>
      <c r="D287" s="5"/>
      <c r="E287" s="5"/>
      <c r="F287" s="5"/>
      <c r="G287" s="5"/>
      <c r="H287" s="5"/>
    </row>
    <row r="288" spans="1:8" ht="15.75">
      <c r="A288" s="3"/>
      <c r="B288" s="3"/>
      <c r="C288" s="5"/>
      <c r="D288" s="5"/>
      <c r="E288" s="5"/>
      <c r="F288" s="5"/>
      <c r="G288" s="5"/>
      <c r="H288" s="5"/>
    </row>
    <row r="289" spans="1:8" ht="15.75">
      <c r="A289" s="3"/>
      <c r="B289" s="3"/>
      <c r="C289" s="5"/>
      <c r="D289" s="5"/>
      <c r="E289" s="5"/>
      <c r="F289" s="5"/>
      <c r="G289" s="5"/>
      <c r="H289" s="5"/>
    </row>
    <row r="290" spans="1:8" ht="15.75">
      <c r="A290" s="3"/>
      <c r="B290" s="3"/>
      <c r="C290" s="5"/>
      <c r="D290" s="5"/>
      <c r="E290" s="5"/>
      <c r="F290" s="5"/>
      <c r="G290" s="5"/>
      <c r="H290" s="5"/>
    </row>
    <row r="291" spans="1:8" ht="15.75">
      <c r="A291" s="3"/>
      <c r="B291" s="3"/>
      <c r="C291" s="5"/>
      <c r="D291" s="5"/>
      <c r="E291" s="5"/>
      <c r="F291" s="5"/>
      <c r="G291" s="5"/>
      <c r="H291" s="5"/>
    </row>
    <row r="292" spans="1:8" ht="15.75">
      <c r="A292" s="3"/>
      <c r="B292" s="3"/>
      <c r="C292" s="5"/>
      <c r="D292" s="5"/>
      <c r="E292" s="5"/>
      <c r="F292" s="5"/>
      <c r="G292" s="5"/>
      <c r="H292" s="5"/>
    </row>
    <row r="293" spans="1:8" ht="15.75">
      <c r="A293" s="3"/>
      <c r="B293" s="3"/>
      <c r="C293" s="5"/>
      <c r="D293" s="5"/>
      <c r="E293" s="5"/>
      <c r="F293" s="5"/>
      <c r="G293" s="5"/>
      <c r="H293" s="5"/>
    </row>
    <row r="294" spans="1:8" ht="15.75">
      <c r="A294" s="3"/>
      <c r="B294" s="3"/>
      <c r="C294" s="5"/>
      <c r="D294" s="5"/>
      <c r="E294" s="5"/>
      <c r="F294" s="5"/>
      <c r="G294" s="5"/>
      <c r="H294" s="5"/>
    </row>
    <row r="295" spans="1:8" ht="15.75">
      <c r="A295" s="3"/>
      <c r="B295" s="3"/>
      <c r="C295" s="5"/>
      <c r="D295" s="5"/>
      <c r="E295" s="5"/>
      <c r="F295" s="5"/>
      <c r="G295" s="5"/>
      <c r="H295" s="5"/>
    </row>
    <row r="296" spans="1:8" ht="15.75">
      <c r="A296" s="3"/>
      <c r="B296" s="3"/>
      <c r="C296" s="5"/>
      <c r="D296" s="5"/>
      <c r="E296" s="5"/>
      <c r="F296" s="5"/>
      <c r="G296" s="5"/>
      <c r="H296" s="5"/>
    </row>
    <row r="297" spans="1:8" ht="15.75">
      <c r="A297" s="3"/>
      <c r="B297" s="3"/>
      <c r="C297" s="5"/>
      <c r="D297" s="5"/>
      <c r="E297" s="5"/>
      <c r="F297" s="5"/>
      <c r="G297" s="5"/>
      <c r="H297" s="5"/>
    </row>
    <row r="298" spans="1:8" ht="15.75">
      <c r="A298" s="3"/>
      <c r="B298" s="3"/>
      <c r="C298" s="5"/>
      <c r="D298" s="5"/>
      <c r="E298" s="5"/>
      <c r="F298" s="5"/>
      <c r="G298" s="5"/>
      <c r="H298" s="5"/>
    </row>
    <row r="299" spans="1:8" ht="15.75">
      <c r="A299" s="3"/>
      <c r="B299" s="3"/>
      <c r="C299" s="5"/>
      <c r="D299" s="5"/>
      <c r="E299" s="5"/>
      <c r="F299" s="5"/>
      <c r="G299" s="5"/>
      <c r="H299" s="5"/>
    </row>
    <row r="300" spans="1:5" ht="15.75">
      <c r="A300" s="3"/>
      <c r="B300" s="3"/>
      <c r="C300" s="5"/>
      <c r="D300" s="5"/>
      <c r="E300" s="5"/>
    </row>
    <row r="301" spans="2:5" ht="15.75">
      <c r="B301" s="3"/>
      <c r="C301" s="5"/>
      <c r="D301" s="5"/>
      <c r="E301" s="5"/>
    </row>
    <row r="302" spans="2:5" ht="15.75">
      <c r="B302" s="3"/>
      <c r="C302" s="5"/>
      <c r="D302" s="5"/>
      <c r="E302" s="5"/>
    </row>
    <row r="303" spans="2:5" ht="15.75">
      <c r="B303" s="3"/>
      <c r="C303" s="5"/>
      <c r="D303" s="5"/>
      <c r="E303" s="5"/>
    </row>
    <row r="304" ht="15.75">
      <c r="E304" s="5"/>
    </row>
    <row r="305" ht="15.75">
      <c r="E305" s="5"/>
    </row>
    <row r="306" ht="15.75">
      <c r="E306" s="5"/>
    </row>
    <row r="307" ht="15.75">
      <c r="E307" s="5"/>
    </row>
  </sheetData>
  <sheetProtection/>
  <mergeCells count="140">
    <mergeCell ref="B222:I222"/>
    <mergeCell ref="B135:I135"/>
    <mergeCell ref="D136:F136"/>
    <mergeCell ref="D137:F137"/>
    <mergeCell ref="D138:F138"/>
    <mergeCell ref="B140:I140"/>
    <mergeCell ref="B214:D214"/>
    <mergeCell ref="B215:D215"/>
    <mergeCell ref="B216:D216"/>
    <mergeCell ref="B219:D219"/>
    <mergeCell ref="B210:E210"/>
    <mergeCell ref="B211:D211"/>
    <mergeCell ref="B212:D212"/>
    <mergeCell ref="B213:D213"/>
    <mergeCell ref="B220:D220"/>
    <mergeCell ref="B131:D131"/>
    <mergeCell ref="B193:C193"/>
    <mergeCell ref="B208:D208"/>
    <mergeCell ref="B207:D207"/>
    <mergeCell ref="B142:I142"/>
    <mergeCell ref="B129:C129"/>
    <mergeCell ref="B132:I132"/>
    <mergeCell ref="B217:D217"/>
    <mergeCell ref="B218:D218"/>
    <mergeCell ref="B209:D209"/>
    <mergeCell ref="B44:I44"/>
    <mergeCell ref="B46:H46"/>
    <mergeCell ref="B47:H47"/>
    <mergeCell ref="B49:H49"/>
    <mergeCell ref="B128:D128"/>
    <mergeCell ref="B120:H120"/>
    <mergeCell ref="B124:D124"/>
    <mergeCell ref="B122:H122"/>
    <mergeCell ref="B200:F200"/>
    <mergeCell ref="B25:C25"/>
    <mergeCell ref="B34:C34"/>
    <mergeCell ref="B35:C35"/>
    <mergeCell ref="B36:C36"/>
    <mergeCell ref="B37:C37"/>
    <mergeCell ref="B141:I141"/>
    <mergeCell ref="B130:C130"/>
    <mergeCell ref="A8:I8"/>
    <mergeCell ref="A9:I9"/>
    <mergeCell ref="A10:I10"/>
    <mergeCell ref="A11:I11"/>
    <mergeCell ref="B18:I18"/>
    <mergeCell ref="B63:H63"/>
    <mergeCell ref="B21:G21"/>
    <mergeCell ref="B26:C26"/>
    <mergeCell ref="B27:C27"/>
    <mergeCell ref="C12:H12"/>
    <mergeCell ref="B14:I14"/>
    <mergeCell ref="B16:I16"/>
    <mergeCell ref="B40:H40"/>
    <mergeCell ref="B43:H43"/>
    <mergeCell ref="B17:I17"/>
    <mergeCell ref="B39:H39"/>
    <mergeCell ref="B31:C31"/>
    <mergeCell ref="B32:C32"/>
    <mergeCell ref="B15:I15"/>
    <mergeCell ref="B19:I19"/>
    <mergeCell ref="B20:G20"/>
    <mergeCell ref="B50:I50"/>
    <mergeCell ref="B53:H53"/>
    <mergeCell ref="B54:I54"/>
    <mergeCell ref="B33:C33"/>
    <mergeCell ref="B28:C28"/>
    <mergeCell ref="B29:C29"/>
    <mergeCell ref="B30:C30"/>
    <mergeCell ref="B23:C23"/>
    <mergeCell ref="B24:C24"/>
    <mergeCell ref="B56:H56"/>
    <mergeCell ref="B62:I62"/>
    <mergeCell ref="B58:I58"/>
    <mergeCell ref="D66:E66"/>
    <mergeCell ref="F66:G66"/>
    <mergeCell ref="H66:I66"/>
    <mergeCell ref="B60:I61"/>
    <mergeCell ref="D64:E64"/>
    <mergeCell ref="F64:G64"/>
    <mergeCell ref="H64:K64"/>
    <mergeCell ref="J66:K66"/>
    <mergeCell ref="B77:H77"/>
    <mergeCell ref="F65:G65"/>
    <mergeCell ref="H65:I65"/>
    <mergeCell ref="J65:K65"/>
    <mergeCell ref="B74:I74"/>
    <mergeCell ref="D65:E65"/>
    <mergeCell ref="B80:D80"/>
    <mergeCell ref="B85:E85"/>
    <mergeCell ref="B88:E88"/>
    <mergeCell ref="B81:H81"/>
    <mergeCell ref="B67:C67"/>
    <mergeCell ref="B68:C68"/>
    <mergeCell ref="B76:H76"/>
    <mergeCell ref="B69:C69"/>
    <mergeCell ref="B73:H73"/>
    <mergeCell ref="B107:H107"/>
    <mergeCell ref="C108:D108"/>
    <mergeCell ref="G108:H109"/>
    <mergeCell ref="C109:D109"/>
    <mergeCell ref="B93:E93"/>
    <mergeCell ref="B99:E99"/>
    <mergeCell ref="B104:H104"/>
    <mergeCell ref="B105:I105"/>
    <mergeCell ref="C94:D94"/>
    <mergeCell ref="B114:I114"/>
    <mergeCell ref="B116:H116"/>
    <mergeCell ref="B117:I117"/>
    <mergeCell ref="B119:H119"/>
    <mergeCell ref="C110:D110"/>
    <mergeCell ref="C111:D111"/>
    <mergeCell ref="C112:D112"/>
    <mergeCell ref="C113:D113"/>
    <mergeCell ref="B134:H134"/>
    <mergeCell ref="B147:H147"/>
    <mergeCell ref="B151:C151"/>
    <mergeCell ref="B170:D170"/>
    <mergeCell ref="B172:D172"/>
    <mergeCell ref="B143:H143"/>
    <mergeCell ref="B146:H146"/>
    <mergeCell ref="B178:C178"/>
    <mergeCell ref="B152:C152"/>
    <mergeCell ref="B179:D179"/>
    <mergeCell ref="B159:H159"/>
    <mergeCell ref="B160:I160"/>
    <mergeCell ref="B162:I162"/>
    <mergeCell ref="B163:C163"/>
    <mergeCell ref="B157:I157"/>
    <mergeCell ref="B156:H156"/>
    <mergeCell ref="B225:I225"/>
    <mergeCell ref="B234:D234"/>
    <mergeCell ref="B181:D181"/>
    <mergeCell ref="B224:D224"/>
    <mergeCell ref="B229:D229"/>
    <mergeCell ref="B187:F187"/>
    <mergeCell ref="B198:C198"/>
    <mergeCell ref="B192:E192"/>
    <mergeCell ref="B196:E196"/>
    <mergeCell ref="B194:C194"/>
  </mergeCells>
  <printOptions/>
  <pageMargins left="0.6299212598425197" right="0.3937007874015748" top="0.5905511811023623" bottom="0.35433070866141736" header="0.3937007874015748" footer="0.1968503937007874"/>
  <pageSetup fitToHeight="4" horizontalDpi="600" verticalDpi="600" orientation="portrait" scale="65" r:id="rId2"/>
  <headerFooter alignWithMargins="0">
    <oddFooter>&amp;CPage &amp;P of &amp;N</oddFooter>
  </headerFooter>
  <rowBreaks count="4" manualBreakCount="4">
    <brk id="61" max="9" man="1"/>
    <brk id="98" max="9" man="1"/>
    <brk id="145" max="9" man="1"/>
    <brk id="185"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syarina-ismail</cp:lastModifiedBy>
  <cp:lastPrinted>2012-08-16T04:11:38Z</cp:lastPrinted>
  <dcterms:created xsi:type="dcterms:W3CDTF">2002-11-14T19:07:56Z</dcterms:created>
  <dcterms:modified xsi:type="dcterms:W3CDTF">2012-08-16T08:25:59Z</dcterms:modified>
  <cp:category/>
  <cp:version/>
  <cp:contentType/>
  <cp:contentStatus/>
</cp:coreProperties>
</file>