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'ci.equity'!$A$1:$O$54</definedName>
    <definedName name="_xlnm.Print_Area" localSheetId="0">'IncomeStat'!$B$1:$J$51</definedName>
  </definedNames>
  <calcPr fullCalcOnLoad="1"/>
</workbook>
</file>

<file path=xl/sharedStrings.xml><?xml version="1.0" encoding="utf-8"?>
<sst xmlns="http://schemas.openxmlformats.org/spreadsheetml/2006/main" count="210" uniqueCount="154">
  <si>
    <t>Total</t>
  </si>
  <si>
    <t>Revenue</t>
  </si>
  <si>
    <t>Quarter</t>
  </si>
  <si>
    <t>RM'000</t>
  </si>
  <si>
    <t>Taxation</t>
  </si>
  <si>
    <t>Finance Costs</t>
  </si>
  <si>
    <t>(Company No. 498639-X)</t>
  </si>
  <si>
    <t>Current Year</t>
  </si>
  <si>
    <t>To Date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</si>
  <si>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</si>
  <si>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</si>
  <si>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</si>
  <si>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</si>
  <si>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</si>
  <si>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</si>
  <si>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</si>
  <si>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</si>
  <si>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</si>
  <si>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</si>
  <si>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</si>
  <si>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</si>
  <si>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</si>
  <si>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</si>
  <si>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</si>
  <si>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</si>
  <si>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</si>
  <si>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</si>
  <si>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</si>
  <si>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Operating activities</t>
  </si>
  <si>
    <t>Adjustments for non-cash flow :-</t>
  </si>
  <si>
    <t>Non-cash items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</si>
  <si>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</si>
  <si>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</si>
  <si>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</si>
  <si>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</si>
  <si>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</si>
  <si>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</si>
  <si>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</si>
  <si>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</si>
  <si>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</si>
  <si>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CONDENSED CONSOLIDATED STATEMENT OF CHANGES IN EQUITY</t>
  </si>
  <si>
    <t>Share</t>
  </si>
  <si>
    <t>Capital</t>
  </si>
  <si>
    <t>Reserves</t>
  </si>
  <si>
    <t>Long term borrowings</t>
  </si>
  <si>
    <t>N/A</t>
  </si>
  <si>
    <t>The Condensed Consolidated Income Statement should be read in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</si>
  <si>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</si>
  <si>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</si>
  <si>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</si>
  <si>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</si>
  <si>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</si>
  <si>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</si>
  <si>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</si>
  <si>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</si>
  <si>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</si>
  <si>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Distributable</t>
  </si>
  <si>
    <t>Other Receivables</t>
  </si>
  <si>
    <t>Other payable and accruals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</si>
  <si>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</si>
  <si>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</si>
  <si>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</si>
  <si>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</si>
  <si>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</si>
  <si>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Net assets per share (sen)</t>
  </si>
  <si>
    <t>Revaluation</t>
  </si>
  <si>
    <t>Reserve</t>
  </si>
  <si>
    <t>Equity holders of the parent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</si>
  <si>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</si>
  <si>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</si>
  <si>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</si>
  <si>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</si>
  <si>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</si>
  <si>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</si>
  <si>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</si>
  <si>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</si>
  <si>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</si>
  <si>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</si>
  <si>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</si>
  <si>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</si>
  <si>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</si>
  <si>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Profit / (Loss) before taxation</t>
  </si>
  <si>
    <t>Net Profit / (Loss) for the period</t>
  </si>
  <si>
    <t>Investment Properties</t>
  </si>
  <si>
    <t>Exchange</t>
  </si>
  <si>
    <t>Realisation of revaluation reserve</t>
  </si>
  <si>
    <t>Translation</t>
  </si>
  <si>
    <t>Prepaid Land Lease Payments</t>
  </si>
  <si>
    <t>Proceeds from Sale of Property, Plant &amp; Equipment</t>
  </si>
  <si>
    <t>STONE MASTER CORPORATION BERHAD</t>
  </si>
  <si>
    <t>(The figures have not been audited)</t>
  </si>
  <si>
    <t>(Incorporated in Malaysia)</t>
  </si>
  <si>
    <t>CONDENSED CONSOLIDATED STATEMENT OF COMPREHENSIVE INCOME</t>
  </si>
  <si>
    <t>Preceding Year</t>
  </si>
  <si>
    <t>Corresponding</t>
  </si>
  <si>
    <t>(3 months to</t>
  </si>
  <si>
    <t>CURRENT</t>
  </si>
  <si>
    <t>QUARTER</t>
  </si>
  <si>
    <t>YEAR ENDED</t>
  </si>
  <si>
    <t>CONDENSED CONSOLIDATED STATEMENT OF CASH FLOWS</t>
  </si>
  <si>
    <t>Non-Controlling Interests</t>
  </si>
  <si>
    <t>Non-Controlling Interest</t>
  </si>
  <si>
    <t>Non-</t>
  </si>
  <si>
    <t>Controlling</t>
  </si>
  <si>
    <t>Total comprehensive income for the</t>
  </si>
  <si>
    <t xml:space="preserve">Other comprehensive income :- </t>
  </si>
  <si>
    <t>Total Comprehensive Income</t>
  </si>
  <si>
    <t>Profit / (Loss) for the period</t>
  </si>
  <si>
    <t>Total Comprehensive ncome attributable to :</t>
  </si>
  <si>
    <t>Total Comprehensive Income</t>
  </si>
  <si>
    <t>Profit / (Loss) from Operations</t>
  </si>
  <si>
    <t>Profit / (Loss) attributable to :</t>
  </si>
  <si>
    <t>Operating profit / (loss) before changes in working capital</t>
  </si>
  <si>
    <t>Net Cash Flow from investing activities</t>
  </si>
  <si>
    <t>Net Cash Flow from financing activities</t>
  </si>
  <si>
    <t>Profit / (Loss)</t>
  </si>
  <si>
    <t>31.03.2011</t>
  </si>
  <si>
    <t>conjunction with the Annual Financial Report for the year ended 31March 2011</t>
  </si>
  <si>
    <t>31 March 2011</t>
  </si>
  <si>
    <t xml:space="preserve">CONDENSED CONSOLIDATED STATEMENT OF FINANCIAL POSITION </t>
  </si>
  <si>
    <t>Report for the year ended 31 March 2011.</t>
  </si>
  <si>
    <t>Balance as at 01/04/2011</t>
  </si>
  <si>
    <t>Fair</t>
  </si>
  <si>
    <t>Value</t>
  </si>
  <si>
    <t>Balance as at 01/04/2010</t>
  </si>
  <si>
    <t xml:space="preserve">Capital reduction </t>
  </si>
  <si>
    <t>Profit/(Loss) before taxation</t>
  </si>
  <si>
    <t>Cash and cash equivalents at beginning of period</t>
  </si>
  <si>
    <t>Cash and cash equivalents at end of period</t>
  </si>
  <si>
    <t>Transfer within reserves :</t>
  </si>
  <si>
    <t xml:space="preserve">                      Attributable to Equity Holders of the Parent</t>
  </si>
  <si>
    <t xml:space="preserve"> - Realisation of revaluaton surplus</t>
  </si>
  <si>
    <t xml:space="preserve"> - Currency translation difference</t>
  </si>
  <si>
    <t>31.3.2011)</t>
  </si>
  <si>
    <t>31.3.2012)</t>
  </si>
  <si>
    <t>For the period ended 31 MARCH 2012</t>
  </si>
  <si>
    <t>(12 months to</t>
  </si>
  <si>
    <t>31.3.2012</t>
  </si>
  <si>
    <t>as at 31 MARCH 2012</t>
  </si>
  <si>
    <t>INTERIM FINANCIAL STATEMENT FOR THE FOURTH QUARTER ENDED 31 MARCH 2012</t>
  </si>
  <si>
    <t>INTERIM FINANCIAL STATEMENT FOR THE FOURTH QUARTER ENDED 31MARCH 2012</t>
  </si>
  <si>
    <t>12 months quarter</t>
  </si>
  <si>
    <t>ended 31 MARCH 2012</t>
  </si>
  <si>
    <t>Disposal of subsidiaries</t>
  </si>
  <si>
    <t>year</t>
  </si>
  <si>
    <t>year ended 31/3/2012</t>
  </si>
  <si>
    <t>For the financial year ended 31 MARCH 2012</t>
  </si>
  <si>
    <t>ended 31 MARCH  2011</t>
  </si>
  <si>
    <t>period ended 31/3/2011</t>
  </si>
  <si>
    <t>Disposal of revalued land &amp; buidlings</t>
  </si>
  <si>
    <t>For the financial year  ended 31 MARCH 2012</t>
  </si>
  <si>
    <t>12 months ended</t>
  </si>
  <si>
    <t>31.3.2011</t>
  </si>
  <si>
    <t>INTERIM FINANCIAL STATEMENT FOR THE FOURTH QUARTER ENDED 31 March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</si>
</sst>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</numFmts>
  <fonts count="4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42" applyFont="1" applyAlignment="1">
      <alignment/>
    </xf>
    <xf numFmtId="176" fontId="1" fillId="0" borderId="0" xfId="42" applyNumberFormat="1" applyFont="1" applyAlignment="1">
      <alignment/>
    </xf>
    <xf numFmtId="176" fontId="1" fillId="0" borderId="10" xfId="42" applyNumberFormat="1" applyFont="1" applyBorder="1" applyAlignment="1">
      <alignment/>
    </xf>
    <xf numFmtId="176" fontId="1" fillId="0" borderId="11" xfId="42" applyNumberFormat="1" applyFont="1" applyBorder="1" applyAlignment="1">
      <alignment/>
    </xf>
    <xf numFmtId="176" fontId="1" fillId="0" borderId="0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176" fontId="1" fillId="0" borderId="13" xfId="42" applyNumberFormat="1" applyFont="1" applyBorder="1" applyAlignment="1">
      <alignment/>
    </xf>
    <xf numFmtId="176" fontId="1" fillId="0" borderId="14" xfId="42" applyNumberFormat="1" applyFont="1" applyBorder="1" applyAlignment="1">
      <alignment/>
    </xf>
    <xf numFmtId="176" fontId="1" fillId="0" borderId="15" xfId="42" applyNumberFormat="1" applyFont="1" applyBorder="1" applyAlignment="1">
      <alignment/>
    </xf>
    <xf numFmtId="176" fontId="1" fillId="0" borderId="16" xfId="42" applyNumberFormat="1" applyFont="1" applyBorder="1" applyAlignment="1">
      <alignment/>
    </xf>
    <xf numFmtId="176" fontId="1" fillId="0" borderId="17" xfId="42" applyNumberFormat="1" applyFont="1" applyBorder="1" applyAlignment="1">
      <alignment/>
    </xf>
    <xf numFmtId="176" fontId="1" fillId="0" borderId="18" xfId="42" applyNumberFormat="1" applyFont="1" applyBorder="1" applyAlignment="1">
      <alignment/>
    </xf>
    <xf numFmtId="176" fontId="1" fillId="0" borderId="19" xfId="42" applyNumberFormat="1" applyFont="1" applyBorder="1" applyAlignment="1">
      <alignment/>
    </xf>
    <xf numFmtId="176" fontId="1" fillId="0" borderId="20" xfId="42" applyNumberFormat="1" applyFont="1" applyBorder="1" applyAlignment="1">
      <alignment/>
    </xf>
    <xf numFmtId="176" fontId="1" fillId="0" borderId="0" xfId="42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42" applyNumberFormat="1" applyFont="1" applyAlignment="1">
      <alignment/>
    </xf>
    <xf numFmtId="0" fontId="3" fillId="0" borderId="0" xfId="0" applyFont="1" applyAlignment="1">
      <alignment/>
    </xf>
    <xf numFmtId="176" fontId="1" fillId="0" borderId="21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6" fontId="1" fillId="0" borderId="2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6" fontId="1" fillId="0" borderId="23" xfId="42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76" fontId="1" fillId="0" borderId="24" xfId="42" applyNumberFormat="1" applyFont="1" applyBorder="1" applyAlignment="1">
      <alignment/>
    </xf>
    <xf numFmtId="176" fontId="1" fillId="0" borderId="25" xfId="42" applyNumberFormat="1" applyFont="1" applyBorder="1" applyAlignment="1">
      <alignment/>
    </xf>
    <xf numFmtId="176" fontId="1" fillId="0" borderId="26" xfId="42" applyNumberFormat="1" applyFont="1" applyBorder="1" applyAlignment="1">
      <alignment/>
    </xf>
    <xf numFmtId="15" fontId="3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104775</xdr:rowOff>
    </xdr:from>
    <xdr:to>
      <xdr:col>2</xdr:col>
      <xdr:colOff>219075</xdr:colOff>
      <xdr:row>11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2152650" y="2000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11</xdr:row>
      <xdr:rowOff>95250</xdr:rowOff>
    </xdr:from>
    <xdr:to>
      <xdr:col>10</xdr:col>
      <xdr:colOff>685800</xdr:colOff>
      <xdr:row>11</xdr:row>
      <xdr:rowOff>95250</xdr:rowOff>
    </xdr:to>
    <xdr:sp>
      <xdr:nvSpPr>
        <xdr:cNvPr id="2" name="Line 4"/>
        <xdr:cNvSpPr>
          <a:spLocks/>
        </xdr:cNvSpPr>
      </xdr:nvSpPr>
      <xdr:spPr>
        <a:xfrm>
          <a:off x="5724525" y="1990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2"/>
  <sheetViews>
    <sheetView zoomScalePageLayoutView="0" workbookViewId="0" topLeftCell="B17">
      <selection activeCell="H25" sqref="H25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7.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89</v>
      </c>
      <c r="D2" s="8"/>
      <c r="H2" s="33"/>
    </row>
    <row r="3" spans="3:8" ht="15.75">
      <c r="C3" s="33" t="s">
        <v>6</v>
      </c>
      <c r="D3" s="8"/>
      <c r="H3" s="33"/>
    </row>
    <row r="4" spans="3:8" ht="15.75">
      <c r="C4" s="33" t="s">
        <v>91</v>
      </c>
      <c r="D4" s="8"/>
      <c r="H4" s="33"/>
    </row>
    <row r="5" spans="3:8" ht="15.75">
      <c r="C5" s="33"/>
      <c r="D5" s="8"/>
      <c r="H5" s="33"/>
    </row>
    <row r="6" spans="3:4" ht="12.75">
      <c r="C6" s="10" t="s">
        <v>140</v>
      </c>
      <c r="D6" s="4"/>
    </row>
    <row r="7" spans="3:4" ht="12.75">
      <c r="C7" s="4" t="s">
        <v>90</v>
      </c>
      <c r="D7" s="4"/>
    </row>
    <row r="9" ht="12.75">
      <c r="C9" s="3" t="s">
        <v>92</v>
      </c>
    </row>
    <row r="10" ht="12.75">
      <c r="C10" s="3" t="s">
        <v>135</v>
      </c>
    </row>
    <row r="12" spans="4:10" ht="12.75">
      <c r="D12" s="10" t="s">
        <v>48</v>
      </c>
      <c r="E12" s="6"/>
      <c r="F12" s="6"/>
      <c r="G12" s="6"/>
      <c r="H12" s="10" t="s">
        <v>47</v>
      </c>
      <c r="I12" s="3"/>
      <c r="J12" s="6"/>
    </row>
    <row r="13" spans="4:10" ht="12.75">
      <c r="D13" s="6" t="s">
        <v>7</v>
      </c>
      <c r="E13" s="3"/>
      <c r="F13" s="6" t="s">
        <v>93</v>
      </c>
      <c r="G13" s="6"/>
      <c r="H13" s="6" t="s">
        <v>7</v>
      </c>
      <c r="I13" s="3"/>
      <c r="J13" s="6" t="s">
        <v>93</v>
      </c>
    </row>
    <row r="14" spans="4:10" ht="12.75">
      <c r="D14" s="6" t="s">
        <v>2</v>
      </c>
      <c r="E14" s="3"/>
      <c r="F14" s="6" t="s">
        <v>94</v>
      </c>
      <c r="G14" s="6"/>
      <c r="H14" s="6" t="s">
        <v>8</v>
      </c>
      <c r="I14" s="3"/>
      <c r="J14" s="6" t="s">
        <v>94</v>
      </c>
    </row>
    <row r="15" spans="4:10" ht="12.75">
      <c r="D15" s="6" t="s">
        <v>95</v>
      </c>
      <c r="E15" s="3"/>
      <c r="F15" s="6" t="s">
        <v>95</v>
      </c>
      <c r="G15" s="6"/>
      <c r="H15" s="6" t="s">
        <v>136</v>
      </c>
      <c r="I15" s="3"/>
      <c r="J15" s="6" t="s">
        <v>136</v>
      </c>
    </row>
    <row r="16" spans="4:10" ht="12.75">
      <c r="D16" s="6" t="s">
        <v>134</v>
      </c>
      <c r="E16" s="3"/>
      <c r="F16" s="6" t="s">
        <v>133</v>
      </c>
      <c r="G16" s="6"/>
      <c r="H16" s="6" t="s">
        <v>134</v>
      </c>
      <c r="I16" s="3"/>
      <c r="J16" s="6" t="s">
        <v>133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14386</v>
      </c>
      <c r="E20" s="16"/>
      <c r="F20" s="16">
        <v>13292</v>
      </c>
      <c r="G20" s="16"/>
      <c r="H20" s="16">
        <v>66758</v>
      </c>
      <c r="I20" s="16"/>
      <c r="J20" s="16">
        <v>62875</v>
      </c>
    </row>
    <row r="21" spans="3:10" ht="12.75">
      <c r="C21" s="1" t="s">
        <v>9</v>
      </c>
      <c r="D21" s="16">
        <v>-17748</v>
      </c>
      <c r="E21" s="16"/>
      <c r="F21" s="16">
        <v>-16667</v>
      </c>
      <c r="G21" s="16"/>
      <c r="H21" s="16">
        <v>-75457</v>
      </c>
      <c r="I21" s="16"/>
      <c r="J21" s="16">
        <v>-70287</v>
      </c>
    </row>
    <row r="22" spans="3:10" ht="12.75">
      <c r="C22" s="1" t="s">
        <v>10</v>
      </c>
      <c r="D22" s="17">
        <v>434</v>
      </c>
      <c r="E22" s="16"/>
      <c r="F22" s="17">
        <v>445</v>
      </c>
      <c r="G22" s="16"/>
      <c r="H22" s="17">
        <v>2849</v>
      </c>
      <c r="I22" s="16"/>
      <c r="J22" s="17">
        <v>569</v>
      </c>
    </row>
    <row r="23" spans="3:10" ht="12.75">
      <c r="C23" s="1" t="s">
        <v>110</v>
      </c>
      <c r="D23" s="16">
        <f>SUM(D20:D22)</f>
        <v>-2928</v>
      </c>
      <c r="E23" s="16"/>
      <c r="F23" s="16">
        <f>SUM(F20:F22)</f>
        <v>-2930</v>
      </c>
      <c r="G23" s="16"/>
      <c r="H23" s="16">
        <f>SUM(H20:H22)</f>
        <v>-5850</v>
      </c>
      <c r="I23" s="16"/>
      <c r="J23" s="16">
        <f>SUM(J20:J22)</f>
        <v>-6843</v>
      </c>
    </row>
    <row r="24" spans="3:10" ht="12.75">
      <c r="C24" s="1" t="s">
        <v>5</v>
      </c>
      <c r="D24" s="17">
        <v>-411</v>
      </c>
      <c r="E24" s="16"/>
      <c r="F24" s="17">
        <v>-635</v>
      </c>
      <c r="G24" s="16"/>
      <c r="H24" s="17">
        <v>-2041</v>
      </c>
      <c r="I24" s="16"/>
      <c r="J24" s="17">
        <v>-2367</v>
      </c>
    </row>
    <row r="25" spans="3:10" ht="12.75">
      <c r="C25" s="1" t="s">
        <v>81</v>
      </c>
      <c r="D25" s="16">
        <f>SUM(D23:D24)</f>
        <v>-3339</v>
      </c>
      <c r="E25" s="16"/>
      <c r="F25" s="16">
        <f>SUM(F23:F24)</f>
        <v>-3565</v>
      </c>
      <c r="G25" s="16"/>
      <c r="H25" s="16">
        <f>SUM(H23:H24)</f>
        <v>-7891</v>
      </c>
      <c r="I25" s="16"/>
      <c r="J25" s="16">
        <f>SUM(J23:J24)</f>
        <v>-9210</v>
      </c>
    </row>
    <row r="26" spans="3:10" ht="12.75">
      <c r="C26" s="1" t="s">
        <v>4</v>
      </c>
      <c r="D26" s="17">
        <v>-27</v>
      </c>
      <c r="E26" s="16"/>
      <c r="F26" s="17">
        <v>-203</v>
      </c>
      <c r="G26" s="16"/>
      <c r="H26" s="17">
        <v>-201</v>
      </c>
      <c r="I26" s="16"/>
      <c r="J26" s="17">
        <v>-223</v>
      </c>
    </row>
    <row r="27" spans="3:10" ht="13.5" thickBot="1">
      <c r="C27" s="1" t="s">
        <v>107</v>
      </c>
      <c r="D27" s="18">
        <f>SUM(D25:D26)</f>
        <v>-3366</v>
      </c>
      <c r="E27" s="16"/>
      <c r="F27" s="18">
        <f>SUM(F25:F26)</f>
        <v>-3768</v>
      </c>
      <c r="G27" s="16"/>
      <c r="H27" s="18">
        <f>SUM(H25:H26)</f>
        <v>-8092</v>
      </c>
      <c r="I27" s="16"/>
      <c r="J27" s="18">
        <f>SUM(J25:J26)</f>
        <v>-9433</v>
      </c>
    </row>
    <row r="28" spans="4:10" ht="13.5" thickTop="1">
      <c r="D28" s="19"/>
      <c r="E28" s="16"/>
      <c r="F28" s="19"/>
      <c r="G28" s="16"/>
      <c r="H28" s="19"/>
      <c r="I28" s="16"/>
      <c r="J28" s="19"/>
    </row>
    <row r="29" spans="3:10" ht="12.75">
      <c r="C29" s="1" t="s">
        <v>105</v>
      </c>
      <c r="D29" s="19"/>
      <c r="E29" s="16"/>
      <c r="F29" s="19"/>
      <c r="G29" s="16"/>
      <c r="H29" s="19"/>
      <c r="I29" s="16"/>
      <c r="J29" s="19"/>
    </row>
    <row r="30" spans="3:10" ht="12.75">
      <c r="C30" s="1" t="s">
        <v>132</v>
      </c>
      <c r="D30" s="19">
        <v>0</v>
      </c>
      <c r="E30" s="16"/>
      <c r="F30" s="19">
        <v>1</v>
      </c>
      <c r="G30" s="16"/>
      <c r="H30" s="19">
        <v>0</v>
      </c>
      <c r="I30" s="16"/>
      <c r="J30" s="19">
        <v>5</v>
      </c>
    </row>
    <row r="31" spans="3:10" ht="12.75">
      <c r="C31" s="1" t="s">
        <v>131</v>
      </c>
      <c r="D31" s="19">
        <v>0</v>
      </c>
      <c r="E31" s="16"/>
      <c r="F31" s="19">
        <v>0</v>
      </c>
      <c r="G31" s="16"/>
      <c r="H31" s="19">
        <v>645</v>
      </c>
      <c r="I31" s="16"/>
      <c r="J31" s="19">
        <v>0</v>
      </c>
    </row>
    <row r="32" spans="4:10" ht="12.75">
      <c r="D32" s="19"/>
      <c r="E32" s="16"/>
      <c r="F32" s="19"/>
      <c r="G32" s="16"/>
      <c r="H32" s="19"/>
      <c r="I32" s="16"/>
      <c r="J32" s="19"/>
    </row>
    <row r="33" spans="3:10" ht="13.5" thickBot="1">
      <c r="C33" s="1" t="s">
        <v>106</v>
      </c>
      <c r="D33" s="38">
        <f>D27+D30+D31</f>
        <v>-3366</v>
      </c>
      <c r="E33" s="16"/>
      <c r="F33" s="38">
        <f>F27+F30</f>
        <v>-3767</v>
      </c>
      <c r="G33" s="16"/>
      <c r="H33" s="38">
        <f>H27+H30+H31</f>
        <v>-7447</v>
      </c>
      <c r="I33" s="16"/>
      <c r="J33" s="38">
        <f>J27+J30</f>
        <v>-9428</v>
      </c>
    </row>
    <row r="34" spans="4:10" ht="12.75">
      <c r="D34" s="16"/>
      <c r="E34" s="16"/>
      <c r="F34" s="16"/>
      <c r="G34" s="16"/>
      <c r="H34" s="16"/>
      <c r="I34" s="16"/>
      <c r="J34" s="16"/>
    </row>
    <row r="35" spans="3:10" ht="12.75">
      <c r="C35" s="1" t="s">
        <v>111</v>
      </c>
      <c r="D35" s="16"/>
      <c r="E35" s="16"/>
      <c r="F35" s="16"/>
      <c r="G35" s="16"/>
      <c r="H35" s="16"/>
      <c r="I35" s="16"/>
      <c r="J35" s="16"/>
    </row>
    <row r="36" spans="3:10" ht="12.75">
      <c r="C36" s="1" t="s">
        <v>67</v>
      </c>
      <c r="D36" s="16">
        <v>-3399</v>
      </c>
      <c r="E36" s="16"/>
      <c r="F36" s="16">
        <v>-3784</v>
      </c>
      <c r="G36" s="16"/>
      <c r="H36" s="16">
        <v>-7946</v>
      </c>
      <c r="I36" s="16"/>
      <c r="J36" s="16">
        <v>-9492</v>
      </c>
    </row>
    <row r="37" spans="3:10" ht="12.75">
      <c r="C37" s="1" t="s">
        <v>100</v>
      </c>
      <c r="D37" s="16">
        <v>33</v>
      </c>
      <c r="E37" s="16"/>
      <c r="F37" s="16">
        <v>16</v>
      </c>
      <c r="G37" s="16"/>
      <c r="H37" s="16">
        <v>-146</v>
      </c>
      <c r="I37" s="16"/>
      <c r="J37" s="16">
        <v>59</v>
      </c>
    </row>
    <row r="38" spans="3:10" ht="13.5" thickBot="1">
      <c r="C38" s="1" t="s">
        <v>82</v>
      </c>
      <c r="D38" s="28">
        <f>SUM(D36:D37)</f>
        <v>-3366</v>
      </c>
      <c r="E38" s="16"/>
      <c r="F38" s="28">
        <f>SUM(F36:F37)</f>
        <v>-3768</v>
      </c>
      <c r="G38" s="16"/>
      <c r="H38" s="28">
        <f>SUM(H36:H37)</f>
        <v>-8092</v>
      </c>
      <c r="I38" s="16"/>
      <c r="J38" s="28">
        <f>SUM(J36:J37)</f>
        <v>-9433</v>
      </c>
    </row>
    <row r="39" spans="4:10" ht="13.5" thickTop="1">
      <c r="D39" s="16"/>
      <c r="E39" s="16"/>
      <c r="F39" s="16"/>
      <c r="G39" s="16"/>
      <c r="H39" s="16"/>
      <c r="I39" s="16"/>
      <c r="J39" s="16"/>
    </row>
    <row r="40" spans="3:10" ht="12.75">
      <c r="C40" s="1" t="s">
        <v>108</v>
      </c>
      <c r="D40" s="16"/>
      <c r="E40" s="16"/>
      <c r="F40" s="16"/>
      <c r="G40" s="16"/>
      <c r="H40" s="16"/>
      <c r="I40" s="16"/>
      <c r="J40" s="16"/>
    </row>
    <row r="41" spans="3:10" ht="12.75">
      <c r="C41" s="1" t="s">
        <v>67</v>
      </c>
      <c r="D41" s="16">
        <v>-3399</v>
      </c>
      <c r="E41" s="16"/>
      <c r="F41" s="16">
        <v>-3783</v>
      </c>
      <c r="G41" s="16"/>
      <c r="H41" s="16">
        <f>-7946+645</f>
        <v>-7301</v>
      </c>
      <c r="I41" s="16"/>
      <c r="J41" s="16">
        <v>-9487</v>
      </c>
    </row>
    <row r="42" spans="3:10" ht="12.75">
      <c r="C42" s="1" t="s">
        <v>100</v>
      </c>
      <c r="D42" s="17">
        <v>33</v>
      </c>
      <c r="E42" s="16"/>
      <c r="F42" s="17">
        <v>16</v>
      </c>
      <c r="G42" s="16"/>
      <c r="H42" s="17">
        <v>-146</v>
      </c>
      <c r="I42" s="16"/>
      <c r="J42" s="17">
        <v>59</v>
      </c>
    </row>
    <row r="43" spans="3:10" ht="13.5" thickBot="1">
      <c r="C43" s="1" t="s">
        <v>109</v>
      </c>
      <c r="D43" s="38">
        <f>SUM(D41:D42)</f>
        <v>-3366</v>
      </c>
      <c r="E43" s="16"/>
      <c r="F43" s="38">
        <f>SUM(F41:F42)</f>
        <v>-3767</v>
      </c>
      <c r="G43" s="16"/>
      <c r="H43" s="38">
        <f>SUM(H41:H42)</f>
        <v>-7447</v>
      </c>
      <c r="I43" s="16"/>
      <c r="J43" s="38">
        <f>SUM(J41:J42)</f>
        <v>-9428</v>
      </c>
    </row>
    <row r="44" spans="4:10" ht="12.75">
      <c r="D44" s="16"/>
      <c r="E44" s="16"/>
      <c r="F44" s="16"/>
      <c r="G44" s="16"/>
      <c r="H44" s="16"/>
      <c r="I44" s="16"/>
      <c r="J44" s="16"/>
    </row>
    <row r="45" spans="3:10" ht="12.75">
      <c r="C45" s="1" t="s">
        <v>11</v>
      </c>
      <c r="D45" s="16"/>
      <c r="E45" s="16"/>
      <c r="F45" s="16"/>
      <c r="G45" s="16"/>
      <c r="H45" s="16"/>
      <c r="I45" s="16"/>
      <c r="J45" s="16"/>
    </row>
    <row r="46" spans="3:10" ht="12.75">
      <c r="C46" s="5" t="s">
        <v>12</v>
      </c>
      <c r="D46" s="15">
        <f>(D36/42000)*100</f>
        <v>-8.092857142857143</v>
      </c>
      <c r="E46" s="16"/>
      <c r="F46" s="15">
        <f>(F36/42000)*100</f>
        <v>-9.00952380952381</v>
      </c>
      <c r="G46" s="16"/>
      <c r="H46" s="15">
        <f>(H36/42000)*100</f>
        <v>-18.919047619047618</v>
      </c>
      <c r="I46" s="16"/>
      <c r="J46" s="15">
        <f>(J36/42000)*100</f>
        <v>-22.6</v>
      </c>
    </row>
    <row r="47" spans="3:10" ht="12.75">
      <c r="C47" s="5" t="s">
        <v>13</v>
      </c>
      <c r="D47" s="29" t="s">
        <v>45</v>
      </c>
      <c r="E47" s="16"/>
      <c r="F47" s="29" t="s">
        <v>45</v>
      </c>
      <c r="G47" s="16"/>
      <c r="H47" s="29" t="s">
        <v>45</v>
      </c>
      <c r="I47" s="16"/>
      <c r="J47" s="29" t="s">
        <v>45</v>
      </c>
    </row>
    <row r="48" spans="4:10" ht="12.75">
      <c r="D48" s="16"/>
      <c r="E48" s="16"/>
      <c r="F48" s="16"/>
      <c r="G48" s="16"/>
      <c r="H48" s="16"/>
      <c r="I48" s="16"/>
      <c r="J48" s="16"/>
    </row>
    <row r="49" ht="12.75">
      <c r="C49" s="35" t="s">
        <v>26</v>
      </c>
    </row>
    <row r="50" ht="12.75">
      <c r="C50" s="33" t="s">
        <v>46</v>
      </c>
    </row>
    <row r="51" ht="12.75">
      <c r="C51" s="33" t="s">
        <v>117</v>
      </c>
    </row>
    <row r="52" ht="12.75">
      <c r="C52" s="33"/>
    </row>
  </sheetData>
  <sheetProtection/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8"/>
  <sheetViews>
    <sheetView zoomScalePageLayoutView="0" workbookViewId="0" topLeftCell="B32">
      <selection activeCell="E48" sqref="E48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5742187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89</v>
      </c>
      <c r="D2" s="9"/>
      <c r="E2" s="1"/>
      <c r="F2" s="33"/>
      <c r="G2" s="1"/>
      <c r="H2" s="1"/>
      <c r="I2" s="1"/>
    </row>
    <row r="3" spans="3:9" ht="15.75">
      <c r="C3" s="33" t="s">
        <v>6</v>
      </c>
      <c r="D3" s="9"/>
      <c r="E3" s="1"/>
      <c r="F3" s="33"/>
      <c r="G3" s="1"/>
      <c r="H3" s="1"/>
      <c r="I3" s="1"/>
    </row>
    <row r="4" spans="3:9" ht="15.75">
      <c r="C4" s="33" t="s">
        <v>91</v>
      </c>
      <c r="D4" s="9"/>
      <c r="E4" s="1"/>
      <c r="F4" s="33"/>
      <c r="G4" s="1"/>
      <c r="H4" s="1"/>
      <c r="I4" s="1"/>
    </row>
    <row r="5" spans="3:9" ht="12.75">
      <c r="C5" s="10"/>
      <c r="D5" s="10"/>
      <c r="E5" s="1"/>
      <c r="F5" s="1"/>
      <c r="G5" s="1"/>
      <c r="H5" s="1"/>
      <c r="I5" s="1"/>
    </row>
    <row r="6" spans="3:9" ht="12.75">
      <c r="C6" s="10" t="s">
        <v>139</v>
      </c>
      <c r="D6" s="10"/>
      <c r="E6" s="1"/>
      <c r="F6" s="1"/>
      <c r="G6" s="1"/>
      <c r="H6" s="1"/>
      <c r="I6" s="1"/>
    </row>
    <row r="7" spans="3:9" ht="12.75">
      <c r="C7" s="4" t="s">
        <v>90</v>
      </c>
      <c r="D7" s="1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3" t="s">
        <v>119</v>
      </c>
      <c r="D9" s="7"/>
      <c r="E9" s="1"/>
      <c r="F9" s="1"/>
      <c r="G9" s="1"/>
      <c r="H9" s="1"/>
      <c r="I9" s="1"/>
    </row>
    <row r="10" spans="3:9" ht="12.75">
      <c r="C10" s="3" t="s">
        <v>138</v>
      </c>
      <c r="D10" s="7"/>
      <c r="E10" s="1"/>
      <c r="F10" s="1"/>
      <c r="G10" s="1"/>
      <c r="H10" s="1"/>
      <c r="I10" s="1"/>
    </row>
    <row r="11" spans="3:9" ht="12.75">
      <c r="C11" s="1"/>
      <c r="D11" s="1"/>
      <c r="E11" s="1"/>
      <c r="F11" s="1"/>
      <c r="G11" s="1"/>
      <c r="H11" s="1"/>
      <c r="I11" s="1"/>
    </row>
    <row r="12" spans="3:9" ht="12.75">
      <c r="C12" s="1"/>
      <c r="D12" s="1"/>
      <c r="E12" s="6" t="s">
        <v>14</v>
      </c>
      <c r="F12" s="6" t="s">
        <v>14</v>
      </c>
      <c r="G12" s="1"/>
      <c r="H12" s="1"/>
      <c r="I12" s="1"/>
    </row>
    <row r="13" spans="3:9" ht="12.75">
      <c r="C13" s="1"/>
      <c r="D13" s="1"/>
      <c r="E13" s="6" t="s">
        <v>96</v>
      </c>
      <c r="F13" s="6" t="s">
        <v>15</v>
      </c>
      <c r="G13" s="1"/>
      <c r="H13" s="1"/>
      <c r="I13" s="1"/>
    </row>
    <row r="14" spans="3:9" ht="12.75">
      <c r="C14" s="1"/>
      <c r="D14" s="1"/>
      <c r="E14" s="6" t="s">
        <v>97</v>
      </c>
      <c r="F14" s="6" t="s">
        <v>98</v>
      </c>
      <c r="G14" s="1"/>
      <c r="H14" s="1"/>
      <c r="I14" s="1"/>
    </row>
    <row r="15" spans="3:9" ht="12.75">
      <c r="C15" s="1"/>
      <c r="D15" s="1"/>
      <c r="E15" s="6" t="s">
        <v>137</v>
      </c>
      <c r="F15" s="6" t="s">
        <v>116</v>
      </c>
      <c r="G15" s="1"/>
      <c r="H15" s="1"/>
      <c r="I15" s="1"/>
    </row>
    <row r="16" spans="3:9" ht="12.75">
      <c r="C16" s="1"/>
      <c r="D16" s="1"/>
      <c r="E16" s="6" t="s">
        <v>3</v>
      </c>
      <c r="F16" s="6" t="s">
        <v>3</v>
      </c>
      <c r="G16" s="1"/>
      <c r="H16" s="1"/>
      <c r="I16" s="1"/>
    </row>
    <row r="17" spans="3:9" ht="12.75">
      <c r="C17" s="1"/>
      <c r="D17" s="1"/>
      <c r="E17" s="6"/>
      <c r="F17" s="6"/>
      <c r="G17" s="1"/>
      <c r="H17" s="1"/>
      <c r="I17" s="1"/>
    </row>
    <row r="18" spans="3:9" ht="12.75">
      <c r="C18" s="3" t="s">
        <v>69</v>
      </c>
      <c r="D18" s="1"/>
      <c r="E18" s="6"/>
      <c r="F18" s="6"/>
      <c r="G18" s="1"/>
      <c r="H18" s="1"/>
      <c r="I18" s="1"/>
    </row>
    <row r="19" spans="3:9" ht="12.75">
      <c r="C19" s="3" t="s">
        <v>72</v>
      </c>
      <c r="D19" s="1"/>
      <c r="E19" s="1"/>
      <c r="F19" s="1"/>
      <c r="G19" s="1"/>
      <c r="H19" s="1"/>
      <c r="I19" s="1"/>
    </row>
    <row r="20" spans="4:9" ht="12.75">
      <c r="D20" s="1" t="s">
        <v>16</v>
      </c>
      <c r="E20" s="20">
        <f>16595-182</f>
        <v>16413</v>
      </c>
      <c r="F20" s="24">
        <v>25846</v>
      </c>
      <c r="G20" s="1"/>
      <c r="H20" s="1"/>
      <c r="I20" s="1"/>
    </row>
    <row r="21" spans="4:9" ht="12.75">
      <c r="D21" s="1" t="s">
        <v>83</v>
      </c>
      <c r="E21" s="21">
        <v>2050</v>
      </c>
      <c r="F21" s="25">
        <v>3024</v>
      </c>
      <c r="G21" s="1"/>
      <c r="H21" s="1"/>
      <c r="I21" s="1"/>
    </row>
    <row r="22" spans="4:9" ht="12.75">
      <c r="D22" s="1" t="s">
        <v>87</v>
      </c>
      <c r="E22" s="21">
        <v>3781</v>
      </c>
      <c r="F22" s="25">
        <v>4822</v>
      </c>
      <c r="G22" s="1"/>
      <c r="H22" s="1"/>
      <c r="I22" s="1"/>
    </row>
    <row r="23" spans="4:9" ht="12.75">
      <c r="D23" s="1" t="s">
        <v>17</v>
      </c>
      <c r="E23" s="21">
        <v>28</v>
      </c>
      <c r="F23" s="25">
        <v>28</v>
      </c>
      <c r="G23" s="1"/>
      <c r="H23" s="1"/>
      <c r="I23" s="1"/>
    </row>
    <row r="24" spans="3:9" ht="12.75">
      <c r="C24" s="1"/>
      <c r="D24" s="1"/>
      <c r="E24" s="23">
        <f>SUM(E20:E23)</f>
        <v>22272</v>
      </c>
      <c r="F24" s="23">
        <f>SUM(F20:F23)</f>
        <v>33720</v>
      </c>
      <c r="G24" s="1"/>
      <c r="H24" s="1"/>
      <c r="I24" s="1"/>
    </row>
    <row r="25" spans="3:9" ht="12.75">
      <c r="C25" s="1"/>
      <c r="D25" s="1"/>
      <c r="E25" s="19"/>
      <c r="F25" s="19"/>
      <c r="G25" s="1"/>
      <c r="H25" s="1"/>
      <c r="I25" s="1"/>
    </row>
    <row r="26" spans="3:9" ht="12.75">
      <c r="C26" s="3" t="s">
        <v>73</v>
      </c>
      <c r="D26" s="1"/>
      <c r="E26" s="19"/>
      <c r="F26" s="19"/>
      <c r="G26" s="1"/>
      <c r="H26" s="1"/>
      <c r="I26" s="1"/>
    </row>
    <row r="27" spans="3:9" ht="12.75">
      <c r="C27" s="3"/>
      <c r="D27" s="1" t="s">
        <v>87</v>
      </c>
      <c r="E27" s="45">
        <v>182</v>
      </c>
      <c r="F27" s="20">
        <v>202</v>
      </c>
      <c r="G27" s="1"/>
      <c r="H27" s="1"/>
      <c r="I27" s="1"/>
    </row>
    <row r="28" spans="3:9" ht="12.75">
      <c r="C28" s="1"/>
      <c r="D28" s="1" t="s">
        <v>18</v>
      </c>
      <c r="E28" s="46">
        <v>13700</v>
      </c>
      <c r="F28" s="21">
        <v>18874</v>
      </c>
      <c r="G28" s="1"/>
      <c r="H28" s="1"/>
      <c r="I28" s="1"/>
    </row>
    <row r="29" spans="3:9" ht="12.75">
      <c r="C29" s="1"/>
      <c r="D29" s="1" t="s">
        <v>19</v>
      </c>
      <c r="E29" s="46">
        <f>22898+61</f>
        <v>22959</v>
      </c>
      <c r="F29" s="21">
        <v>20464</v>
      </c>
      <c r="G29" s="1"/>
      <c r="H29" s="1"/>
      <c r="I29" s="1"/>
    </row>
    <row r="30" spans="3:9" ht="12.75">
      <c r="C30" s="1"/>
      <c r="D30" s="1" t="s">
        <v>57</v>
      </c>
      <c r="E30" s="46">
        <f>2104+325+2</f>
        <v>2431</v>
      </c>
      <c r="F30" s="21">
        <f>5469+294</f>
        <v>5763</v>
      </c>
      <c r="G30" s="1"/>
      <c r="H30" s="1"/>
      <c r="I30" s="1"/>
    </row>
    <row r="31" spans="3:9" ht="12.75">
      <c r="C31" s="1"/>
      <c r="D31" s="1" t="s">
        <v>20</v>
      </c>
      <c r="E31" s="47">
        <f>2887+402</f>
        <v>3289</v>
      </c>
      <c r="F31" s="22">
        <v>4672</v>
      </c>
      <c r="G31" s="1"/>
      <c r="H31" s="1"/>
      <c r="I31" s="1"/>
    </row>
    <row r="32" spans="3:9" ht="12.75">
      <c r="C32" s="1"/>
      <c r="D32" s="1"/>
      <c r="E32" s="23">
        <f>SUM(E27:E31)</f>
        <v>42561</v>
      </c>
      <c r="F32" s="23">
        <f>SUM(F27:F31)</f>
        <v>49975</v>
      </c>
      <c r="G32" s="1"/>
      <c r="H32" s="1"/>
      <c r="I32" s="1"/>
    </row>
    <row r="33" spans="3:9" s="40" customFormat="1" ht="17.25" customHeight="1" thickBot="1">
      <c r="C33" s="41" t="s">
        <v>70</v>
      </c>
      <c r="D33" s="2"/>
      <c r="E33" s="28">
        <f>E24+E32</f>
        <v>64833</v>
      </c>
      <c r="F33" s="28">
        <f>F24+F32</f>
        <v>83695</v>
      </c>
      <c r="G33" s="2"/>
      <c r="H33" s="2"/>
      <c r="I33" s="2"/>
    </row>
    <row r="34" spans="3:9" s="40" customFormat="1" ht="13.5" thickTop="1">
      <c r="C34" s="2"/>
      <c r="D34" s="2"/>
      <c r="E34" s="19"/>
      <c r="F34" s="19"/>
      <c r="G34" s="2"/>
      <c r="H34" s="2"/>
      <c r="I34" s="2"/>
    </row>
    <row r="35" spans="3:9" s="40" customFormat="1" ht="12.75">
      <c r="C35" s="2"/>
      <c r="D35" s="2"/>
      <c r="E35" s="19"/>
      <c r="F35" s="19"/>
      <c r="G35" s="2"/>
      <c r="H35" s="2"/>
      <c r="I35" s="2"/>
    </row>
    <row r="36" spans="3:9" ht="12.75">
      <c r="C36" s="3" t="s">
        <v>71</v>
      </c>
      <c r="D36" s="1"/>
      <c r="E36" s="19"/>
      <c r="F36" s="19"/>
      <c r="G36" s="1"/>
      <c r="H36" s="1"/>
      <c r="I36" s="1"/>
    </row>
    <row r="37" spans="4:9" ht="12.75">
      <c r="D37" s="1" t="s">
        <v>23</v>
      </c>
      <c r="E37" s="20">
        <v>21000</v>
      </c>
      <c r="F37" s="24">
        <v>42000</v>
      </c>
      <c r="G37" s="1"/>
      <c r="H37" s="1"/>
      <c r="I37" s="1"/>
    </row>
    <row r="38" spans="4:9" ht="12.75">
      <c r="D38" s="1" t="s">
        <v>43</v>
      </c>
      <c r="E38" s="22">
        <f>1405+13-4642-226-3399</f>
        <v>-6849</v>
      </c>
      <c r="F38" s="26">
        <v>-19903</v>
      </c>
      <c r="G38" s="1"/>
      <c r="H38" s="1"/>
      <c r="I38" s="1"/>
    </row>
    <row r="39" spans="4:9" ht="12.75">
      <c r="D39" s="3" t="s">
        <v>74</v>
      </c>
      <c r="E39" s="19">
        <f>SUM(E37:E38)</f>
        <v>14151</v>
      </c>
      <c r="F39" s="19">
        <f>SUM(F37:F38)</f>
        <v>22097</v>
      </c>
      <c r="G39" s="1"/>
      <c r="H39" s="1"/>
      <c r="I39" s="1"/>
    </row>
    <row r="40" spans="4:9" ht="12.75">
      <c r="D40" s="1" t="s">
        <v>101</v>
      </c>
      <c r="E40" s="17">
        <v>0</v>
      </c>
      <c r="F40" s="17">
        <v>627</v>
      </c>
      <c r="G40" s="1"/>
      <c r="H40" s="1"/>
      <c r="I40" s="1"/>
    </row>
    <row r="41" spans="3:9" ht="15.75" customHeight="1" thickBot="1">
      <c r="C41" s="3" t="s">
        <v>75</v>
      </c>
      <c r="D41" s="1"/>
      <c r="E41" s="18">
        <f>SUM(E39:E40)</f>
        <v>14151</v>
      </c>
      <c r="F41" s="18">
        <f>SUM(F39:F40)</f>
        <v>22724</v>
      </c>
      <c r="G41" s="1"/>
      <c r="H41" s="1"/>
      <c r="I41" s="1"/>
    </row>
    <row r="42" spans="3:9" ht="13.5" thickTop="1">
      <c r="C42" s="1"/>
      <c r="D42" s="1"/>
      <c r="E42" s="16"/>
      <c r="F42" s="16"/>
      <c r="G42" s="1"/>
      <c r="H42" s="1"/>
      <c r="I42" s="1"/>
    </row>
    <row r="43" spans="3:9" ht="12.75">
      <c r="C43" s="3" t="s">
        <v>25</v>
      </c>
      <c r="D43" s="1"/>
      <c r="E43" s="16"/>
      <c r="F43" s="16"/>
      <c r="G43" s="1"/>
      <c r="H43" s="1"/>
      <c r="I43" s="1"/>
    </row>
    <row r="44" spans="4:9" ht="12.75">
      <c r="D44" s="1" t="s">
        <v>44</v>
      </c>
      <c r="E44" s="20">
        <f>5462+73</f>
        <v>5535</v>
      </c>
      <c r="F44" s="24">
        <v>2526</v>
      </c>
      <c r="G44" s="1"/>
      <c r="H44" s="1"/>
      <c r="I44" s="1"/>
    </row>
    <row r="45" spans="4:9" ht="12.75">
      <c r="D45" s="1" t="s">
        <v>24</v>
      </c>
      <c r="E45" s="22">
        <v>863</v>
      </c>
      <c r="F45" s="26">
        <v>1303</v>
      </c>
      <c r="G45" s="1"/>
      <c r="H45" s="1"/>
      <c r="I45" s="1"/>
    </row>
    <row r="46" spans="3:9" ht="12.75">
      <c r="C46" s="1"/>
      <c r="D46" s="1"/>
      <c r="E46" s="16">
        <f>SUM(E44:E45)</f>
        <v>6398</v>
      </c>
      <c r="F46" s="16">
        <f>SUM(F44:F45)</f>
        <v>3829</v>
      </c>
      <c r="G46" s="1"/>
      <c r="H46" s="1"/>
      <c r="I46" s="1"/>
    </row>
    <row r="47" spans="3:9" ht="12.75">
      <c r="C47" s="3" t="s">
        <v>77</v>
      </c>
      <c r="D47" s="1"/>
      <c r="E47" s="16"/>
      <c r="F47" s="16"/>
      <c r="G47" s="1"/>
      <c r="H47" s="1"/>
      <c r="I47" s="1"/>
    </row>
    <row r="48" spans="3:9" ht="12.75">
      <c r="C48" s="1"/>
      <c r="D48" s="1" t="s">
        <v>21</v>
      </c>
      <c r="E48" s="20">
        <v>26900</v>
      </c>
      <c r="F48" s="24">
        <v>38339</v>
      </c>
      <c r="G48" s="1"/>
      <c r="H48" s="1"/>
      <c r="I48" s="1"/>
    </row>
    <row r="49" spans="3:9" ht="12.75">
      <c r="C49" s="1"/>
      <c r="D49" s="1" t="s">
        <v>22</v>
      </c>
      <c r="E49" s="21">
        <f>10200+197</f>
        <v>10397</v>
      </c>
      <c r="F49" s="25">
        <v>11306</v>
      </c>
      <c r="G49" s="1"/>
      <c r="H49" s="1"/>
      <c r="I49" s="1"/>
    </row>
    <row r="50" spans="3:9" ht="12.75">
      <c r="C50" s="1"/>
      <c r="D50" s="1" t="s">
        <v>58</v>
      </c>
      <c r="E50" s="21">
        <f>4872+3</f>
        <v>4875</v>
      </c>
      <c r="F50" s="25">
        <v>4993</v>
      </c>
      <c r="G50" s="1"/>
      <c r="H50" s="1"/>
      <c r="I50" s="1"/>
    </row>
    <row r="51" spans="3:9" ht="12.75">
      <c r="C51" s="1"/>
      <c r="D51" s="1" t="s">
        <v>4</v>
      </c>
      <c r="E51" s="22">
        <v>2112</v>
      </c>
      <c r="F51" s="26">
        <v>2504</v>
      </c>
      <c r="G51" s="1"/>
      <c r="H51" s="1"/>
      <c r="I51" s="1"/>
    </row>
    <row r="52" spans="3:9" ht="12.75">
      <c r="C52" s="1" t="s">
        <v>76</v>
      </c>
      <c r="D52" s="1"/>
      <c r="E52" s="42">
        <f>SUM(E48:E51)</f>
        <v>44284</v>
      </c>
      <c r="F52" s="42">
        <f>SUM(F48:F51)</f>
        <v>57142</v>
      </c>
      <c r="G52" s="1"/>
      <c r="H52" s="1"/>
      <c r="I52" s="1"/>
    </row>
    <row r="53" spans="3:9" ht="12.75">
      <c r="C53" s="3" t="s">
        <v>78</v>
      </c>
      <c r="D53" s="1"/>
      <c r="E53" s="27">
        <f>E46+E52</f>
        <v>50682</v>
      </c>
      <c r="F53" s="27">
        <f>F46+F52</f>
        <v>60971</v>
      </c>
      <c r="G53" s="1"/>
      <c r="H53" s="1"/>
      <c r="I53" s="1"/>
    </row>
    <row r="54" spans="3:9" ht="17.25" customHeight="1" thickBot="1">
      <c r="C54" s="3" t="s">
        <v>79</v>
      </c>
      <c r="D54" s="1"/>
      <c r="E54" s="18">
        <f>E41+E53</f>
        <v>64833</v>
      </c>
      <c r="F54" s="18">
        <f>F41+F53</f>
        <v>83695</v>
      </c>
      <c r="G54" s="1"/>
      <c r="H54" s="1"/>
      <c r="I54" s="1"/>
    </row>
    <row r="55" spans="3:9" ht="13.5" thickTop="1">
      <c r="C55" s="1"/>
      <c r="D55" s="1"/>
      <c r="E55" s="16"/>
      <c r="F55" s="16"/>
      <c r="G55" s="1"/>
      <c r="H55" s="1"/>
      <c r="I55" s="1"/>
    </row>
    <row r="56" spans="3:9" ht="12.75">
      <c r="C56" s="3" t="s">
        <v>64</v>
      </c>
      <c r="D56" s="1"/>
      <c r="E56" s="32">
        <f>(E39)/42000*100</f>
        <v>33.69285714285714</v>
      </c>
      <c r="F56" s="32">
        <f>(F39)/42000*100</f>
        <v>52.61190476190476</v>
      </c>
      <c r="G56" s="1"/>
      <c r="H56" s="1"/>
      <c r="I56" s="1"/>
    </row>
    <row r="57" spans="3:9" ht="12.75">
      <c r="C57" s="35" t="s">
        <v>26</v>
      </c>
      <c r="D57" s="1"/>
      <c r="E57" s="16"/>
      <c r="F57" s="16"/>
      <c r="G57" s="1"/>
      <c r="H57" s="1"/>
      <c r="I57" s="1"/>
    </row>
    <row r="58" spans="3:9" ht="12.75">
      <c r="C58" s="33" t="s">
        <v>27</v>
      </c>
      <c r="D58" s="1"/>
      <c r="E58" s="16"/>
      <c r="F58" s="16"/>
      <c r="G58" s="1"/>
      <c r="H58" s="1"/>
      <c r="I58" s="1"/>
    </row>
    <row r="59" spans="3:9" ht="12.75">
      <c r="C59" s="33" t="s">
        <v>52</v>
      </c>
      <c r="D59" s="1"/>
      <c r="E59" s="16"/>
      <c r="F59" s="16"/>
      <c r="G59" s="1"/>
      <c r="H59" s="1"/>
      <c r="I59" s="1"/>
    </row>
    <row r="60" spans="3:9" ht="12.75">
      <c r="C60" s="48" t="s">
        <v>118</v>
      </c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6"/>
      <c r="F63" s="16"/>
      <c r="G63" s="1"/>
      <c r="H63" s="1"/>
      <c r="I63" s="1"/>
    </row>
    <row r="64" spans="3:9" ht="12.75">
      <c r="C64" s="1"/>
      <c r="D64" s="1"/>
      <c r="E64" s="16"/>
      <c r="F64" s="16"/>
      <c r="G64" s="1"/>
      <c r="H64" s="1"/>
      <c r="I64" s="1"/>
    </row>
    <row r="65" spans="3:9" ht="12.75">
      <c r="C65" s="1"/>
      <c r="D65" s="1"/>
      <c r="E65" s="16"/>
      <c r="F65" s="16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  <row r="4366" spans="3:9" ht="12.75">
      <c r="C4366" s="1"/>
      <c r="D4366" s="1"/>
      <c r="E4366" s="1"/>
      <c r="F4366" s="1"/>
      <c r="G4366" s="1"/>
      <c r="H4366" s="1"/>
      <c r="I4366" s="1"/>
    </row>
    <row r="4367" spans="3:9" ht="12.75">
      <c r="C4367" s="1"/>
      <c r="D4367" s="1"/>
      <c r="E4367" s="1"/>
      <c r="F4367" s="1"/>
      <c r="G4367" s="1"/>
      <c r="H4367" s="1"/>
      <c r="I4367" s="1"/>
    </row>
    <row r="4368" spans="3:9" ht="12.75">
      <c r="C4368" s="1"/>
      <c r="D4368" s="1"/>
      <c r="E4368" s="1"/>
      <c r="F4368" s="1"/>
      <c r="G4368" s="1"/>
      <c r="H4368" s="1"/>
      <c r="I4368" s="1"/>
    </row>
  </sheetData>
  <sheetProtection/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zoomScalePageLayoutView="0" workbookViewId="0" topLeftCell="A33">
      <selection activeCell="C55" sqref="C55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41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 t="s">
        <v>89</v>
      </c>
      <c r="D2" s="8"/>
      <c r="E2" s="14"/>
      <c r="F2" s="13"/>
      <c r="G2" s="1"/>
      <c r="H2" s="12"/>
    </row>
    <row r="3" spans="2:8" ht="15.75">
      <c r="B3" s="33" t="s">
        <v>6</v>
      </c>
      <c r="D3" s="8"/>
      <c r="E3" s="14"/>
      <c r="F3" s="13"/>
      <c r="G3" s="1"/>
      <c r="H3" s="12"/>
    </row>
    <row r="4" spans="2:8" ht="15.75">
      <c r="B4" s="33" t="s">
        <v>91</v>
      </c>
      <c r="D4" s="8"/>
      <c r="E4" s="14"/>
      <c r="F4" s="13"/>
      <c r="G4" s="1"/>
      <c r="H4" s="12"/>
    </row>
    <row r="5" spans="2:8" ht="12.75">
      <c r="B5" s="10"/>
      <c r="C5" s="10"/>
      <c r="D5" s="4"/>
      <c r="E5" s="1"/>
      <c r="F5" s="1"/>
      <c r="G5" s="1"/>
      <c r="H5" s="1"/>
    </row>
    <row r="6" spans="2:8" ht="12.75">
      <c r="B6" s="10" t="s">
        <v>153</v>
      </c>
      <c r="C6" s="10"/>
      <c r="D6" s="4"/>
      <c r="E6" s="1"/>
      <c r="F6" s="1"/>
      <c r="G6" s="1"/>
      <c r="H6" s="1"/>
    </row>
    <row r="7" spans="2:8" ht="12.75">
      <c r="B7" s="4" t="s">
        <v>90</v>
      </c>
      <c r="C7" s="1"/>
      <c r="D7" s="1"/>
      <c r="E7" s="1"/>
      <c r="F7" s="1"/>
      <c r="G7" s="1"/>
      <c r="H7" s="1"/>
    </row>
    <row r="8" spans="2:8" ht="12.75">
      <c r="B8" s="1"/>
      <c r="C8" s="1"/>
      <c r="D8" s="1"/>
      <c r="E8" s="1"/>
      <c r="F8" s="1"/>
      <c r="G8" s="1"/>
      <c r="H8" s="1"/>
    </row>
    <row r="9" spans="2:6" ht="12.75">
      <c r="B9" s="3" t="s">
        <v>99</v>
      </c>
      <c r="C9" s="7"/>
      <c r="D9" s="1"/>
      <c r="E9" s="1"/>
      <c r="F9" s="1"/>
    </row>
    <row r="10" spans="2:6" ht="12.75">
      <c r="B10" s="3" t="s">
        <v>150</v>
      </c>
      <c r="C10" s="1"/>
      <c r="D10" s="1"/>
      <c r="E10" s="1"/>
      <c r="F10" s="1"/>
    </row>
    <row r="11" spans="2:6" ht="12.75">
      <c r="B11" s="3"/>
      <c r="C11" s="1"/>
      <c r="D11" s="1"/>
      <c r="E11" s="1"/>
      <c r="F11" s="1"/>
    </row>
    <row r="12" spans="2:6" ht="12.75">
      <c r="B12" s="1"/>
      <c r="C12" s="1"/>
      <c r="D12" s="39">
        <v>2012</v>
      </c>
      <c r="E12" s="1"/>
      <c r="F12" s="43">
        <v>2011</v>
      </c>
    </row>
    <row r="13" spans="2:6" ht="12.75">
      <c r="B13" s="1"/>
      <c r="C13" s="1"/>
      <c r="D13" s="30" t="s">
        <v>151</v>
      </c>
      <c r="E13" s="1"/>
      <c r="F13" s="30" t="s">
        <v>151</v>
      </c>
    </row>
    <row r="14" spans="2:6" ht="12.75">
      <c r="B14" s="1"/>
      <c r="C14" s="1"/>
      <c r="D14" s="30" t="s">
        <v>137</v>
      </c>
      <c r="E14" s="1"/>
      <c r="F14" s="6" t="s">
        <v>152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28</v>
      </c>
      <c r="C17" s="1"/>
      <c r="D17" s="2"/>
      <c r="E17" s="1"/>
      <c r="F17" s="1"/>
    </row>
    <row r="18" spans="2:6" ht="12.75">
      <c r="B18" s="1" t="s">
        <v>126</v>
      </c>
      <c r="C18" s="1"/>
      <c r="D18" s="16">
        <f>-2871-5020</f>
        <v>-7891</v>
      </c>
      <c r="E18" s="1"/>
      <c r="F18" s="16">
        <v>-9210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29</v>
      </c>
      <c r="C20" s="1"/>
      <c r="D20" s="16"/>
      <c r="E20" s="1"/>
      <c r="F20" s="16"/>
    </row>
    <row r="21" spans="2:6" ht="12.75">
      <c r="B21" s="1"/>
      <c r="C21" s="1" t="s">
        <v>30</v>
      </c>
      <c r="D21" s="16">
        <f>3631+2800</f>
        <v>6431</v>
      </c>
      <c r="E21" s="1"/>
      <c r="F21" s="16">
        <v>3631</v>
      </c>
    </row>
    <row r="22" spans="2:6" ht="12.75">
      <c r="B22" s="1"/>
      <c r="C22" s="1" t="s">
        <v>61</v>
      </c>
      <c r="D22" s="17">
        <f>-1219-2092+460+2220</f>
        <v>-631</v>
      </c>
      <c r="E22" s="1"/>
      <c r="F22" s="17">
        <v>-494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112</v>
      </c>
      <c r="C24" s="1"/>
      <c r="D24" s="16">
        <f>SUM(D18:D22)</f>
        <v>-2091</v>
      </c>
      <c r="E24" s="1"/>
      <c r="F24" s="16">
        <f>SUM(F18:F22)</f>
        <v>-6073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31</v>
      </c>
      <c r="C26" s="1"/>
      <c r="D26" s="16"/>
      <c r="E26" s="1"/>
      <c r="F26" s="16"/>
    </row>
    <row r="27" spans="2:6" ht="12.75">
      <c r="B27" s="1"/>
      <c r="C27" s="1" t="s">
        <v>33</v>
      </c>
      <c r="D27" s="16">
        <f>285-30-320</f>
        <v>-65</v>
      </c>
      <c r="E27" s="1"/>
      <c r="F27" s="16">
        <v>3620</v>
      </c>
    </row>
    <row r="28" spans="2:6" ht="12.75">
      <c r="B28" s="1"/>
      <c r="C28" s="1" t="s">
        <v>32</v>
      </c>
      <c r="D28" s="17">
        <v>2630</v>
      </c>
      <c r="E28" s="1"/>
      <c r="F28" s="17">
        <v>692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62</v>
      </c>
      <c r="C30" s="1"/>
      <c r="D30" s="17">
        <f>SUM(D24:D28)</f>
        <v>474</v>
      </c>
      <c r="E30" s="1"/>
      <c r="F30" s="17">
        <f>SUM(F24:F28)</f>
        <v>-1761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34</v>
      </c>
      <c r="C32" s="1"/>
      <c r="D32" s="16"/>
      <c r="E32" s="1"/>
      <c r="F32" s="16"/>
    </row>
    <row r="33" spans="2:6" ht="12.75">
      <c r="B33" s="1" t="s">
        <v>35</v>
      </c>
      <c r="C33" s="1"/>
      <c r="D33" s="20">
        <v>0</v>
      </c>
      <c r="E33" s="1"/>
      <c r="F33" s="20">
        <v>0</v>
      </c>
    </row>
    <row r="34" spans="2:6" ht="12.75">
      <c r="B34" s="1" t="s">
        <v>60</v>
      </c>
      <c r="C34" s="1"/>
      <c r="D34" s="21">
        <v>-169</v>
      </c>
      <c r="E34" s="1"/>
      <c r="F34" s="21">
        <v>-1116</v>
      </c>
    </row>
    <row r="35" spans="2:6" ht="12.75">
      <c r="B35" s="1" t="s">
        <v>88</v>
      </c>
      <c r="C35" s="1"/>
      <c r="D35" s="22">
        <v>5261</v>
      </c>
      <c r="E35" s="1"/>
      <c r="F35" s="22">
        <v>4153</v>
      </c>
    </row>
    <row r="36" spans="2:6" ht="12.75">
      <c r="B36" s="1"/>
      <c r="C36" s="1"/>
      <c r="D36" s="16"/>
      <c r="E36" s="1"/>
      <c r="F36" s="16"/>
    </row>
    <row r="37" spans="2:6" ht="12.75">
      <c r="B37" s="1" t="s">
        <v>113</v>
      </c>
      <c r="C37" s="1"/>
      <c r="D37" s="17">
        <f>SUM(D33:D36)</f>
        <v>5092</v>
      </c>
      <c r="E37" s="1"/>
      <c r="F37" s="17">
        <f>SUM(F33:F36)</f>
        <v>3037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36</v>
      </c>
      <c r="C39" s="1"/>
      <c r="D39" s="16"/>
      <c r="E39" s="1"/>
      <c r="F39" s="16"/>
    </row>
    <row r="40" spans="2:6" ht="12.75">
      <c r="B40" s="1" t="s">
        <v>63</v>
      </c>
      <c r="C40" s="1"/>
      <c r="D40" s="20">
        <v>0</v>
      </c>
      <c r="E40" s="1"/>
      <c r="F40" s="20">
        <v>0</v>
      </c>
    </row>
    <row r="41" spans="2:6" ht="12.75">
      <c r="B41" s="1" t="s">
        <v>37</v>
      </c>
      <c r="C41" s="1"/>
      <c r="D41" s="21">
        <v>-5486</v>
      </c>
      <c r="E41" s="1"/>
      <c r="F41" s="21">
        <v>-1535</v>
      </c>
    </row>
    <row r="42" spans="2:6" ht="12.75">
      <c r="B42" s="1" t="s">
        <v>38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 t="s">
        <v>114</v>
      </c>
      <c r="C44" s="1"/>
      <c r="D44" s="17">
        <f>SUM(D40:D43)</f>
        <v>-5486</v>
      </c>
      <c r="E44" s="1"/>
      <c r="F44" s="17">
        <f>SUM(F40:F43)</f>
        <v>-1535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39</v>
      </c>
      <c r="C46" s="1"/>
      <c r="D46" s="16">
        <f>D30+D37+D44</f>
        <v>80</v>
      </c>
      <c r="E46" s="1"/>
      <c r="F46" s="16">
        <f>F30+F37+F44</f>
        <v>-259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127</v>
      </c>
      <c r="C48" s="1"/>
      <c r="D48" s="19">
        <v>-605</v>
      </c>
      <c r="E48" s="1"/>
      <c r="F48" s="19">
        <v>-346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128</v>
      </c>
      <c r="C50" s="1"/>
      <c r="D50" s="34">
        <f>SUM(D46:D48)</f>
        <v>-525</v>
      </c>
      <c r="E50" s="1"/>
      <c r="F50" s="34">
        <f>SUM(F46:F48)</f>
        <v>-605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53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20</v>
      </c>
      <c r="D54" s="16">
        <v>402</v>
      </c>
      <c r="E54" s="1"/>
      <c r="F54" s="16">
        <v>473</v>
      </c>
    </row>
    <row r="55" spans="2:6" ht="12.75">
      <c r="B55" s="1"/>
      <c r="C55" s="1" t="s">
        <v>54</v>
      </c>
      <c r="D55" s="16">
        <v>2887</v>
      </c>
      <c r="E55" s="1"/>
      <c r="F55" s="16">
        <v>4201</v>
      </c>
    </row>
    <row r="56" spans="2:6" ht="12.75">
      <c r="B56" s="1"/>
      <c r="C56" s="1" t="s">
        <v>55</v>
      </c>
      <c r="D56" s="16">
        <v>-3814</v>
      </c>
      <c r="E56" s="1"/>
      <c r="F56" s="16">
        <v>-5279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8">
        <f>SUM(D54:D57)</f>
        <v>-525</v>
      </c>
      <c r="E58" s="1"/>
      <c r="F58" s="38">
        <f>SUM(F54:F57)</f>
        <v>-605</v>
      </c>
    </row>
    <row r="59" spans="2:6" ht="12.75">
      <c r="B59" s="1"/>
      <c r="C59" s="1"/>
      <c r="D59" s="2"/>
      <c r="E59" s="1"/>
      <c r="F59" s="16"/>
    </row>
    <row r="60" spans="2:6" ht="13.5">
      <c r="B60" s="36" t="s">
        <v>26</v>
      </c>
      <c r="C60" s="1"/>
      <c r="D60" s="2"/>
      <c r="E60" s="1"/>
      <c r="F60" s="16"/>
    </row>
    <row r="61" spans="2:6" ht="5.25" customHeight="1">
      <c r="B61" s="37"/>
      <c r="C61" s="1"/>
      <c r="D61" s="2"/>
      <c r="E61" s="1"/>
      <c r="F61" s="16"/>
    </row>
    <row r="62" spans="2:6" ht="12.75">
      <c r="B62" s="33" t="s">
        <v>51</v>
      </c>
      <c r="C62" s="1"/>
      <c r="D62" s="2"/>
      <c r="E62" s="1"/>
      <c r="F62" s="16"/>
    </row>
    <row r="63" spans="2:6" ht="12.75">
      <c r="B63" s="33" t="s">
        <v>120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sheetProtection/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72"/>
  <sheetViews>
    <sheetView tabSelected="1" zoomScalePageLayoutView="0" workbookViewId="0" topLeftCell="A8">
      <selection activeCell="B9" sqref="B9"/>
    </sheetView>
  </sheetViews>
  <sheetFormatPr defaultColWidth="9.140625" defaultRowHeight="12.75"/>
  <cols>
    <col min="1" max="1" width="1.421875" style="0" customWidth="1"/>
    <col min="2" max="2" width="30.2812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85546875" style="0" customWidth="1"/>
    <col min="9" max="9" width="9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0.7109375" style="0" customWidth="1"/>
    <col min="14" max="14" width="0.9921875" style="0" customWidth="1"/>
    <col min="15" max="15" width="11.710937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5.75">
      <c r="B2" s="31" t="s">
        <v>89</v>
      </c>
      <c r="C2" s="31"/>
      <c r="D2" s="11"/>
      <c r="E2" s="1"/>
      <c r="F2" s="1"/>
      <c r="G2" s="33"/>
      <c r="H2" s="33"/>
      <c r="I2" s="33"/>
      <c r="J2" s="33"/>
      <c r="K2" s="33"/>
      <c r="L2" s="33"/>
      <c r="M2" s="33"/>
      <c r="N2" s="33"/>
      <c r="O2" s="1"/>
      <c r="P2" s="1"/>
      <c r="Q2" s="1"/>
      <c r="R2" s="1"/>
      <c r="S2" s="1"/>
      <c r="T2" s="1"/>
    </row>
    <row r="3" spans="2:20" ht="15.75">
      <c r="B3" s="33" t="s">
        <v>6</v>
      </c>
      <c r="C3" s="31"/>
      <c r="D3" s="11"/>
      <c r="E3" s="1"/>
      <c r="F3" s="1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  <c r="R3" s="1"/>
      <c r="S3" s="1"/>
      <c r="T3" s="1"/>
    </row>
    <row r="4" spans="2:20" ht="15.75">
      <c r="B4" s="33" t="s">
        <v>91</v>
      </c>
      <c r="C4" s="31"/>
      <c r="D4" s="11"/>
      <c r="E4" s="1"/>
      <c r="F4" s="1"/>
      <c r="G4" s="33"/>
      <c r="H4" s="33"/>
      <c r="I4" s="33"/>
      <c r="J4" s="33"/>
      <c r="K4" s="33"/>
      <c r="L4" s="33"/>
      <c r="M4" s="33"/>
      <c r="N4" s="33"/>
      <c r="O4" s="1"/>
      <c r="P4" s="1"/>
      <c r="Q4" s="1"/>
      <c r="R4" s="1"/>
      <c r="S4" s="1"/>
      <c r="T4" s="1"/>
    </row>
    <row r="5" spans="2:20" ht="12.75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2.75">
      <c r="B6" s="10" t="s">
        <v>139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2.75">
      <c r="B7" s="4" t="s">
        <v>90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2.75">
      <c r="B9" s="3" t="s">
        <v>40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2.75">
      <c r="B10" s="3" t="s">
        <v>146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2.75">
      <c r="B12" s="1"/>
      <c r="C12" s="1"/>
      <c r="D12" s="1"/>
      <c r="E12" s="6"/>
      <c r="F12" s="6" t="s">
        <v>130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2.75">
      <c r="B13" s="1"/>
      <c r="C13" s="1"/>
      <c r="D13" s="1"/>
      <c r="E13" s="6"/>
      <c r="F13" s="1"/>
      <c r="G13" s="6" t="s">
        <v>43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2.75">
      <c r="B14" s="1"/>
      <c r="C14" s="6"/>
      <c r="D14" s="6"/>
      <c r="E14" s="6"/>
      <c r="F14" s="6"/>
      <c r="G14" s="6" t="s">
        <v>56</v>
      </c>
      <c r="H14" s="6"/>
      <c r="I14" s="6" t="s">
        <v>122</v>
      </c>
      <c r="J14" s="6"/>
      <c r="K14" s="6" t="s">
        <v>84</v>
      </c>
      <c r="L14" s="6"/>
      <c r="M14" s="6" t="s">
        <v>102</v>
      </c>
      <c r="N14" s="6"/>
      <c r="O14" s="6"/>
      <c r="P14" s="1"/>
      <c r="Q14" s="1"/>
      <c r="R14" s="1"/>
      <c r="S14" s="1"/>
      <c r="T14" s="1"/>
    </row>
    <row r="15" spans="2:20" ht="12.75">
      <c r="B15" s="1"/>
      <c r="C15" s="6" t="s">
        <v>41</v>
      </c>
      <c r="D15" s="6"/>
      <c r="E15" s="6" t="s">
        <v>65</v>
      </c>
      <c r="F15" s="6"/>
      <c r="G15" s="6" t="s">
        <v>49</v>
      </c>
      <c r="H15" s="6"/>
      <c r="I15" s="6" t="s">
        <v>123</v>
      </c>
      <c r="J15" s="6"/>
      <c r="K15" s="6" t="s">
        <v>86</v>
      </c>
      <c r="L15" s="6"/>
      <c r="M15" s="6" t="s">
        <v>103</v>
      </c>
      <c r="N15" s="6"/>
      <c r="O15" s="6" t="s">
        <v>0</v>
      </c>
      <c r="P15" s="1"/>
      <c r="Q15" s="1"/>
      <c r="R15" s="1"/>
      <c r="S15" s="1"/>
      <c r="T15" s="1"/>
    </row>
    <row r="16" spans="2:20" ht="12.75">
      <c r="B16" s="1"/>
      <c r="C16" s="6" t="s">
        <v>42</v>
      </c>
      <c r="D16" s="6"/>
      <c r="E16" s="6" t="s">
        <v>66</v>
      </c>
      <c r="F16" s="6"/>
      <c r="G16" s="6" t="s">
        <v>115</v>
      </c>
      <c r="H16" s="6"/>
      <c r="I16" s="6" t="s">
        <v>66</v>
      </c>
      <c r="J16" s="6"/>
      <c r="K16" s="6" t="s">
        <v>66</v>
      </c>
      <c r="L16" s="6"/>
      <c r="M16" s="6" t="s">
        <v>68</v>
      </c>
      <c r="N16" s="6"/>
      <c r="O16" s="6" t="s">
        <v>80</v>
      </c>
      <c r="P16" s="1"/>
      <c r="Q16" s="1"/>
      <c r="R16" s="1"/>
      <c r="S16" s="1"/>
      <c r="T16" s="1"/>
    </row>
    <row r="17" spans="2:20" ht="12.75"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"/>
      <c r="Q17" s="1"/>
      <c r="R17" s="1"/>
      <c r="S17" s="1"/>
      <c r="T17" s="1"/>
    </row>
    <row r="18" spans="2:20" ht="12.75">
      <c r="B18" s="1"/>
      <c r="C18" s="6" t="s">
        <v>3</v>
      </c>
      <c r="D18" s="6"/>
      <c r="E18" s="6" t="s">
        <v>3</v>
      </c>
      <c r="F18" s="6"/>
      <c r="G18" s="6" t="s">
        <v>3</v>
      </c>
      <c r="H18" s="6"/>
      <c r="I18" s="6" t="s">
        <v>3</v>
      </c>
      <c r="J18" s="6"/>
      <c r="K18" s="6" t="s">
        <v>3</v>
      </c>
      <c r="L18" s="6"/>
      <c r="M18" s="6" t="s">
        <v>3</v>
      </c>
      <c r="N18" s="6"/>
      <c r="O18" s="6" t="s">
        <v>3</v>
      </c>
      <c r="P18" s="1"/>
      <c r="Q18" s="1"/>
      <c r="R18" s="1"/>
      <c r="S18" s="1"/>
      <c r="T18" s="1"/>
    </row>
    <row r="19" spans="2:20" ht="12.75">
      <c r="B19" s="3" t="s">
        <v>141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2.75">
      <c r="B20" s="7" t="s">
        <v>142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2.75">
      <c r="B22" s="1" t="s">
        <v>121</v>
      </c>
      <c r="C22" s="16">
        <v>42000</v>
      </c>
      <c r="D22" s="16"/>
      <c r="E22" s="16">
        <v>2050</v>
      </c>
      <c r="F22" s="16"/>
      <c r="G22" s="16">
        <v>-21740</v>
      </c>
      <c r="H22" s="16"/>
      <c r="I22" s="16">
        <v>13</v>
      </c>
      <c r="J22" s="16"/>
      <c r="K22" s="16">
        <v>-226</v>
      </c>
      <c r="L22" s="16"/>
      <c r="M22" s="16">
        <v>627</v>
      </c>
      <c r="N22" s="16"/>
      <c r="O22" s="16">
        <f>SUM(C22:M22)</f>
        <v>22724</v>
      </c>
      <c r="P22" s="1"/>
      <c r="Q22" s="1"/>
      <c r="R22" s="1"/>
      <c r="S22" s="1"/>
      <c r="T22" s="1"/>
    </row>
    <row r="23" spans="2:20" ht="8.25" customHeight="1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  <c r="Q23" s="1"/>
      <c r="R23" s="1"/>
      <c r="S23" s="1"/>
      <c r="T23" s="1"/>
    </row>
    <row r="24" spans="2:20" ht="12.75">
      <c r="B24" s="1" t="s">
        <v>104</v>
      </c>
      <c r="P24" s="1"/>
      <c r="Q24" s="1"/>
      <c r="R24" s="1"/>
      <c r="S24" s="1"/>
      <c r="T24" s="1"/>
    </row>
    <row r="25" spans="2:20" ht="12.75">
      <c r="B25" s="1" t="s">
        <v>144</v>
      </c>
      <c r="C25" s="16">
        <v>0</v>
      </c>
      <c r="D25" s="16"/>
      <c r="E25" s="16">
        <v>0</v>
      </c>
      <c r="F25" s="16"/>
      <c r="G25" s="16">
        <v>-7946</v>
      </c>
      <c r="H25" s="16"/>
      <c r="I25" s="16">
        <v>0</v>
      </c>
      <c r="J25" s="16"/>
      <c r="K25" s="16"/>
      <c r="L25" s="16"/>
      <c r="M25" s="16">
        <v>-146</v>
      </c>
      <c r="N25" s="16"/>
      <c r="O25" s="16">
        <f>SUM(C25:M25)</f>
        <v>-8092</v>
      </c>
      <c r="P25" s="1"/>
      <c r="Q25" s="1"/>
      <c r="R25" s="1"/>
      <c r="S25" s="1"/>
      <c r="T25" s="1"/>
    </row>
    <row r="26" spans="2:20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"/>
      <c r="Q26" s="1"/>
      <c r="R26" s="1"/>
      <c r="S26" s="1"/>
      <c r="T26" s="1"/>
    </row>
    <row r="27" spans="2:20" ht="12.75">
      <c r="B27" s="1" t="s">
        <v>129</v>
      </c>
      <c r="C27" s="16"/>
      <c r="D27" s="16"/>
      <c r="E27" s="16">
        <v>-645</v>
      </c>
      <c r="F27" s="16"/>
      <c r="G27" s="16">
        <v>645</v>
      </c>
      <c r="H27" s="16"/>
      <c r="I27" s="16"/>
      <c r="J27" s="16"/>
      <c r="K27" s="16"/>
      <c r="L27" s="16"/>
      <c r="M27" s="16"/>
      <c r="N27" s="16"/>
      <c r="O27" s="16">
        <f>SUM(C27:M27)</f>
        <v>0</v>
      </c>
      <c r="P27" s="1"/>
      <c r="Q27" s="1"/>
      <c r="R27" s="1"/>
      <c r="S27" s="1"/>
      <c r="T27" s="1"/>
    </row>
    <row r="28" spans="2:20" ht="12.75">
      <c r="B28" s="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"/>
      <c r="Q28" s="1"/>
      <c r="R28" s="1"/>
      <c r="S28" s="1"/>
      <c r="T28" s="1"/>
    </row>
    <row r="29" spans="2:20" ht="12.75">
      <c r="B29" s="1" t="s">
        <v>143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>
        <v>-481</v>
      </c>
      <c r="N29" s="16"/>
      <c r="O29" s="16">
        <f>SUM(C29:M29)</f>
        <v>-481</v>
      </c>
      <c r="P29" s="1"/>
      <c r="Q29" s="1"/>
      <c r="R29" s="1"/>
      <c r="S29" s="1"/>
      <c r="T29" s="1"/>
    </row>
    <row r="30" spans="2:20" ht="12.75">
      <c r="B30" s="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"/>
      <c r="Q30" s="1"/>
      <c r="R30" s="1"/>
      <c r="S30" s="1"/>
      <c r="T30" s="1"/>
    </row>
    <row r="31" spans="2:20" ht="12.75">
      <c r="B31" s="1" t="s">
        <v>125</v>
      </c>
      <c r="C31" s="16">
        <v>-21000</v>
      </c>
      <c r="D31" s="16"/>
      <c r="E31" s="16">
        <v>0</v>
      </c>
      <c r="F31" s="16">
        <v>0</v>
      </c>
      <c r="G31" s="16">
        <v>21000</v>
      </c>
      <c r="H31" s="16"/>
      <c r="I31" s="16">
        <v>0</v>
      </c>
      <c r="J31" s="16"/>
      <c r="K31" s="16">
        <v>0</v>
      </c>
      <c r="L31" s="16"/>
      <c r="M31" s="16">
        <v>0</v>
      </c>
      <c r="N31" s="16"/>
      <c r="O31" s="16">
        <f>SUM(C31:G31)</f>
        <v>0</v>
      </c>
      <c r="P31" s="1"/>
      <c r="Q31" s="1"/>
      <c r="R31" s="1"/>
      <c r="S31" s="1"/>
      <c r="T31" s="1"/>
    </row>
    <row r="32" spans="2:20" ht="12.75">
      <c r="B32" s="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"/>
      <c r="Q32" s="1"/>
      <c r="R32" s="1"/>
      <c r="S32" s="1"/>
      <c r="T32" s="1"/>
    </row>
    <row r="33" spans="2:20" ht="12.75">
      <c r="B33" s="1" t="s">
        <v>50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"/>
      <c r="Q33" s="1"/>
      <c r="R33" s="1"/>
      <c r="S33" s="1"/>
      <c r="T33" s="1"/>
    </row>
    <row r="34" spans="2:20" ht="13.5" thickBot="1">
      <c r="B34" s="1" t="s">
        <v>145</v>
      </c>
      <c r="C34" s="18">
        <f>SUM(C22:C32)</f>
        <v>21000</v>
      </c>
      <c r="D34" s="18"/>
      <c r="E34" s="18">
        <f>SUM(E22:E32)</f>
        <v>1405</v>
      </c>
      <c r="F34" s="18"/>
      <c r="G34" s="18">
        <f>SUM(G22:G32)</f>
        <v>-8041</v>
      </c>
      <c r="H34" s="18"/>
      <c r="I34" s="18">
        <f>SUM(I22:I32)</f>
        <v>13</v>
      </c>
      <c r="J34" s="18"/>
      <c r="K34" s="18">
        <f>SUM(K22:K32)</f>
        <v>-226</v>
      </c>
      <c r="L34" s="18"/>
      <c r="M34" s="18">
        <f>SUM(M22:M32)</f>
        <v>0</v>
      </c>
      <c r="N34" s="18"/>
      <c r="O34" s="18">
        <f>SUM(O22:O32)</f>
        <v>14151</v>
      </c>
      <c r="P34" s="1"/>
      <c r="Q34" s="1"/>
      <c r="R34" s="1"/>
      <c r="S34" s="1"/>
      <c r="T34" s="1"/>
    </row>
    <row r="35" spans="2:20" ht="13.5" thickTop="1">
      <c r="B35" s="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"/>
      <c r="Q35" s="1"/>
      <c r="R35" s="1"/>
      <c r="S35" s="1"/>
      <c r="T35" s="1"/>
    </row>
    <row r="36" spans="2:20" ht="12.75">
      <c r="B36" s="3" t="s">
        <v>141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"/>
      <c r="Q36" s="1"/>
      <c r="R36" s="1"/>
      <c r="S36" s="1"/>
      <c r="T36" s="1"/>
    </row>
    <row r="37" spans="2:20" ht="12.75">
      <c r="B37" s="44" t="s">
        <v>147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"/>
      <c r="Q37" s="1"/>
      <c r="R37" s="1"/>
      <c r="S37" s="1"/>
      <c r="T37" s="1"/>
    </row>
    <row r="38" spans="2:20" ht="12.75"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"/>
      <c r="Q38" s="1"/>
      <c r="R38" s="1"/>
      <c r="S38" s="1"/>
      <c r="T38" s="1"/>
    </row>
    <row r="39" spans="2:20" ht="12.75">
      <c r="B39" s="1" t="s">
        <v>124</v>
      </c>
      <c r="C39" s="16">
        <v>42000</v>
      </c>
      <c r="D39" s="16"/>
      <c r="E39" s="16">
        <v>1730</v>
      </c>
      <c r="F39" s="16"/>
      <c r="G39" s="16">
        <v>-13587</v>
      </c>
      <c r="H39" s="16"/>
      <c r="I39" s="16">
        <v>0</v>
      </c>
      <c r="J39" s="16"/>
      <c r="K39" s="16">
        <v>-229</v>
      </c>
      <c r="L39" s="16"/>
      <c r="M39" s="16">
        <v>427</v>
      </c>
      <c r="N39" s="16"/>
      <c r="O39" s="16">
        <f>SUM(C39:M39)</f>
        <v>30341</v>
      </c>
      <c r="P39" s="1"/>
      <c r="Q39" s="1"/>
      <c r="R39" s="1"/>
      <c r="S39" s="1"/>
      <c r="T39" s="1"/>
    </row>
    <row r="40" spans="2:20" ht="8.25" customHeight="1">
      <c r="B40" s="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"/>
      <c r="Q40" s="1"/>
      <c r="R40" s="1"/>
      <c r="S40" s="1"/>
      <c r="T40" s="1"/>
    </row>
    <row r="41" spans="2:20" ht="12.75">
      <c r="B41" s="1" t="s">
        <v>104</v>
      </c>
      <c r="P41" s="1"/>
      <c r="Q41" s="1"/>
      <c r="R41" s="1"/>
      <c r="S41" s="1"/>
      <c r="T41" s="1"/>
    </row>
    <row r="42" spans="2:20" ht="12.75">
      <c r="B42" s="1" t="s">
        <v>144</v>
      </c>
      <c r="C42" s="16">
        <v>0</v>
      </c>
      <c r="D42" s="16"/>
      <c r="E42" s="16">
        <v>1333</v>
      </c>
      <c r="F42" s="16"/>
      <c r="G42" s="16">
        <v>-9166</v>
      </c>
      <c r="H42" s="16"/>
      <c r="I42" s="16">
        <v>13</v>
      </c>
      <c r="J42" s="16"/>
      <c r="K42" s="16">
        <v>3</v>
      </c>
      <c r="L42" s="16"/>
      <c r="M42" s="16">
        <v>200</v>
      </c>
      <c r="N42" s="16"/>
      <c r="O42" s="16">
        <f>SUM(C42:M42)</f>
        <v>-7617</v>
      </c>
      <c r="P42" s="1"/>
      <c r="Q42" s="1"/>
      <c r="R42" s="1"/>
      <c r="S42" s="1"/>
      <c r="T42" s="1"/>
    </row>
    <row r="43" spans="2:20" ht="8.25" customHeight="1"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"/>
      <c r="Q43" s="1"/>
      <c r="R43" s="1"/>
      <c r="S43" s="1"/>
      <c r="T43" s="1"/>
    </row>
    <row r="44" spans="2:20" ht="12.75">
      <c r="B44" s="1" t="s">
        <v>149</v>
      </c>
      <c r="C44" s="16">
        <v>0</v>
      </c>
      <c r="D44" s="16"/>
      <c r="E44" s="16">
        <v>-1013</v>
      </c>
      <c r="F44" s="16"/>
      <c r="G44" s="16">
        <v>1013</v>
      </c>
      <c r="H44" s="16"/>
      <c r="I44" s="16">
        <v>0</v>
      </c>
      <c r="J44" s="16"/>
      <c r="K44" s="16">
        <v>0</v>
      </c>
      <c r="L44" s="16"/>
      <c r="M44" s="16">
        <v>0</v>
      </c>
      <c r="N44" s="16"/>
      <c r="O44" s="16">
        <f>SUM(C44:M44)</f>
        <v>0</v>
      </c>
      <c r="P44" s="1"/>
      <c r="Q44" s="1"/>
      <c r="R44" s="1"/>
      <c r="S44" s="1"/>
      <c r="T44" s="1"/>
    </row>
    <row r="45" spans="2:20" ht="8.25" customHeight="1" hidden="1">
      <c r="B45" s="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"/>
      <c r="Q45" s="1"/>
      <c r="R45" s="1"/>
      <c r="S45" s="1"/>
      <c r="T45" s="1"/>
    </row>
    <row r="46" spans="2:20" ht="12.75" hidden="1">
      <c r="B46" s="1" t="s">
        <v>85</v>
      </c>
      <c r="C46" s="16">
        <v>0</v>
      </c>
      <c r="D46" s="16"/>
      <c r="E46" s="16">
        <v>0</v>
      </c>
      <c r="F46" s="16">
        <v>0</v>
      </c>
      <c r="G46" s="16">
        <v>0</v>
      </c>
      <c r="H46" s="16"/>
      <c r="I46" s="16"/>
      <c r="J46" s="16"/>
      <c r="K46" s="16">
        <v>0</v>
      </c>
      <c r="L46" s="16"/>
      <c r="M46" s="16">
        <v>0</v>
      </c>
      <c r="N46" s="16"/>
      <c r="O46" s="16">
        <f>SUM(C46:G46)</f>
        <v>0</v>
      </c>
      <c r="P46" s="1"/>
      <c r="Q46" s="1"/>
      <c r="R46" s="1"/>
      <c r="S46" s="1"/>
      <c r="T46" s="1"/>
    </row>
    <row r="47" spans="2:20" ht="12.75">
      <c r="B47" s="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"/>
      <c r="Q47" s="1"/>
      <c r="R47" s="1"/>
      <c r="S47" s="1"/>
      <c r="T47" s="1"/>
    </row>
    <row r="48" spans="2:20" ht="12.75">
      <c r="B48" s="1" t="s">
        <v>50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"/>
      <c r="Q48" s="1"/>
      <c r="R48" s="1"/>
      <c r="S48" s="1"/>
      <c r="T48" s="1"/>
    </row>
    <row r="49" spans="2:20" ht="13.5" thickBot="1">
      <c r="B49" s="1" t="s">
        <v>148</v>
      </c>
      <c r="C49" s="18">
        <f>SUM(C39:C47)</f>
        <v>42000</v>
      </c>
      <c r="D49" s="18"/>
      <c r="E49" s="18">
        <f>SUM(E39:E47)</f>
        <v>2050</v>
      </c>
      <c r="F49" s="18"/>
      <c r="G49" s="18">
        <f>SUM(G39:G47)</f>
        <v>-21740</v>
      </c>
      <c r="H49" s="18"/>
      <c r="I49" s="18">
        <f>SUM(I39:I47)</f>
        <v>13</v>
      </c>
      <c r="J49" s="18"/>
      <c r="K49" s="18">
        <f>SUM(K39:K47)</f>
        <v>-226</v>
      </c>
      <c r="L49" s="18"/>
      <c r="M49" s="18">
        <f>SUM(M39:M47)</f>
        <v>627</v>
      </c>
      <c r="N49" s="18"/>
      <c r="O49" s="18">
        <f>SUM(O39:O47)</f>
        <v>22724</v>
      </c>
      <c r="P49" s="1"/>
      <c r="Q49" s="1"/>
      <c r="R49" s="1"/>
      <c r="S49" s="1"/>
      <c r="T49" s="1"/>
    </row>
    <row r="50" spans="2:20" ht="13.5" thickTop="1">
      <c r="B50" s="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"/>
      <c r="Q50" s="1"/>
      <c r="R50" s="1"/>
      <c r="S50" s="1"/>
      <c r="T50" s="1"/>
    </row>
    <row r="51" spans="2:20" ht="12.75">
      <c r="B51" s="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"/>
      <c r="Q51" s="1"/>
      <c r="R51" s="1"/>
      <c r="S51" s="1"/>
      <c r="T51" s="1"/>
    </row>
    <row r="52" spans="2:20" ht="12.75">
      <c r="B52" s="35" t="s">
        <v>26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"/>
      <c r="Q52" s="1"/>
      <c r="R52" s="1"/>
      <c r="S52" s="1"/>
      <c r="T52" s="1"/>
    </row>
    <row r="53" spans="2:20" ht="12.75">
      <c r="B53" s="33" t="s">
        <v>59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"/>
      <c r="Q53" s="1"/>
      <c r="R53" s="1"/>
      <c r="S53" s="1"/>
      <c r="T53" s="1"/>
    </row>
    <row r="54" spans="2:20" ht="12.75">
      <c r="B54" s="33" t="s">
        <v>120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"/>
      <c r="Q54" s="1"/>
      <c r="R54" s="1"/>
      <c r="S54" s="1"/>
      <c r="T54" s="1"/>
    </row>
    <row r="55" spans="2:20" ht="12.75">
      <c r="B55" s="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"/>
      <c r="Q55" s="1"/>
      <c r="R55" s="1"/>
      <c r="S55" s="1"/>
      <c r="T55" s="1"/>
    </row>
    <row r="56" spans="2:20" ht="12.75">
      <c r="B56" s="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"/>
      <c r="Q56" s="1"/>
      <c r="R56" s="1"/>
      <c r="S56" s="1"/>
      <c r="T56" s="1"/>
    </row>
    <row r="57" spans="2:20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2:2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</sheetData>
  <sheetProtection/>
  <printOptions horizontalCentered="1"/>
  <pageMargins left="0.54" right="0.25" top="0.35" bottom="0.3" header="0.18" footer="0.17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MARIE</cp:lastModifiedBy>
  <cp:lastPrinted>2012-05-29T03:06:48Z</cp:lastPrinted>
  <dcterms:created xsi:type="dcterms:W3CDTF">2003-07-31T03:18:21Z</dcterms:created>
  <dcterms:modified xsi:type="dcterms:W3CDTF">2012-05-29T03:07:49Z</dcterms:modified>
  <cp:category/>
  <cp:version/>
  <cp:contentType/>
  <cp:contentStatus/>
</cp:coreProperties>
</file>