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902" firstSheet="1" activeTab="4"/>
  </bookViews>
  <sheets>
    <sheet name="0000000" sheetId="1" state="veryHidden" r:id="rId1"/>
    <sheet name="BS" sheetId="2" r:id="rId2"/>
    <sheet name="P&amp;L" sheetId="3" r:id="rId3"/>
    <sheet name="EQUITY" sheetId="4" r:id="rId4"/>
    <sheet name="CF" sheetId="5" r:id="rId5"/>
  </sheets>
  <definedNames/>
  <calcPr fullCalcOnLoad="1"/>
</workbook>
</file>

<file path=xl/sharedStrings.xml><?xml version="1.0" encoding="utf-8"?>
<sst xmlns="http://schemas.openxmlformats.org/spreadsheetml/2006/main" count="170" uniqueCount="120">
  <si>
    <t>Current</t>
  </si>
  <si>
    <t>Cumulative</t>
  </si>
  <si>
    <t>Comparative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</si>
  <si>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</si>
  <si>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</si>
  <si>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</si>
  <si>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</si>
  <si>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</si>
  <si>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</si>
  <si>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</si>
  <si>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</si>
  <si>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</si>
  <si>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</si>
  <si>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 xml:space="preserve">Current Assets </t>
  </si>
  <si>
    <t>Inventories</t>
  </si>
  <si>
    <t>Cash &amp; Cash Equivalents</t>
  </si>
  <si>
    <t>Current Liabilities</t>
  </si>
  <si>
    <t>Overdraft &amp;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</si>
  <si>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</si>
  <si>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</si>
  <si>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</si>
  <si>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</si>
  <si>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</si>
  <si>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</si>
  <si>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>Borrowings</t>
  </si>
  <si>
    <t>Net tangible assets per share (RM)</t>
  </si>
  <si>
    <t>Qtr Ended</t>
  </si>
  <si>
    <t>(RM'000)</t>
  </si>
  <si>
    <t xml:space="preserve">Quarter ended </t>
  </si>
  <si>
    <t>To-date</t>
  </si>
  <si>
    <t>Tax recoverable</t>
  </si>
  <si>
    <t>Deferred Taxation</t>
  </si>
  <si>
    <t>Condensed Consolidated Statements of Changes in Equity</t>
  </si>
  <si>
    <t>Reserve</t>
  </si>
  <si>
    <t>Share</t>
  </si>
  <si>
    <t>attributable to</t>
  </si>
  <si>
    <t xml:space="preserve">Retained </t>
  </si>
  <si>
    <t>Capital</t>
  </si>
  <si>
    <t>premium</t>
  </si>
  <si>
    <t>Profit</t>
  </si>
  <si>
    <t>Total</t>
  </si>
  <si>
    <t xml:space="preserve">The Condensed Consolidated Statement of changes in Equity should be read in conjunction with the </t>
  </si>
  <si>
    <t>Condensed Consolidated Income Statements</t>
  </si>
  <si>
    <t>EPS - Basic (sen)</t>
  </si>
  <si>
    <t xml:space="preserve">        - Diluted (sen)</t>
  </si>
  <si>
    <t xml:space="preserve">The Condensed Consolidated Income Statement should be read in conjunction with the </t>
  </si>
  <si>
    <t>Property, Plant and Equipment</t>
  </si>
  <si>
    <t>Other Debtors</t>
  </si>
  <si>
    <t>Trade Debtors</t>
  </si>
  <si>
    <t>Trade Creditors</t>
  </si>
  <si>
    <t>Other Creditors</t>
  </si>
  <si>
    <t>Net Profit for the year</t>
  </si>
  <si>
    <t>Pre-acquisition loss</t>
  </si>
  <si>
    <t>Annual Financial Report for the Year Ended 31 December 2003</t>
  </si>
  <si>
    <t>Bonus Share Issue</t>
  </si>
  <si>
    <t>6 months</t>
  </si>
  <si>
    <t>31 Dec. 2004</t>
  </si>
  <si>
    <t>Condensed Consolidated Cash Flow Statements</t>
  </si>
  <si>
    <t xml:space="preserve">For The Period Ended </t>
  </si>
  <si>
    <t>ended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</si>
  <si>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</si>
  <si>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</si>
  <si>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</si>
  <si>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</si>
  <si>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</si>
  <si>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</si>
  <si>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</si>
  <si>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</si>
  <si>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</si>
  <si>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</si>
  <si>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</si>
  <si>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</si>
  <si>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</si>
  <si>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</si>
  <si>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Acquisition of subsidiary company, net of cash acquired</t>
  </si>
  <si>
    <t>- Acquisition of subsidiary company, net of cash required</t>
  </si>
  <si>
    <t>- Purchase of Property, plant and equipment</t>
  </si>
  <si>
    <t>- Dividen  paid</t>
  </si>
  <si>
    <t>- Rental received</t>
  </si>
  <si>
    <t>- Interest received</t>
  </si>
  <si>
    <t>Financing Activities</t>
  </si>
  <si>
    <t>- Dividends paid</t>
  </si>
  <si>
    <t>- Transaction with owner as owner</t>
  </si>
  <si>
    <t>- Bank borrowings</t>
  </si>
  <si>
    <t>Net Change in Cash &amp; Cash Equivalents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</si>
  <si>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</si>
  <si>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</si>
  <si>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</si>
  <si>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</si>
  <si>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- Placement of Fixed deposits</t>
  </si>
  <si>
    <t>Cash and cash equivalents as at 31 December</t>
  </si>
  <si>
    <t xml:space="preserve">Cash and cash equivalents as at 1 January </t>
  </si>
  <si>
    <t xml:space="preserve">Balance as at 1 January 2005 </t>
  </si>
  <si>
    <t>Balance as at 1 January 2004</t>
  </si>
  <si>
    <t>Annual Financial Report for the Year Ended 31 December 2004</t>
  </si>
  <si>
    <t>- Director's Account</t>
  </si>
  <si>
    <t>PINWEE GROUP BHD.</t>
  </si>
  <si>
    <t>Condensed Consolidated Balance Sheet</t>
  </si>
  <si>
    <t xml:space="preserve">Year ended </t>
  </si>
  <si>
    <t>Intangible Assets</t>
  </si>
  <si>
    <t>Fixed deposits with licensed</t>
  </si>
  <si>
    <t>Amount due to Director</t>
  </si>
  <si>
    <t>Amount due to shareholder</t>
  </si>
  <si>
    <t xml:space="preserve">The Condensed Consolidated Balance Sheets should be read in conjunction with the </t>
  </si>
  <si>
    <t>9 months</t>
  </si>
  <si>
    <t>30 Sept. 2005</t>
  </si>
  <si>
    <t>For The Period Ended 30 September 2005</t>
  </si>
  <si>
    <t>As At 30 September 2005</t>
  </si>
  <si>
    <t>30 Sept. 2004</t>
  </si>
  <si>
    <t xml:space="preserve">9 months quarter </t>
  </si>
  <si>
    <t>ended 30 September 2005</t>
  </si>
  <si>
    <t>Balance as at 30 September 2005</t>
  </si>
  <si>
    <t>For The Period Ended 30 September 2004</t>
  </si>
  <si>
    <t>ended 30 September 2004</t>
  </si>
  <si>
    <t>Balance as at 30 September 2004</t>
  </si>
  <si>
    <t>PINWEE GROUP BHD</t>
  </si>
  <si>
    <t>PWGB -1</t>
  </si>
  <si>
    <t>PWGB -2</t>
  </si>
  <si>
    <t>PWGB -3</t>
  </si>
  <si>
    <t>PWGB - 4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</si>
</sst>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General_)"/>
    <numFmt numFmtId="176" formatCode="_-&quot;$&quot;* #,##0_-;\-&quot;$&quot;* #,##0_-;_-&quot;$&quot;* &quot;-&quot;_-;_-@_-"/>
    <numFmt numFmtId="177" formatCode="0.00_)"/>
    <numFmt numFmtId="178" formatCode="#,##0.0000;[Red]\-#,##0.0000"/>
    <numFmt numFmtId="179" formatCode="###0_);[Red]\(###0\)"/>
    <numFmt numFmtId="180" formatCode="###0.0_);[Red]\(###0.0\)"/>
    <numFmt numFmtId="181" formatCode="###0.00_);[Red]\(###0.00\)"/>
    <numFmt numFmtId="182" formatCode="###0.000_);[Red]\(###0.000\)"/>
    <numFmt numFmtId="183" formatCode="###0.0000_);[Red]\(###0.0000\)"/>
    <numFmt numFmtId="184" formatCode="#,##0.00000;[Red]\-#,##0.00000"/>
    <numFmt numFmtId="185" formatCode="_(* #,##0.000_);_(* \(#,##0.000\);_(* &quot;-&quot;??_);_(@_)"/>
    <numFmt numFmtId="186" formatCode="_(* #,##0.0000_);_(* \(#,##0.00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12"/>
      <name val="Times New Roman"/>
      <family val="1"/>
    </font>
    <font>
      <sz val="9"/>
      <name val="Times New Roman"/>
      <family val="1"/>
    </font>
    <font>
      <sz val="12"/>
      <name val="????"/>
      <family val="0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sz val="11"/>
      <color indexed="61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ill="0" applyBorder="0" applyAlignment="0">
      <protection/>
    </xf>
    <xf numFmtId="175" fontId="17" fillId="0" borderId="0" applyFill="0" applyBorder="0" applyAlignment="0">
      <protection/>
    </xf>
    <xf numFmtId="174" fontId="17" fillId="0" borderId="0" applyFill="0" applyBorder="0" applyAlignment="0">
      <protection/>
    </xf>
    <xf numFmtId="179" fontId="18" fillId="0" borderId="0" applyFill="0" applyBorder="0" applyAlignment="0">
      <protection/>
    </xf>
    <xf numFmtId="180" fontId="18" fillId="0" borderId="0" applyFill="0" applyBorder="0" applyAlignment="0">
      <protection/>
    </xf>
    <xf numFmtId="178" fontId="18" fillId="0" borderId="0" applyFill="0" applyBorder="0" applyAlignment="0">
      <protection/>
    </xf>
    <xf numFmtId="181" fontId="18" fillId="0" borderId="0" applyFill="0" applyBorder="0" applyAlignment="0">
      <protection/>
    </xf>
    <xf numFmtId="175" fontId="17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4" fontId="21" fillId="0" borderId="0" applyFill="0" applyBorder="0" applyAlignment="0">
      <protection/>
    </xf>
    <xf numFmtId="38" fontId="19" fillId="0" borderId="1">
      <alignment vertical="center"/>
      <protection/>
    </xf>
    <xf numFmtId="178" fontId="18" fillId="0" borderId="0" applyFill="0" applyBorder="0" applyAlignment="0">
      <protection/>
    </xf>
    <xf numFmtId="175" fontId="17" fillId="0" borderId="0" applyFill="0" applyBorder="0" applyAlignment="0">
      <protection/>
    </xf>
    <xf numFmtId="178" fontId="18" fillId="0" borderId="0" applyFill="0" applyBorder="0" applyAlignment="0">
      <protection/>
    </xf>
    <xf numFmtId="181" fontId="18" fillId="0" borderId="0" applyFill="0" applyBorder="0" applyAlignment="0">
      <protection/>
    </xf>
    <xf numFmtId="175" fontId="17" fillId="0" borderId="0" applyFill="0" applyBorder="0" applyAlignment="0">
      <protection/>
    </xf>
    <xf numFmtId="0" fontId="22" fillId="0" borderId="0" applyNumberFormat="0" applyFill="0" applyBorder="0" applyAlignment="0" applyProtection="0"/>
    <xf numFmtId="38" fontId="20" fillId="2" borderId="0" applyNumberFormat="0" applyBorder="0" applyAlignment="0" applyProtection="0"/>
    <xf numFmtId="0" fontId="23" fillId="0" borderId="2" applyNumberFormat="0" applyAlignment="0" applyProtection="0"/>
    <xf numFmtId="0" fontId="23" fillId="0" borderId="3">
      <alignment horizontal="left" vertical="center"/>
      <protection/>
    </xf>
    <xf numFmtId="0" fontId="24" fillId="0" borderId="0" applyNumberFormat="0" applyFill="0" applyBorder="0" applyAlignment="0" applyProtection="0"/>
    <xf numFmtId="10" fontId="20" fillId="3" borderId="4" applyNumberFormat="0" applyBorder="0" applyAlignment="0" applyProtection="0"/>
    <xf numFmtId="178" fontId="18" fillId="0" borderId="0" applyFill="0" applyBorder="0" applyAlignment="0">
      <protection/>
    </xf>
    <xf numFmtId="175" fontId="17" fillId="0" borderId="0" applyFill="0" applyBorder="0" applyAlignment="0">
      <protection/>
    </xf>
    <xf numFmtId="178" fontId="18" fillId="0" borderId="0" applyFill="0" applyBorder="0" applyAlignment="0">
      <protection/>
    </xf>
    <xf numFmtId="181" fontId="18" fillId="0" borderId="0" applyFill="0" applyBorder="0" applyAlignment="0">
      <protection/>
    </xf>
    <xf numFmtId="175" fontId="17" fillId="0" borderId="0" applyFill="0" applyBorder="0" applyAlignment="0">
      <protection/>
    </xf>
    <xf numFmtId="177" fontId="25" fillId="0" borderId="0">
      <alignment/>
      <protection/>
    </xf>
    <xf numFmtId="9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18" fillId="0" borderId="0" applyFill="0" applyBorder="0" applyAlignment="0">
      <protection/>
    </xf>
    <xf numFmtId="175" fontId="17" fillId="0" borderId="0" applyFill="0" applyBorder="0" applyAlignment="0">
      <protection/>
    </xf>
    <xf numFmtId="178" fontId="18" fillId="0" borderId="0" applyFill="0" applyBorder="0" applyAlignment="0">
      <protection/>
    </xf>
    <xf numFmtId="181" fontId="18" fillId="0" borderId="0" applyFill="0" applyBorder="0" applyAlignment="0">
      <protection/>
    </xf>
    <xf numFmtId="175" fontId="17" fillId="0" borderId="0" applyFill="0" applyBorder="0" applyAlignment="0">
      <protection/>
    </xf>
    <xf numFmtId="49" fontId="21" fillId="0" borderId="0" applyFill="0" applyBorder="0" applyAlignment="0">
      <protection/>
    </xf>
    <xf numFmtId="182" fontId="18" fillId="0" borderId="0" applyFill="0" applyBorder="0" applyAlignment="0">
      <protection/>
    </xf>
    <xf numFmtId="183" fontId="18" fillId="0" borderId="0" applyFill="0" applyBorder="0" applyAlignment="0"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2" fillId="0" borderId="0" xfId="23" applyNumberFormat="1" applyFont="1" applyAlignment="1">
      <alignment/>
    </xf>
    <xf numFmtId="173" fontId="2" fillId="0" borderId="5" xfId="23" applyNumberFormat="1" applyFont="1" applyBorder="1" applyAlignment="1">
      <alignment/>
    </xf>
    <xf numFmtId="173" fontId="2" fillId="0" borderId="6" xfId="23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173" fontId="7" fillId="0" borderId="0" xfId="23" applyNumberFormat="1" applyFont="1" applyFill="1" applyBorder="1" applyAlignment="1">
      <alignment/>
    </xf>
    <xf numFmtId="173" fontId="2" fillId="0" borderId="0" xfId="23" applyNumberFormat="1" applyFont="1" applyFill="1" applyAlignment="1">
      <alignment/>
    </xf>
    <xf numFmtId="173" fontId="2" fillId="0" borderId="3" xfId="23" applyNumberFormat="1" applyFont="1" applyFill="1" applyBorder="1" applyAlignment="1">
      <alignment/>
    </xf>
    <xf numFmtId="173" fontId="2" fillId="0" borderId="6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wrapText="1"/>
    </xf>
    <xf numFmtId="173" fontId="1" fillId="0" borderId="0" xfId="23" applyNumberFormat="1" applyFont="1" applyAlignment="1">
      <alignment/>
    </xf>
    <xf numFmtId="173" fontId="1" fillId="0" borderId="3" xfId="23" applyNumberFormat="1" applyFont="1" applyBorder="1" applyAlignment="1">
      <alignment/>
    </xf>
    <xf numFmtId="173" fontId="1" fillId="0" borderId="0" xfId="23" applyNumberFormat="1" applyFont="1" applyBorder="1" applyAlignment="1">
      <alignment/>
    </xf>
    <xf numFmtId="43" fontId="1" fillId="0" borderId="0" xfId="23" applyFont="1" applyAlignment="1">
      <alignment/>
    </xf>
    <xf numFmtId="43" fontId="2" fillId="0" borderId="7" xfId="23" applyNumberFormat="1" applyFont="1" applyFill="1" applyBorder="1" applyAlignment="1">
      <alignment/>
    </xf>
    <xf numFmtId="172" fontId="2" fillId="0" borderId="0" xfId="23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2" fillId="0" borderId="5" xfId="23" applyNumberFormat="1" applyFont="1" applyFill="1" applyBorder="1" applyAlignment="1">
      <alignment/>
    </xf>
    <xf numFmtId="0" fontId="26" fillId="0" borderId="0" xfId="0" applyFont="1" applyAlignment="1">
      <alignment wrapText="1"/>
    </xf>
    <xf numFmtId="173" fontId="2" fillId="0" borderId="8" xfId="23" applyNumberFormat="1" applyFont="1" applyBorder="1" applyAlignment="1">
      <alignment/>
    </xf>
    <xf numFmtId="173" fontId="2" fillId="0" borderId="9" xfId="23" applyNumberFormat="1" applyFont="1" applyBorder="1" applyAlignment="1">
      <alignment/>
    </xf>
    <xf numFmtId="173" fontId="2" fillId="0" borderId="4" xfId="23" applyNumberFormat="1" applyFont="1" applyFill="1" applyBorder="1" applyAlignment="1">
      <alignment/>
    </xf>
    <xf numFmtId="173" fontId="2" fillId="0" borderId="8" xfId="23" applyNumberFormat="1" applyFont="1" applyFill="1" applyBorder="1" applyAlignment="1">
      <alignment/>
    </xf>
    <xf numFmtId="173" fontId="2" fillId="0" borderId="9" xfId="23" applyNumberFormat="1" applyFont="1" applyFill="1" applyBorder="1" applyAlignment="1">
      <alignment/>
    </xf>
    <xf numFmtId="16" fontId="9" fillId="0" borderId="0" xfId="0" applyNumberFormat="1" applyFont="1" applyAlignment="1" quotePrefix="1">
      <alignment horizontal="center"/>
    </xf>
    <xf numFmtId="0" fontId="2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3" fontId="2" fillId="0" borderId="3" xfId="23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15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right"/>
    </xf>
  </cellXfs>
  <cellStyles count="46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Grey" xfId="37"/>
    <cellStyle name="Header1" xfId="38"/>
    <cellStyle name="Header2" xfId="39"/>
    <cellStyle name="Hyperlink" xfId="40"/>
    <cellStyle name="Input [yellow]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Percent" xfId="48"/>
    <cellStyle name="Percent [0]" xfId="49"/>
    <cellStyle name="Percent [00]" xfId="50"/>
    <cellStyle name="Percent [2]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Text Indent A" xfId="57"/>
    <cellStyle name="Text Indent B" xfId="58"/>
    <cellStyle name="Text Indent C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180975</xdr:rowOff>
    </xdr:from>
    <xdr:to>
      <xdr:col>5</xdr:col>
      <xdr:colOff>657225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09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85725</xdr:rowOff>
    </xdr:from>
    <xdr:to>
      <xdr:col>6</xdr:col>
      <xdr:colOff>161925</xdr:colOff>
      <xdr:row>3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4765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19050</xdr:rowOff>
    </xdr:from>
    <xdr:to>
      <xdr:col>5</xdr:col>
      <xdr:colOff>971550</xdr:colOff>
      <xdr:row>3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809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</xdr:row>
      <xdr:rowOff>57150</xdr:rowOff>
    </xdr:from>
    <xdr:to>
      <xdr:col>5</xdr:col>
      <xdr:colOff>762000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2190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L67"/>
  <sheetViews>
    <sheetView showGridLines="0" workbookViewId="0" topLeftCell="A45">
      <selection activeCell="L58" sqref="L58"/>
    </sheetView>
  </sheetViews>
  <sheetFormatPr defaultColWidth="9.140625" defaultRowHeight="12.75" outlineLevelCol="1"/>
  <cols>
    <col min="1" max="1" width="3.00390625" style="1" customWidth="1"/>
    <col min="2" max="2" width="2.57421875" style="1" customWidth="1"/>
    <col min="3" max="3" width="9.140625" style="1" customWidth="1"/>
    <col min="4" max="4" width="8.140625" style="1" customWidth="1"/>
    <col min="5" max="5" width="9.140625" style="1" customWidth="1"/>
    <col min="6" max="6" width="10.57421875" style="1" customWidth="1"/>
    <col min="7" max="7" width="7.28125" style="1" customWidth="1"/>
    <col min="8" max="8" width="10.57421875" style="1" customWidth="1"/>
    <col min="9" max="9" width="5.421875" style="1" customWidth="1"/>
    <col min="10" max="10" width="11.28125" style="1" customWidth="1" outlineLevel="1"/>
    <col min="11" max="16384" width="9.140625" style="1" customWidth="1"/>
  </cols>
  <sheetData>
    <row r="1" ht="16.5" customHeight="1"/>
    <row r="2" ht="16.5" customHeight="1"/>
    <row r="3" ht="16.5" customHeight="1"/>
    <row r="4" spans="1:10" ht="16.5" customHeight="1">
      <c r="A4" s="56" t="s">
        <v>96</v>
      </c>
      <c r="B4" s="56"/>
      <c r="C4" s="56"/>
      <c r="D4" s="56"/>
      <c r="E4" s="56"/>
      <c r="F4" s="56"/>
      <c r="G4" s="56"/>
      <c r="H4" s="56"/>
      <c r="I4" s="56"/>
      <c r="J4" s="56"/>
    </row>
    <row r="6" spans="1:10" ht="14.25">
      <c r="A6" s="59" t="s">
        <v>97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</row>
    <row r="9" spans="7:11" ht="15">
      <c r="G9" s="2"/>
      <c r="H9" s="18" t="s">
        <v>28</v>
      </c>
      <c r="I9" s="12"/>
      <c r="J9" s="18" t="s">
        <v>98</v>
      </c>
      <c r="K9" s="11"/>
    </row>
    <row r="10" spans="7:11" ht="15">
      <c r="G10" s="2"/>
      <c r="H10" s="55" t="e">
        <f>#REF!</f>
        <v>#REF!</v>
      </c>
      <c r="I10" s="12"/>
      <c r="J10" s="18" t="s">
        <v>56</v>
      </c>
      <c r="K10" s="11"/>
    </row>
    <row r="11" spans="7:10" ht="15">
      <c r="G11" s="2"/>
      <c r="H11" s="10" t="s">
        <v>27</v>
      </c>
      <c r="I11" s="2"/>
      <c r="J11" s="10" t="s">
        <v>27</v>
      </c>
    </row>
    <row r="12" spans="7:10" ht="15">
      <c r="G12" s="2"/>
      <c r="H12" s="2"/>
      <c r="I12" s="2"/>
      <c r="J12" s="2"/>
    </row>
    <row r="13" spans="2:10" ht="15">
      <c r="B13" s="12" t="s">
        <v>46</v>
      </c>
      <c r="C13" s="11"/>
      <c r="D13" s="11"/>
      <c r="E13" s="11"/>
      <c r="G13" s="2"/>
      <c r="H13" s="14">
        <v>106605</v>
      </c>
      <c r="I13" s="14"/>
      <c r="J13" s="14">
        <v>103144</v>
      </c>
    </row>
    <row r="14" spans="2:10" ht="15">
      <c r="B14" s="2"/>
      <c r="G14" s="2"/>
      <c r="H14" s="14"/>
      <c r="I14" s="14"/>
      <c r="J14" s="14"/>
    </row>
    <row r="15" spans="2:10" ht="15">
      <c r="B15" s="12" t="s">
        <v>99</v>
      </c>
      <c r="G15" s="2"/>
      <c r="H15" s="14">
        <v>4998</v>
      </c>
      <c r="I15" s="14"/>
      <c r="J15" s="14">
        <v>5162</v>
      </c>
    </row>
    <row r="16" spans="2:10" ht="15">
      <c r="B16" s="2"/>
      <c r="G16" s="2"/>
      <c r="H16" s="14"/>
      <c r="I16" s="14"/>
      <c r="J16" s="14"/>
    </row>
    <row r="17" spans="2:10" ht="15">
      <c r="B17" s="12" t="s">
        <v>13</v>
      </c>
      <c r="C17" s="11"/>
      <c r="D17" s="11"/>
      <c r="G17" s="2"/>
      <c r="H17" s="14"/>
      <c r="I17" s="14"/>
      <c r="J17" s="14"/>
    </row>
    <row r="18" spans="2:10" ht="15">
      <c r="B18" s="2"/>
      <c r="C18" s="2" t="s">
        <v>14</v>
      </c>
      <c r="G18" s="2"/>
      <c r="H18" s="41">
        <v>28723</v>
      </c>
      <c r="I18" s="14"/>
      <c r="J18" s="41">
        <v>39355</v>
      </c>
    </row>
    <row r="19" spans="2:10" ht="15">
      <c r="B19" s="2"/>
      <c r="C19" s="2" t="s">
        <v>48</v>
      </c>
      <c r="G19" s="2"/>
      <c r="H19" s="42">
        <v>45801</v>
      </c>
      <c r="I19" s="14"/>
      <c r="J19" s="42">
        <v>47539</v>
      </c>
    </row>
    <row r="20" spans="2:10" ht="15">
      <c r="B20" s="2"/>
      <c r="C20" s="2" t="s">
        <v>47</v>
      </c>
      <c r="G20" s="2"/>
      <c r="H20" s="42">
        <v>3819</v>
      </c>
      <c r="I20" s="14"/>
      <c r="J20" s="42">
        <v>2275</v>
      </c>
    </row>
    <row r="21" spans="2:10" ht="15">
      <c r="B21" s="2"/>
      <c r="C21" s="2" t="s">
        <v>30</v>
      </c>
      <c r="G21" s="2"/>
      <c r="H21" s="42">
        <v>763</v>
      </c>
      <c r="I21" s="14"/>
      <c r="J21" s="42">
        <v>687</v>
      </c>
    </row>
    <row r="22" spans="2:10" ht="15">
      <c r="B22" s="2"/>
      <c r="C22" s="2" t="s">
        <v>100</v>
      </c>
      <c r="G22" s="2"/>
      <c r="H22" s="42">
        <v>40</v>
      </c>
      <c r="I22" s="14"/>
      <c r="J22" s="42">
        <v>40</v>
      </c>
    </row>
    <row r="23" spans="2:10" ht="15">
      <c r="B23" s="2"/>
      <c r="C23" s="2" t="s">
        <v>15</v>
      </c>
      <c r="G23" s="2"/>
      <c r="H23" s="42">
        <v>930</v>
      </c>
      <c r="I23" s="14"/>
      <c r="J23" s="42">
        <v>569</v>
      </c>
    </row>
    <row r="24" spans="2:10" ht="14.25" customHeight="1">
      <c r="B24" s="2"/>
      <c r="C24" s="2"/>
      <c r="G24" s="2"/>
      <c r="H24" s="43">
        <f>SUM(H18:H23)</f>
        <v>80076</v>
      </c>
      <c r="I24" s="21"/>
      <c r="J24" s="43">
        <f>SUM(J18:J23)</f>
        <v>90465</v>
      </c>
    </row>
    <row r="25" spans="2:10" ht="1.5" customHeight="1" hidden="1">
      <c r="B25" s="2"/>
      <c r="C25" s="2"/>
      <c r="G25" s="2"/>
      <c r="H25" s="21"/>
      <c r="I25" s="21"/>
      <c r="J25" s="21"/>
    </row>
    <row r="26" spans="2:10" ht="15">
      <c r="B26" s="12" t="s">
        <v>16</v>
      </c>
      <c r="C26" s="12"/>
      <c r="D26" s="11"/>
      <c r="G26" s="2"/>
      <c r="H26" s="21"/>
      <c r="I26" s="21"/>
      <c r="J26" s="21"/>
    </row>
    <row r="27" spans="2:10" ht="15">
      <c r="B27" s="2"/>
      <c r="C27" s="2" t="s">
        <v>49</v>
      </c>
      <c r="G27" s="2"/>
      <c r="H27" s="44">
        <v>8398</v>
      </c>
      <c r="I27" s="21"/>
      <c r="J27" s="44">
        <v>9444</v>
      </c>
    </row>
    <row r="28" spans="2:10" ht="15">
      <c r="B28" s="2"/>
      <c r="C28" s="2" t="s">
        <v>50</v>
      </c>
      <c r="G28" s="2"/>
      <c r="H28" s="45">
        <v>4687</v>
      </c>
      <c r="I28" s="21"/>
      <c r="J28" s="45">
        <v>8492</v>
      </c>
    </row>
    <row r="29" spans="2:10" ht="15">
      <c r="B29" s="2"/>
      <c r="C29" s="2" t="s">
        <v>101</v>
      </c>
      <c r="G29" s="2"/>
      <c r="H29" s="45">
        <v>0</v>
      </c>
      <c r="I29" s="21"/>
      <c r="J29" s="45">
        <v>0</v>
      </c>
    </row>
    <row r="30" spans="2:10" ht="15">
      <c r="B30" s="2"/>
      <c r="C30" s="2" t="s">
        <v>102</v>
      </c>
      <c r="G30" s="2"/>
      <c r="H30" s="45">
        <v>759</v>
      </c>
      <c r="I30" s="21"/>
      <c r="J30" s="45">
        <v>2883</v>
      </c>
    </row>
    <row r="31" spans="2:10" ht="15">
      <c r="B31" s="2"/>
      <c r="C31" s="2" t="s">
        <v>17</v>
      </c>
      <c r="G31" s="2"/>
      <c r="H31" s="45">
        <v>61620</v>
      </c>
      <c r="I31" s="21"/>
      <c r="J31" s="45">
        <v>66082</v>
      </c>
    </row>
    <row r="32" spans="2:10" ht="9.75" customHeight="1" hidden="1">
      <c r="B32" s="2"/>
      <c r="C32" s="8"/>
      <c r="G32" s="2"/>
      <c r="H32" s="45"/>
      <c r="I32" s="21"/>
      <c r="J32" s="45"/>
    </row>
    <row r="33" spans="2:10" ht="15">
      <c r="B33" s="2"/>
      <c r="C33" s="2" t="s">
        <v>9</v>
      </c>
      <c r="G33" s="2"/>
      <c r="H33" s="45">
        <v>1756</v>
      </c>
      <c r="I33" s="21"/>
      <c r="J33" s="45">
        <v>1087</v>
      </c>
    </row>
    <row r="34" spans="2:10" ht="15">
      <c r="B34" s="2"/>
      <c r="C34" s="2"/>
      <c r="G34" s="2"/>
      <c r="H34" s="43">
        <f>SUM(H27:H33)</f>
        <v>77220</v>
      </c>
      <c r="I34" s="21"/>
      <c r="J34" s="43">
        <f>SUM(J27:J33)</f>
        <v>87988</v>
      </c>
    </row>
    <row r="35" spans="2:10" ht="17.25" customHeight="1">
      <c r="B35" s="52" t="s">
        <v>18</v>
      </c>
      <c r="C35" s="52"/>
      <c r="D35" s="53"/>
      <c r="G35" s="2"/>
      <c r="H35" s="22">
        <f>+H24-H34</f>
        <v>2856</v>
      </c>
      <c r="I35" s="21"/>
      <c r="J35" s="22">
        <f>+J24-J34</f>
        <v>2477</v>
      </c>
    </row>
    <row r="36" spans="2:10" ht="9.75" customHeight="1" hidden="1" thickBot="1" thickTop="1">
      <c r="B36" s="2"/>
      <c r="C36" s="2"/>
      <c r="G36" s="2"/>
      <c r="H36" s="21"/>
      <c r="I36" s="21"/>
      <c r="J36" s="21"/>
    </row>
    <row r="37" spans="2:10" ht="18.75" customHeight="1">
      <c r="B37" s="2"/>
      <c r="C37" s="2"/>
      <c r="G37" s="2"/>
      <c r="H37" s="20"/>
      <c r="I37" s="21"/>
      <c r="J37" s="20"/>
    </row>
    <row r="38" spans="2:10" ht="15.75" thickBot="1">
      <c r="B38" s="2"/>
      <c r="C38" s="2"/>
      <c r="G38" s="2"/>
      <c r="H38" s="16">
        <f>+H35+H13+H15</f>
        <v>114459</v>
      </c>
      <c r="I38" s="14"/>
      <c r="J38" s="16">
        <f>+J35+J13+J15</f>
        <v>110783</v>
      </c>
    </row>
    <row r="39" spans="2:10" ht="15.75" thickTop="1">
      <c r="B39" s="2"/>
      <c r="C39" s="2"/>
      <c r="G39" s="2"/>
      <c r="H39" s="14"/>
      <c r="I39" s="14"/>
      <c r="J39" s="14"/>
    </row>
    <row r="40" spans="2:10" ht="15">
      <c r="B40" s="12" t="s">
        <v>19</v>
      </c>
      <c r="C40" s="12"/>
      <c r="D40" s="11"/>
      <c r="G40" s="2"/>
      <c r="H40" s="14">
        <v>60911</v>
      </c>
      <c r="I40" s="14"/>
      <c r="J40" s="14">
        <v>60911</v>
      </c>
    </row>
    <row r="41" spans="2:11" ht="15">
      <c r="B41" s="12" t="s">
        <v>20</v>
      </c>
      <c r="C41" s="12"/>
      <c r="D41" s="11"/>
      <c r="G41" s="2"/>
      <c r="H41" s="15">
        <f>919+35590</f>
        <v>36509</v>
      </c>
      <c r="I41" s="2"/>
      <c r="J41" s="15">
        <f>919+31208</f>
        <v>32127</v>
      </c>
      <c r="K41" s="38"/>
    </row>
    <row r="42" spans="2:10" s="6" customFormat="1" ht="14.25" customHeight="1">
      <c r="B42" s="12" t="s">
        <v>21</v>
      </c>
      <c r="C42" s="12"/>
      <c r="D42" s="54"/>
      <c r="G42" s="2"/>
      <c r="H42" s="14">
        <f>+H41+H40</f>
        <v>97420</v>
      </c>
      <c r="I42" s="2"/>
      <c r="J42" s="14">
        <f>+J41+J40</f>
        <v>93038</v>
      </c>
    </row>
    <row r="43" spans="2:10" s="6" customFormat="1" ht="1.5" customHeight="1" hidden="1">
      <c r="B43" s="12"/>
      <c r="C43" s="12"/>
      <c r="D43" s="54"/>
      <c r="G43" s="2"/>
      <c r="H43" s="14"/>
      <c r="I43" s="2"/>
      <c r="J43" s="14"/>
    </row>
    <row r="44" spans="2:10" ht="15">
      <c r="B44" s="12" t="s">
        <v>22</v>
      </c>
      <c r="C44" s="12"/>
      <c r="D44" s="11"/>
      <c r="G44" s="2"/>
      <c r="H44" s="14">
        <v>5404</v>
      </c>
      <c r="I44" s="2"/>
      <c r="J44" s="14">
        <v>4650</v>
      </c>
    </row>
    <row r="45" spans="2:10" ht="15">
      <c r="B45" s="12" t="s">
        <v>23</v>
      </c>
      <c r="C45" s="12"/>
      <c r="D45" s="11"/>
      <c r="G45" s="2"/>
      <c r="H45" s="14"/>
      <c r="I45" s="2"/>
      <c r="J45" s="14"/>
    </row>
    <row r="46" spans="2:10" ht="15">
      <c r="B46" s="2"/>
      <c r="C46" s="2" t="s">
        <v>24</v>
      </c>
      <c r="G46" s="2"/>
      <c r="H46" s="14">
        <v>4256</v>
      </c>
      <c r="I46" s="2"/>
      <c r="J46" s="14">
        <v>6528</v>
      </c>
    </row>
    <row r="47" spans="2:11" ht="15">
      <c r="B47" s="2"/>
      <c r="C47" s="2" t="s">
        <v>31</v>
      </c>
      <c r="D47" s="2"/>
      <c r="H47" s="14">
        <v>7379</v>
      </c>
      <c r="I47" s="14"/>
      <c r="J47" s="14">
        <v>6567</v>
      </c>
      <c r="K47" s="14"/>
    </row>
    <row r="48" spans="2:10" ht="15">
      <c r="B48" s="2"/>
      <c r="C48" s="2"/>
      <c r="G48" s="2"/>
      <c r="H48" s="2"/>
      <c r="I48" s="2"/>
      <c r="J48" s="2"/>
    </row>
    <row r="49" spans="2:10" ht="18.75" customHeight="1" thickBot="1">
      <c r="B49" s="2"/>
      <c r="C49" s="2"/>
      <c r="G49" s="2"/>
      <c r="H49" s="23">
        <f>SUM(H42:H47)</f>
        <v>114459</v>
      </c>
      <c r="I49" s="9"/>
      <c r="J49" s="23">
        <f>SUM(J42:J47)</f>
        <v>110783</v>
      </c>
    </row>
    <row r="50" spans="2:10" ht="18.75" customHeight="1" thickTop="1">
      <c r="B50" s="2"/>
      <c r="C50" s="2"/>
      <c r="G50" s="2"/>
      <c r="H50" s="24">
        <f>+H38-H49</f>
        <v>0</v>
      </c>
      <c r="I50" s="9"/>
      <c r="J50" s="24">
        <f>+J38-J49</f>
        <v>0</v>
      </c>
    </row>
    <row r="51" spans="2:10" ht="15">
      <c r="B51" s="7" t="s">
        <v>25</v>
      </c>
      <c r="C51" s="7"/>
      <c r="G51" s="2"/>
      <c r="H51" s="25">
        <f>(+H42-H15)/H40</f>
        <v>1.5173285613435996</v>
      </c>
      <c r="I51" s="2"/>
      <c r="J51" s="25">
        <f>(+J42-J15)/J40</f>
        <v>1.442695079706457</v>
      </c>
    </row>
    <row r="52" spans="2:3" ht="15">
      <c r="B52" s="2"/>
      <c r="C52" s="2"/>
    </row>
    <row r="53" ht="12.75">
      <c r="C53" s="11" t="s">
        <v>103</v>
      </c>
    </row>
    <row r="54" ht="12.75">
      <c r="C54" s="11" t="s">
        <v>94</v>
      </c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3:12" ht="15">
      <c r="C58" s="2"/>
      <c r="L58" s="62" t="s">
        <v>116</v>
      </c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</sheetData>
  <mergeCells count="3">
    <mergeCell ref="A4:J4"/>
    <mergeCell ref="A6:J6"/>
    <mergeCell ref="A7:J7"/>
  </mergeCells>
  <printOptions/>
  <pageMargins left="0.25" right="0.25" top="0.25" bottom="0.25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53"/>
  <sheetViews>
    <sheetView showGridLines="0" workbookViewId="0" topLeftCell="A47">
      <selection activeCell="L53" sqref="L53"/>
    </sheetView>
  </sheetViews>
  <sheetFormatPr defaultColWidth="9.140625" defaultRowHeight="12.75" outlineLevelCol="1"/>
  <cols>
    <col min="1" max="2" width="4.00390625" style="1" customWidth="1"/>
    <col min="3" max="3" width="23.8515625" style="1" customWidth="1"/>
    <col min="4" max="4" width="3.57421875" style="1" customWidth="1"/>
    <col min="5" max="5" width="1.28515625" style="1" customWidth="1"/>
    <col min="6" max="6" width="12.00390625" style="1" customWidth="1"/>
    <col min="7" max="7" width="3.57421875" style="1" customWidth="1"/>
    <col min="8" max="8" width="13.7109375" style="1" customWidth="1"/>
    <col min="9" max="9" width="3.57421875" style="1" customWidth="1"/>
    <col min="10" max="10" width="12.28125" style="1" customWidth="1" outlineLevel="1"/>
    <col min="11" max="11" width="3.57421875" style="1" customWidth="1" outlineLevel="1"/>
    <col min="12" max="12" width="10.7109375" style="1" customWidth="1" outlineLevel="1"/>
    <col min="13" max="13" width="2.7109375" style="1" customWidth="1"/>
    <col min="14" max="14" width="11.7109375" style="1" hidden="1" customWidth="1"/>
    <col min="15" max="16384" width="9.140625" style="1" customWidth="1"/>
  </cols>
  <sheetData>
    <row r="2" ht="12.75"/>
    <row r="3" ht="12.75"/>
    <row r="4" spans="1:12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>
      <c r="A5" s="56" t="s">
        <v>115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1:12" ht="14.25">
      <c r="A7" s="57" t="s">
        <v>42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4.25">
      <c r="A8" s="57" t="s">
        <v>106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10" spans="6:14" ht="14.25">
      <c r="F10" s="17">
        <v>2005</v>
      </c>
      <c r="G10" s="12"/>
      <c r="H10" s="17">
        <v>2004</v>
      </c>
      <c r="I10" s="12"/>
      <c r="J10" s="17">
        <v>2005</v>
      </c>
      <c r="K10" s="12"/>
      <c r="L10" s="17">
        <v>2004</v>
      </c>
      <c r="M10" s="17"/>
      <c r="N10" s="17">
        <v>2004</v>
      </c>
    </row>
    <row r="11" spans="6:14" ht="14.25">
      <c r="F11" s="18" t="s">
        <v>0</v>
      </c>
      <c r="G11" s="12"/>
      <c r="H11" s="18" t="s">
        <v>2</v>
      </c>
      <c r="I11" s="12"/>
      <c r="J11" s="18" t="s">
        <v>104</v>
      </c>
      <c r="K11" s="12"/>
      <c r="L11" s="18" t="str">
        <f>J11</f>
        <v>9 months</v>
      </c>
      <c r="M11" s="18"/>
      <c r="N11" s="18" t="s">
        <v>55</v>
      </c>
    </row>
    <row r="12" spans="6:14" ht="14.25">
      <c r="F12" s="18" t="s">
        <v>26</v>
      </c>
      <c r="G12" s="12"/>
      <c r="H12" s="18" t="s">
        <v>26</v>
      </c>
      <c r="I12" s="12"/>
      <c r="J12" s="18" t="s">
        <v>1</v>
      </c>
      <c r="K12" s="12"/>
      <c r="L12" s="18" t="s">
        <v>1</v>
      </c>
      <c r="M12" s="18"/>
      <c r="N12" s="18" t="s">
        <v>1</v>
      </c>
    </row>
    <row r="13" spans="6:14" ht="14.25">
      <c r="F13" s="19">
        <v>38625</v>
      </c>
      <c r="G13" s="12"/>
      <c r="H13" s="19">
        <v>38260</v>
      </c>
      <c r="I13" s="12"/>
      <c r="J13" s="19" t="s">
        <v>29</v>
      </c>
      <c r="K13" s="12"/>
      <c r="L13" s="19" t="s">
        <v>29</v>
      </c>
      <c r="M13" s="19"/>
      <c r="N13" s="19" t="s">
        <v>29</v>
      </c>
    </row>
    <row r="14" spans="6:14" ht="15">
      <c r="F14" s="10" t="s">
        <v>27</v>
      </c>
      <c r="G14" s="2"/>
      <c r="H14" s="10" t="s">
        <v>27</v>
      </c>
      <c r="I14" s="2"/>
      <c r="J14" s="10" t="s">
        <v>27</v>
      </c>
      <c r="K14" s="2"/>
      <c r="L14" s="10" t="s">
        <v>27</v>
      </c>
      <c r="N14" s="10" t="s">
        <v>27</v>
      </c>
    </row>
    <row r="16" spans="1:14" ht="15">
      <c r="A16" s="2"/>
      <c r="B16" s="2"/>
      <c r="C16" s="12" t="s">
        <v>3</v>
      </c>
      <c r="F16" s="14">
        <v>68313</v>
      </c>
      <c r="G16" s="14"/>
      <c r="H16" s="14">
        <v>51630</v>
      </c>
      <c r="I16" s="14"/>
      <c r="J16" s="14">
        <f>64202+60203+68312</f>
        <v>192717</v>
      </c>
      <c r="K16" s="14"/>
      <c r="L16" s="14">
        <v>137802</v>
      </c>
      <c r="N16" s="14">
        <v>0</v>
      </c>
    </row>
    <row r="17" spans="1:14" ht="15">
      <c r="A17" s="2"/>
      <c r="B17" s="2"/>
      <c r="C17" s="12"/>
      <c r="F17" s="14"/>
      <c r="G17" s="14"/>
      <c r="H17" s="14"/>
      <c r="I17" s="14"/>
      <c r="J17" s="14"/>
      <c r="K17" s="14"/>
      <c r="L17" s="14"/>
      <c r="N17" s="14"/>
    </row>
    <row r="18" spans="1:14" ht="15">
      <c r="A18" s="2"/>
      <c r="B18" s="2"/>
      <c r="C18" s="12" t="s">
        <v>4</v>
      </c>
      <c r="F18" s="14">
        <f>-F16+F22-F20</f>
        <v>-65332</v>
      </c>
      <c r="G18" s="14"/>
      <c r="H18" s="14">
        <v>-49000</v>
      </c>
      <c r="I18" s="14"/>
      <c r="J18" s="14">
        <f>-J16+J22-J20</f>
        <v>-182161</v>
      </c>
      <c r="K18" s="14"/>
      <c r="L18" s="14">
        <v>-135708</v>
      </c>
      <c r="N18" s="14">
        <f>-N16+N22-N20</f>
        <v>0</v>
      </c>
    </row>
    <row r="19" spans="1:14" ht="15">
      <c r="A19" s="2"/>
      <c r="B19" s="2"/>
      <c r="C19" s="12"/>
      <c r="F19" s="14"/>
      <c r="G19" s="14"/>
      <c r="H19" s="14"/>
      <c r="I19" s="14"/>
      <c r="J19" s="14"/>
      <c r="K19" s="14"/>
      <c r="L19" s="14"/>
      <c r="N19" s="14"/>
    </row>
    <row r="20" spans="1:14" ht="15">
      <c r="A20" s="2"/>
      <c r="B20" s="2"/>
      <c r="C20" s="12" t="s">
        <v>5</v>
      </c>
      <c r="F20" s="14">
        <f>J20-51-177</f>
        <v>69</v>
      </c>
      <c r="G20" s="14"/>
      <c r="H20" s="14">
        <v>42</v>
      </c>
      <c r="I20" s="14"/>
      <c r="J20" s="14">
        <f>51+177+69</f>
        <v>297</v>
      </c>
      <c r="K20" s="14"/>
      <c r="L20" s="14">
        <v>88</v>
      </c>
      <c r="N20" s="14">
        <v>0</v>
      </c>
    </row>
    <row r="21" spans="1:14" ht="15">
      <c r="A21" s="2"/>
      <c r="B21" s="2"/>
      <c r="C21" s="12"/>
      <c r="F21" s="14"/>
      <c r="G21" s="14"/>
      <c r="H21" s="14"/>
      <c r="I21" s="14"/>
      <c r="J21" s="14"/>
      <c r="K21" s="14"/>
      <c r="L21" s="14"/>
      <c r="N21" s="14"/>
    </row>
    <row r="22" spans="1:14" ht="15">
      <c r="A22" s="2"/>
      <c r="B22" s="2"/>
      <c r="C22" s="12" t="s">
        <v>6</v>
      </c>
      <c r="F22" s="14">
        <f>J22-4488-3315</f>
        <v>3050</v>
      </c>
      <c r="G22" s="14"/>
      <c r="H22" s="14">
        <v>2672</v>
      </c>
      <c r="I22" s="14"/>
      <c r="J22" s="14">
        <v>10853</v>
      </c>
      <c r="K22" s="14"/>
      <c r="L22" s="14">
        <v>2182</v>
      </c>
      <c r="N22" s="14">
        <v>0</v>
      </c>
    </row>
    <row r="23" spans="1:14" ht="15">
      <c r="A23" s="2"/>
      <c r="B23" s="2"/>
      <c r="C23" s="12"/>
      <c r="F23" s="14"/>
      <c r="G23" s="14"/>
      <c r="H23" s="14"/>
      <c r="I23" s="14"/>
      <c r="J23" s="14"/>
      <c r="K23" s="14"/>
      <c r="L23" s="14"/>
      <c r="N23" s="14"/>
    </row>
    <row r="24" spans="1:14" ht="15">
      <c r="A24" s="2"/>
      <c r="B24" s="2"/>
      <c r="C24" s="12" t="s">
        <v>7</v>
      </c>
      <c r="F24" s="14">
        <f>J24+1163+1086</f>
        <v>-1035</v>
      </c>
      <c r="G24" s="14"/>
      <c r="H24" s="14">
        <v>-1056</v>
      </c>
      <c r="I24" s="14"/>
      <c r="J24" s="14">
        <f>-1163-1086-1035</f>
        <v>-3284</v>
      </c>
      <c r="K24" s="14"/>
      <c r="L24" s="14">
        <v>-2823</v>
      </c>
      <c r="N24" s="14">
        <v>0</v>
      </c>
    </row>
    <row r="25" spans="1:14" ht="14.25" customHeight="1">
      <c r="A25" s="2"/>
      <c r="B25" s="2"/>
      <c r="C25" s="12"/>
      <c r="F25" s="15"/>
      <c r="G25" s="14"/>
      <c r="H25" s="15"/>
      <c r="I25" s="14"/>
      <c r="J25" s="15"/>
      <c r="K25" s="14"/>
      <c r="L25" s="15"/>
      <c r="N25" s="15"/>
    </row>
    <row r="26" spans="1:14" ht="1.5" customHeight="1" hidden="1">
      <c r="A26" s="2"/>
      <c r="B26" s="2"/>
      <c r="C26" s="12"/>
      <c r="F26" s="14"/>
      <c r="G26" s="14"/>
      <c r="H26" s="14"/>
      <c r="I26" s="14"/>
      <c r="J26" s="14"/>
      <c r="K26" s="14"/>
      <c r="L26" s="14"/>
      <c r="N26" s="14"/>
    </row>
    <row r="27" spans="1:14" ht="15">
      <c r="A27" s="2"/>
      <c r="B27" s="2"/>
      <c r="C27" s="13" t="s">
        <v>8</v>
      </c>
      <c r="F27" s="14">
        <f>+F22+F24</f>
        <v>2015</v>
      </c>
      <c r="G27" s="14"/>
      <c r="H27" s="14">
        <v>1616</v>
      </c>
      <c r="I27" s="14"/>
      <c r="J27" s="14">
        <f>+J22+J24</f>
        <v>7569</v>
      </c>
      <c r="K27" s="14"/>
      <c r="L27" s="14">
        <v>-641</v>
      </c>
      <c r="N27" s="14">
        <f>+N22+N24</f>
        <v>0</v>
      </c>
    </row>
    <row r="28" spans="1:14" ht="15">
      <c r="A28" s="2"/>
      <c r="B28" s="2"/>
      <c r="C28" s="12"/>
      <c r="F28" s="14"/>
      <c r="G28" s="14"/>
      <c r="H28" s="14"/>
      <c r="I28" s="14"/>
      <c r="J28" s="14"/>
      <c r="K28" s="14"/>
      <c r="L28" s="14"/>
      <c r="N28" s="14"/>
    </row>
    <row r="29" spans="1:14" ht="15">
      <c r="A29" s="2"/>
      <c r="B29" s="2"/>
      <c r="C29" s="12" t="s">
        <v>9</v>
      </c>
      <c r="F29" s="15">
        <f>J29+1134+785</f>
        <v>-328</v>
      </c>
      <c r="G29" s="14"/>
      <c r="H29" s="15">
        <v>-407</v>
      </c>
      <c r="I29" s="14"/>
      <c r="J29" s="15">
        <v>-2247</v>
      </c>
      <c r="K29" s="14"/>
      <c r="L29" s="15">
        <v>-118</v>
      </c>
      <c r="N29" s="15">
        <v>0</v>
      </c>
    </row>
    <row r="30" spans="1:14" ht="9.75" customHeight="1" hidden="1">
      <c r="A30" s="2"/>
      <c r="B30" s="2"/>
      <c r="C30" s="12"/>
      <c r="F30" s="14"/>
      <c r="G30" s="14"/>
      <c r="H30" s="14"/>
      <c r="I30" s="14"/>
      <c r="J30" s="14"/>
      <c r="K30" s="14"/>
      <c r="L30" s="14"/>
      <c r="N30" s="14"/>
    </row>
    <row r="31" spans="1:14" ht="15">
      <c r="A31" s="2"/>
      <c r="B31" s="2"/>
      <c r="C31" s="13" t="s">
        <v>10</v>
      </c>
      <c r="F31" s="14">
        <f>+F27+F29</f>
        <v>1687</v>
      </c>
      <c r="G31" s="14"/>
      <c r="H31" s="14">
        <v>1209</v>
      </c>
      <c r="I31" s="14"/>
      <c r="J31" s="14">
        <f>+J27+J29</f>
        <v>5322</v>
      </c>
      <c r="K31" s="14"/>
      <c r="L31" s="14">
        <v>-759</v>
      </c>
      <c r="N31" s="14">
        <f>+N27+N29</f>
        <v>0</v>
      </c>
    </row>
    <row r="32" spans="1:14" ht="15">
      <c r="A32" s="2"/>
      <c r="B32" s="2"/>
      <c r="C32" s="12"/>
      <c r="F32" s="14"/>
      <c r="G32" s="14"/>
      <c r="H32" s="14"/>
      <c r="I32" s="14"/>
      <c r="J32" s="14"/>
      <c r="K32" s="14"/>
      <c r="L32" s="14"/>
      <c r="N32" s="14"/>
    </row>
    <row r="33" spans="1:14" ht="15">
      <c r="A33" s="2"/>
      <c r="B33" s="2"/>
      <c r="C33" s="12" t="s">
        <v>52</v>
      </c>
      <c r="F33" s="14">
        <v>0</v>
      </c>
      <c r="G33" s="14"/>
      <c r="H33" s="14">
        <v>0</v>
      </c>
      <c r="I33" s="14"/>
      <c r="J33" s="14">
        <v>0</v>
      </c>
      <c r="K33" s="14"/>
      <c r="L33" s="14">
        <v>0</v>
      </c>
      <c r="N33" s="14">
        <v>0</v>
      </c>
    </row>
    <row r="34" spans="1:14" ht="17.25" customHeight="1">
      <c r="A34" s="2"/>
      <c r="B34" s="2"/>
      <c r="C34" s="12" t="s">
        <v>11</v>
      </c>
      <c r="F34" s="39">
        <f>J34+241+411</f>
        <v>-288</v>
      </c>
      <c r="G34" s="21"/>
      <c r="H34" s="15">
        <v>-103</v>
      </c>
      <c r="I34" s="21"/>
      <c r="J34" s="39">
        <v>-940</v>
      </c>
      <c r="K34" s="14"/>
      <c r="L34" s="15">
        <v>-102</v>
      </c>
      <c r="N34" s="15">
        <v>0</v>
      </c>
    </row>
    <row r="35" spans="1:14" ht="9.75" customHeight="1" hidden="1" thickBot="1" thickTop="1">
      <c r="A35" s="2"/>
      <c r="B35" s="2"/>
      <c r="C35" s="12"/>
      <c r="F35" s="14"/>
      <c r="G35" s="14"/>
      <c r="H35" s="14"/>
      <c r="I35" s="14"/>
      <c r="J35" s="14"/>
      <c r="K35" s="14"/>
      <c r="L35" s="14"/>
      <c r="N35" s="14"/>
    </row>
    <row r="36" spans="1:14" ht="18.75" customHeight="1">
      <c r="A36" s="2"/>
      <c r="B36" s="2"/>
      <c r="C36" s="26" t="s">
        <v>12</v>
      </c>
      <c r="F36" s="15">
        <f>+F34+F31</f>
        <v>1399</v>
      </c>
      <c r="G36" s="14"/>
      <c r="H36" s="15">
        <v>1106</v>
      </c>
      <c r="I36" s="14"/>
      <c r="J36" s="15">
        <f>+J34+J31</f>
        <v>4382</v>
      </c>
      <c r="K36" s="14"/>
      <c r="L36" s="15">
        <v>-861</v>
      </c>
      <c r="N36" s="15">
        <f>SUM(N31:N34)</f>
        <v>0</v>
      </c>
    </row>
    <row r="37" spans="1:14" ht="15">
      <c r="A37" s="2"/>
      <c r="B37" s="2"/>
      <c r="C37" s="12"/>
      <c r="F37" s="14"/>
      <c r="G37" s="14"/>
      <c r="H37" s="14"/>
      <c r="I37" s="14"/>
      <c r="J37" s="14"/>
      <c r="K37" s="14"/>
      <c r="L37" s="14"/>
      <c r="N37" s="14"/>
    </row>
    <row r="38" spans="3:14" ht="15.75" thickBot="1">
      <c r="C38" s="12" t="s">
        <v>43</v>
      </c>
      <c r="F38" s="36">
        <f>F36/60911*100</f>
        <v>2.296793682586068</v>
      </c>
      <c r="G38" s="21"/>
      <c r="H38" s="36">
        <v>1.8157639835169346</v>
      </c>
      <c r="I38" s="21"/>
      <c r="J38" s="36">
        <f>J36/60911*100</f>
        <v>7.194102871402539</v>
      </c>
      <c r="K38" s="21"/>
      <c r="L38" s="36">
        <v>-1.4135377846366008</v>
      </c>
      <c r="N38" s="36">
        <f>N36/60911*100</f>
        <v>0</v>
      </c>
    </row>
    <row r="39" spans="3:14" ht="16.5" thickBot="1" thickTop="1">
      <c r="C39" s="12" t="s">
        <v>44</v>
      </c>
      <c r="F39" s="36">
        <f>+F38</f>
        <v>2.296793682586068</v>
      </c>
      <c r="G39" s="21"/>
      <c r="H39" s="36">
        <v>1.8157639835169346</v>
      </c>
      <c r="I39" s="21"/>
      <c r="J39" s="36">
        <f>+J38</f>
        <v>7.194102871402539</v>
      </c>
      <c r="K39" s="21"/>
      <c r="L39" s="36">
        <v>-1.4135377846366008</v>
      </c>
      <c r="N39" s="36">
        <f>+N38</f>
        <v>0</v>
      </c>
    </row>
    <row r="40" spans="3:12" ht="15.75" thickTop="1">
      <c r="C40" s="12"/>
      <c r="F40" s="37"/>
      <c r="G40" s="14"/>
      <c r="H40" s="37"/>
      <c r="I40" s="14"/>
      <c r="J40" s="37"/>
      <c r="K40" s="14"/>
      <c r="L40" s="37"/>
    </row>
    <row r="41" spans="3:10" ht="12.75">
      <c r="C41" s="11" t="s">
        <v>45</v>
      </c>
      <c r="F41" s="35"/>
      <c r="G41" s="35"/>
      <c r="I41" s="35"/>
      <c r="J41" s="35"/>
    </row>
    <row r="42" spans="3:10" ht="12.75">
      <c r="C42" s="11" t="s">
        <v>94</v>
      </c>
      <c r="F42" s="35"/>
      <c r="G42" s="35"/>
      <c r="H42" s="35"/>
      <c r="I42" s="35"/>
      <c r="J42" s="35"/>
    </row>
    <row r="43" spans="1:10" s="6" customFormat="1" ht="1.5" customHeight="1" hidden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50" ht="18.75" customHeight="1"/>
    <row r="53" ht="12.75">
      <c r="L53" s="62" t="s">
        <v>117</v>
      </c>
    </row>
  </sheetData>
  <mergeCells count="3">
    <mergeCell ref="A5:L5"/>
    <mergeCell ref="A7:L7"/>
    <mergeCell ref="A8:L8"/>
  </mergeCells>
  <printOptions horizontalCentered="1"/>
  <pageMargins left="0.25" right="0.25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54"/>
  <sheetViews>
    <sheetView showGridLines="0" workbookViewId="0" topLeftCell="A22">
      <selection activeCell="L54" sqref="L54"/>
    </sheetView>
  </sheetViews>
  <sheetFormatPr defaultColWidth="9.140625" defaultRowHeight="12.75"/>
  <cols>
    <col min="1" max="1" width="9.140625" style="1" customWidth="1"/>
    <col min="2" max="2" width="22.8515625" style="1" customWidth="1"/>
    <col min="3" max="3" width="1.28515625" style="1" hidden="1" customWidth="1"/>
    <col min="4" max="4" width="12.8515625" style="1" customWidth="1"/>
    <col min="5" max="5" width="1.421875" style="1" customWidth="1"/>
    <col min="6" max="6" width="14.57421875" style="1" customWidth="1"/>
    <col min="7" max="7" width="1.421875" style="1" customWidth="1"/>
    <col min="8" max="8" width="14.28125" style="1" customWidth="1"/>
    <col min="9" max="9" width="1.7109375" style="1" customWidth="1"/>
    <col min="10" max="10" width="12.7109375" style="1" customWidth="1"/>
    <col min="11" max="11" width="1.1484375" style="1" customWidth="1"/>
    <col min="12" max="12" width="13.140625" style="1" customWidth="1"/>
    <col min="13" max="16384" width="9.140625" style="1" customWidth="1"/>
  </cols>
  <sheetData>
    <row r="2" ht="12.75"/>
    <row r="3" ht="12.75"/>
    <row r="4" ht="12.75"/>
    <row r="5" spans="2:12" ht="15.75">
      <c r="B5" s="60" t="s">
        <v>96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2.7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15.75">
      <c r="B7" s="58" t="s">
        <v>32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2" ht="15.75">
      <c r="B8" s="58" t="s">
        <v>106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4:11" ht="12.75">
      <c r="D9" s="28"/>
      <c r="E9" s="28"/>
      <c r="F9" s="28"/>
      <c r="G9" s="28"/>
      <c r="H9" s="28"/>
      <c r="I9" s="28"/>
      <c r="J9" s="28"/>
      <c r="K9" s="28"/>
    </row>
    <row r="10" spans="4:12" ht="15" customHeight="1">
      <c r="D10" s="11"/>
      <c r="E10" s="11"/>
      <c r="F10" s="29" t="s">
        <v>33</v>
      </c>
      <c r="G10" s="29"/>
      <c r="H10" s="29"/>
      <c r="I10" s="29"/>
      <c r="J10" s="12"/>
      <c r="K10" s="12"/>
      <c r="L10" s="12"/>
    </row>
    <row r="11" spans="4:12" ht="14.25">
      <c r="D11" s="18" t="s">
        <v>34</v>
      </c>
      <c r="E11" s="27"/>
      <c r="F11" s="29" t="s">
        <v>35</v>
      </c>
      <c r="G11" s="29"/>
      <c r="H11" s="29" t="s">
        <v>34</v>
      </c>
      <c r="I11" s="29"/>
      <c r="J11" s="18" t="s">
        <v>36</v>
      </c>
      <c r="K11" s="18"/>
      <c r="L11" s="12"/>
    </row>
    <row r="12" spans="4:12" ht="14.25">
      <c r="D12" s="18" t="s">
        <v>37</v>
      </c>
      <c r="E12" s="27"/>
      <c r="F12" s="18" t="s">
        <v>37</v>
      </c>
      <c r="G12" s="18"/>
      <c r="H12" s="29" t="s">
        <v>38</v>
      </c>
      <c r="I12" s="18"/>
      <c r="J12" s="18" t="s">
        <v>39</v>
      </c>
      <c r="K12" s="18"/>
      <c r="L12" s="18" t="s">
        <v>40</v>
      </c>
    </row>
    <row r="13" spans="2:12" ht="15">
      <c r="B13" s="2"/>
      <c r="D13" s="10" t="s">
        <v>27</v>
      </c>
      <c r="E13" s="3"/>
      <c r="F13" s="10" t="s">
        <v>27</v>
      </c>
      <c r="G13" s="10"/>
      <c r="H13" s="10" t="s">
        <v>27</v>
      </c>
      <c r="I13" s="10"/>
      <c r="J13" s="10" t="s">
        <v>27</v>
      </c>
      <c r="K13" s="10"/>
      <c r="L13" s="10" t="s">
        <v>27</v>
      </c>
    </row>
    <row r="14" spans="2:12" ht="15">
      <c r="B14" s="2"/>
      <c r="D14" s="3"/>
      <c r="E14" s="3"/>
      <c r="F14" s="3"/>
      <c r="G14" s="3"/>
      <c r="H14" s="3"/>
      <c r="I14" s="3"/>
      <c r="J14" s="3"/>
      <c r="K14" s="3"/>
      <c r="L14" s="3"/>
    </row>
    <row r="15" ht="15.75">
      <c r="B15" s="30" t="s">
        <v>109</v>
      </c>
    </row>
    <row r="16" ht="15.75">
      <c r="B16" s="30" t="s">
        <v>110</v>
      </c>
    </row>
    <row r="17" spans="2:12" ht="30">
      <c r="B17" s="31" t="s">
        <v>92</v>
      </c>
      <c r="D17" s="32">
        <v>60911</v>
      </c>
      <c r="E17" s="32"/>
      <c r="F17" s="32">
        <v>0</v>
      </c>
      <c r="G17" s="32"/>
      <c r="H17" s="32">
        <v>919</v>
      </c>
      <c r="I17" s="32"/>
      <c r="J17" s="32">
        <v>31208</v>
      </c>
      <c r="K17" s="32"/>
      <c r="L17" s="32">
        <f>+J17+H17+F17+D17</f>
        <v>93038</v>
      </c>
    </row>
    <row r="18" spans="2:12" ht="15">
      <c r="B18" s="2"/>
      <c r="D18" s="32"/>
      <c r="E18" s="32"/>
      <c r="F18" s="32"/>
      <c r="G18" s="32"/>
      <c r="H18" s="32"/>
      <c r="I18" s="32"/>
      <c r="J18" s="32"/>
      <c r="K18" s="32"/>
      <c r="L18" s="32"/>
    </row>
    <row r="19" spans="4:12" ht="12.75">
      <c r="D19" s="32"/>
      <c r="E19" s="32"/>
      <c r="F19" s="32"/>
      <c r="G19" s="32"/>
      <c r="H19" s="32"/>
      <c r="I19" s="32"/>
      <c r="J19" s="32"/>
      <c r="K19" s="32"/>
      <c r="L19" s="32"/>
    </row>
    <row r="20" spans="2:12" ht="15">
      <c r="B20" s="31" t="s">
        <v>51</v>
      </c>
      <c r="D20" s="32">
        <v>0</v>
      </c>
      <c r="E20" s="32"/>
      <c r="F20" s="32">
        <v>0</v>
      </c>
      <c r="G20" s="32"/>
      <c r="H20" s="32">
        <v>0</v>
      </c>
      <c r="I20" s="32"/>
      <c r="J20" s="32">
        <f>1950+1033+1399</f>
        <v>4382</v>
      </c>
      <c r="K20" s="32"/>
      <c r="L20" s="32">
        <f>+D20+F20+H20+J20</f>
        <v>4382</v>
      </c>
    </row>
    <row r="21" spans="2:12" ht="15">
      <c r="B21" s="31"/>
      <c r="D21" s="32"/>
      <c r="E21" s="32"/>
      <c r="F21" s="32"/>
      <c r="G21" s="32"/>
      <c r="H21" s="32"/>
      <c r="I21" s="32"/>
      <c r="J21" s="32"/>
      <c r="K21" s="32"/>
      <c r="L21" s="32"/>
    </row>
    <row r="22" spans="2:12" ht="15">
      <c r="B22" s="31" t="s">
        <v>54</v>
      </c>
      <c r="D22" s="32">
        <v>0</v>
      </c>
      <c r="E22" s="32"/>
      <c r="F22" s="32">
        <v>0</v>
      </c>
      <c r="G22" s="32"/>
      <c r="H22" s="32">
        <v>0</v>
      </c>
      <c r="I22" s="32"/>
      <c r="J22" s="32">
        <v>0</v>
      </c>
      <c r="K22" s="32"/>
      <c r="L22" s="32">
        <f>+D22+F22+H22+J22</f>
        <v>0</v>
      </c>
    </row>
    <row r="23" spans="2:12" ht="15">
      <c r="B23" s="2"/>
      <c r="D23" s="32"/>
      <c r="E23" s="32"/>
      <c r="F23" s="32"/>
      <c r="G23" s="32"/>
      <c r="H23" s="32"/>
      <c r="I23" s="32"/>
      <c r="J23" s="32"/>
      <c r="K23" s="32"/>
      <c r="L23" s="32"/>
    </row>
    <row r="24" spans="2:12" ht="30">
      <c r="B24" s="40" t="s">
        <v>111</v>
      </c>
      <c r="D24" s="33">
        <f>+D17+D20+D22</f>
        <v>60911</v>
      </c>
      <c r="E24" s="34"/>
      <c r="F24" s="33">
        <f>+F17+F20+F22</f>
        <v>0</v>
      </c>
      <c r="G24" s="32"/>
      <c r="H24" s="33">
        <f>+H17+H20+H22</f>
        <v>919</v>
      </c>
      <c r="I24" s="32"/>
      <c r="J24" s="33">
        <f>+J17+J20+J22</f>
        <v>35590</v>
      </c>
      <c r="K24" s="32"/>
      <c r="L24" s="33">
        <f>+L17+L20+L22</f>
        <v>97420</v>
      </c>
    </row>
    <row r="25" spans="2:12" ht="15">
      <c r="B25" s="31"/>
      <c r="D25" s="38"/>
      <c r="F25" s="38"/>
      <c r="H25" s="38"/>
      <c r="J25" s="38"/>
      <c r="L25" s="38"/>
    </row>
    <row r="26" spans="2:12" ht="15">
      <c r="B26" s="2"/>
      <c r="D26" s="38"/>
      <c r="F26" s="38"/>
      <c r="H26" s="38"/>
      <c r="J26" s="38"/>
      <c r="L26" s="38"/>
    </row>
    <row r="27" spans="2:7" ht="12.75">
      <c r="B27" s="11" t="s">
        <v>41</v>
      </c>
      <c r="E27" s="35"/>
      <c r="F27" s="35"/>
      <c r="G27" s="35"/>
    </row>
    <row r="28" spans="2:7" ht="12.75">
      <c r="B28" s="11" t="s">
        <v>94</v>
      </c>
      <c r="E28" s="35"/>
      <c r="F28" s="35"/>
      <c r="G28" s="35"/>
    </row>
    <row r="31" spans="2:12" ht="15.75">
      <c r="B31" s="58" t="s">
        <v>32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2:12" ht="15.75">
      <c r="B32" s="58" t="s">
        <v>112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4:11" ht="12.75">
      <c r="D33" s="28"/>
      <c r="E33" s="28"/>
      <c r="F33" s="28"/>
      <c r="G33" s="28"/>
      <c r="H33" s="28"/>
      <c r="I33" s="28"/>
      <c r="J33" s="28"/>
      <c r="K33" s="28"/>
    </row>
    <row r="34" spans="4:12" ht="14.25">
      <c r="D34" s="11"/>
      <c r="E34" s="11"/>
      <c r="F34" s="29" t="s">
        <v>33</v>
      </c>
      <c r="G34" s="29"/>
      <c r="H34" s="29"/>
      <c r="I34" s="29"/>
      <c r="J34" s="12"/>
      <c r="K34" s="12"/>
      <c r="L34" s="12"/>
    </row>
    <row r="35" spans="4:12" ht="14.25">
      <c r="D35" s="18" t="s">
        <v>34</v>
      </c>
      <c r="E35" s="27"/>
      <c r="F35" s="29" t="s">
        <v>35</v>
      </c>
      <c r="G35" s="29"/>
      <c r="H35" s="29" t="s">
        <v>34</v>
      </c>
      <c r="I35" s="29"/>
      <c r="J35" s="18" t="s">
        <v>36</v>
      </c>
      <c r="K35" s="18"/>
      <c r="L35" s="12"/>
    </row>
    <row r="36" spans="4:12" ht="14.25">
      <c r="D36" s="18" t="s">
        <v>37</v>
      </c>
      <c r="E36" s="27"/>
      <c r="F36" s="18" t="s">
        <v>37</v>
      </c>
      <c r="G36" s="18"/>
      <c r="H36" s="29" t="s">
        <v>38</v>
      </c>
      <c r="I36" s="18"/>
      <c r="J36" s="18" t="s">
        <v>39</v>
      </c>
      <c r="K36" s="18"/>
      <c r="L36" s="18" t="s">
        <v>40</v>
      </c>
    </row>
    <row r="37" spans="2:12" ht="15">
      <c r="B37" s="2"/>
      <c r="D37" s="10" t="s">
        <v>27</v>
      </c>
      <c r="E37" s="3"/>
      <c r="F37" s="10" t="s">
        <v>27</v>
      </c>
      <c r="G37" s="10"/>
      <c r="H37" s="10" t="s">
        <v>27</v>
      </c>
      <c r="I37" s="10"/>
      <c r="J37" s="10" t="s">
        <v>27</v>
      </c>
      <c r="K37" s="10"/>
      <c r="L37" s="10" t="s">
        <v>27</v>
      </c>
    </row>
    <row r="38" spans="2:12" ht="15">
      <c r="B38" s="2"/>
      <c r="D38" s="3"/>
      <c r="E38" s="3"/>
      <c r="F38" s="3"/>
      <c r="G38" s="3"/>
      <c r="H38" s="3"/>
      <c r="I38" s="3"/>
      <c r="J38" s="3"/>
      <c r="K38" s="3"/>
      <c r="L38" s="3"/>
    </row>
    <row r="39" ht="15.75">
      <c r="B39" s="30" t="s">
        <v>109</v>
      </c>
    </row>
    <row r="40" ht="15.75">
      <c r="B40" s="30" t="s">
        <v>113</v>
      </c>
    </row>
    <row r="41" ht="15">
      <c r="B41" s="2"/>
    </row>
    <row r="42" spans="2:12" ht="30">
      <c r="B42" s="31" t="s">
        <v>93</v>
      </c>
      <c r="D42" s="32">
        <v>48729</v>
      </c>
      <c r="E42" s="32"/>
      <c r="F42" s="32">
        <v>0</v>
      </c>
      <c r="G42" s="32"/>
      <c r="H42" s="32">
        <v>1071</v>
      </c>
      <c r="I42" s="32"/>
      <c r="J42" s="32">
        <v>42280</v>
      </c>
      <c r="K42" s="32"/>
      <c r="L42" s="32">
        <f>+D42+F42+H42+J42</f>
        <v>92080</v>
      </c>
    </row>
    <row r="43" spans="2:12" ht="15">
      <c r="B43" s="2"/>
      <c r="D43" s="32"/>
      <c r="E43" s="32"/>
      <c r="F43" s="32"/>
      <c r="G43" s="32"/>
      <c r="H43" s="32"/>
      <c r="I43" s="32"/>
      <c r="J43" s="32"/>
      <c r="K43" s="32"/>
      <c r="L43" s="32"/>
    </row>
    <row r="44" spans="2:12" ht="15">
      <c r="B44" s="31" t="s">
        <v>51</v>
      </c>
      <c r="D44" s="32"/>
      <c r="E44" s="32"/>
      <c r="F44" s="32"/>
      <c r="G44" s="32"/>
      <c r="H44" s="32"/>
      <c r="I44" s="32"/>
      <c r="J44" s="32">
        <v>-861</v>
      </c>
      <c r="K44" s="32"/>
      <c r="L44" s="32">
        <f>+D44+F44+H44+J44</f>
        <v>-861</v>
      </c>
    </row>
    <row r="45" spans="2:12" ht="15">
      <c r="B45" s="31"/>
      <c r="D45" s="32"/>
      <c r="E45" s="32"/>
      <c r="F45" s="32"/>
      <c r="G45" s="32"/>
      <c r="H45" s="32"/>
      <c r="I45" s="32"/>
      <c r="J45" s="32"/>
      <c r="K45" s="32"/>
      <c r="L45" s="32"/>
    </row>
    <row r="46" spans="2:12" ht="15">
      <c r="B46" s="31" t="s">
        <v>54</v>
      </c>
      <c r="D46" s="32">
        <v>12182</v>
      </c>
      <c r="E46" s="32"/>
      <c r="F46" s="32">
        <f>+F48-F42</f>
        <v>0</v>
      </c>
      <c r="G46" s="32"/>
      <c r="H46" s="32">
        <f>+H48-H42</f>
        <v>0</v>
      </c>
      <c r="I46" s="32"/>
      <c r="J46" s="32">
        <v>-12182</v>
      </c>
      <c r="K46" s="32"/>
      <c r="L46" s="32">
        <f>+D46+F46+H46+J46</f>
        <v>0</v>
      </c>
    </row>
    <row r="47" spans="2:12" ht="15">
      <c r="B47" s="2"/>
      <c r="D47" s="32"/>
      <c r="E47" s="32"/>
      <c r="F47" s="32"/>
      <c r="G47" s="32"/>
      <c r="H47" s="32"/>
      <c r="I47" s="32"/>
      <c r="J47" s="32"/>
      <c r="K47" s="32"/>
      <c r="L47" s="32"/>
    </row>
    <row r="48" spans="2:12" ht="30">
      <c r="B48" s="40" t="s">
        <v>114</v>
      </c>
      <c r="D48" s="33">
        <f>D42+D46</f>
        <v>60911</v>
      </c>
      <c r="E48" s="34"/>
      <c r="F48" s="33">
        <v>0</v>
      </c>
      <c r="G48" s="32"/>
      <c r="H48" s="33">
        <v>1071</v>
      </c>
      <c r="I48" s="32"/>
      <c r="J48" s="33">
        <f>J42+J46+J44</f>
        <v>29237</v>
      </c>
      <c r="K48" s="32"/>
      <c r="L48" s="33">
        <f>+D48+F48+H48+J48</f>
        <v>91219</v>
      </c>
    </row>
    <row r="49" spans="2:12" ht="15">
      <c r="B49" s="31"/>
      <c r="D49" s="7"/>
      <c r="E49" s="7"/>
      <c r="F49" s="7"/>
      <c r="H49" s="7"/>
      <c r="J49" s="7"/>
      <c r="L49" s="7"/>
    </row>
    <row r="50" ht="15">
      <c r="B50" s="2"/>
    </row>
    <row r="51" spans="2:7" ht="12.75">
      <c r="B51" s="11" t="s">
        <v>41</v>
      </c>
      <c r="E51" s="35"/>
      <c r="F51" s="35"/>
      <c r="G51" s="35"/>
    </row>
    <row r="52" spans="2:7" ht="12.75">
      <c r="B52" s="11" t="s">
        <v>53</v>
      </c>
      <c r="E52" s="35"/>
      <c r="F52" s="35"/>
      <c r="G52" s="35"/>
    </row>
    <row r="54" ht="12.75">
      <c r="L54" s="62" t="s">
        <v>118</v>
      </c>
    </row>
  </sheetData>
  <mergeCells count="6">
    <mergeCell ref="B31:L31"/>
    <mergeCell ref="B32:L32"/>
    <mergeCell ref="B8:L8"/>
    <mergeCell ref="B5:L5"/>
    <mergeCell ref="B6:L6"/>
    <mergeCell ref="B7:L7"/>
  </mergeCells>
  <printOptions/>
  <pageMargins left="0.25" right="0.25" top="0.75" bottom="0.75" header="0.25" footer="0.25"/>
  <pageSetup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72"/>
  <sheetViews>
    <sheetView showGridLines="0" tabSelected="1" workbookViewId="0" topLeftCell="A45">
      <selection activeCell="E62" sqref="E62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23.00390625" style="1" customWidth="1"/>
    <col min="4" max="4" width="9.140625" style="1" hidden="1" customWidth="1"/>
    <col min="5" max="5" width="10.140625" style="1" customWidth="1"/>
    <col min="6" max="6" width="23.28125" style="1" customWidth="1"/>
    <col min="7" max="7" width="11.57421875" style="1" customWidth="1"/>
    <col min="8" max="8" width="5.140625" style="1" customWidth="1"/>
    <col min="9" max="9" width="12.421875" style="1" customWidth="1"/>
    <col min="10" max="16384" width="9.140625" style="1" customWidth="1"/>
  </cols>
  <sheetData>
    <row r="2" ht="12.75"/>
    <row r="3" ht="12.75"/>
    <row r="4" ht="15.75" customHeight="1"/>
    <row r="5" spans="2:9" ht="15.75" customHeight="1">
      <c r="B5" s="56" t="s">
        <v>96</v>
      </c>
      <c r="C5" s="56"/>
      <c r="D5" s="56"/>
      <c r="E5" s="56"/>
      <c r="F5" s="56"/>
      <c r="G5" s="56"/>
      <c r="H5" s="56"/>
      <c r="I5" s="56"/>
    </row>
    <row r="7" spans="2:9" ht="14.25">
      <c r="B7" s="59" t="s">
        <v>57</v>
      </c>
      <c r="C7" s="59"/>
      <c r="D7" s="59"/>
      <c r="E7" s="59"/>
      <c r="F7" s="59"/>
      <c r="G7" s="59"/>
      <c r="H7" s="59"/>
      <c r="I7" s="59"/>
    </row>
    <row r="8" spans="2:9" ht="14.25">
      <c r="B8" s="59" t="s">
        <v>58</v>
      </c>
      <c r="C8" s="59"/>
      <c r="D8" s="59"/>
      <c r="E8" s="59"/>
      <c r="F8" s="59"/>
      <c r="G8" s="59"/>
      <c r="H8" s="59"/>
      <c r="I8" s="59"/>
    </row>
    <row r="11" spans="7:9" ht="14.25">
      <c r="G11" s="18" t="s">
        <v>104</v>
      </c>
      <c r="I11" s="18" t="s">
        <v>104</v>
      </c>
    </row>
    <row r="12" spans="7:9" ht="14.25">
      <c r="G12" s="18" t="s">
        <v>59</v>
      </c>
      <c r="I12" s="18" t="s">
        <v>59</v>
      </c>
    </row>
    <row r="13" spans="7:9" ht="14.25">
      <c r="G13" s="46" t="s">
        <v>105</v>
      </c>
      <c r="I13" s="46" t="s">
        <v>108</v>
      </c>
    </row>
    <row r="14" spans="7:9" ht="15">
      <c r="G14" s="10" t="s">
        <v>27</v>
      </c>
      <c r="I14" s="10" t="s">
        <v>27</v>
      </c>
    </row>
    <row r="15" spans="7:9" ht="15">
      <c r="G15" s="2"/>
      <c r="I15" s="2"/>
    </row>
    <row r="16" spans="2:9" ht="15">
      <c r="B16" s="2" t="s">
        <v>60</v>
      </c>
      <c r="C16" s="2"/>
      <c r="D16" s="2"/>
      <c r="G16" s="14">
        <v>7569</v>
      </c>
      <c r="I16" s="14">
        <v>-642</v>
      </c>
    </row>
    <row r="17" spans="2:9" ht="15">
      <c r="B17" s="47" t="s">
        <v>61</v>
      </c>
      <c r="C17" s="47"/>
      <c r="D17" s="47"/>
      <c r="G17" s="14"/>
      <c r="I17" s="14"/>
    </row>
    <row r="18" spans="2:9" ht="15">
      <c r="B18" s="2" t="s">
        <v>62</v>
      </c>
      <c r="C18" s="2"/>
      <c r="D18" s="2"/>
      <c r="G18" s="14">
        <f>2185+2259+2188</f>
        <v>6632</v>
      </c>
      <c r="I18" s="14">
        <v>5402</v>
      </c>
    </row>
    <row r="19" spans="2:9" ht="15">
      <c r="B19" s="2" t="s">
        <v>63</v>
      </c>
      <c r="C19" s="2"/>
      <c r="D19" s="2"/>
      <c r="G19" s="39">
        <f>1163-17+67+1142+1084</f>
        <v>3439</v>
      </c>
      <c r="I19" s="39">
        <v>2745</v>
      </c>
    </row>
    <row r="20" spans="2:9" ht="9.75" customHeight="1">
      <c r="B20" s="2"/>
      <c r="C20" s="2"/>
      <c r="D20" s="2"/>
      <c r="G20" s="14"/>
      <c r="I20" s="14"/>
    </row>
    <row r="21" spans="2:9" ht="15">
      <c r="B21" s="2" t="s">
        <v>64</v>
      </c>
      <c r="C21" s="2"/>
      <c r="D21" s="2"/>
      <c r="G21" s="14">
        <f>+G16+G18+G19</f>
        <v>17640</v>
      </c>
      <c r="I21" s="14">
        <f>+I16+I18+I19</f>
        <v>7505</v>
      </c>
    </row>
    <row r="22" spans="2:9" ht="6" customHeight="1">
      <c r="B22" s="2"/>
      <c r="C22" s="2"/>
      <c r="D22" s="2"/>
      <c r="G22" s="14"/>
      <c r="I22" s="14"/>
    </row>
    <row r="23" spans="2:9" ht="15">
      <c r="B23" s="48" t="s">
        <v>65</v>
      </c>
      <c r="C23" s="2"/>
      <c r="D23" s="2"/>
      <c r="G23" s="14"/>
      <c r="I23" s="14"/>
    </row>
    <row r="24" spans="2:9" ht="15">
      <c r="B24" s="2" t="s">
        <v>66</v>
      </c>
      <c r="C24" s="2"/>
      <c r="D24" s="2"/>
      <c r="G24" s="21">
        <f>3380-6371+7529+6288</f>
        <v>10826</v>
      </c>
      <c r="I24" s="21">
        <v>-11996</v>
      </c>
    </row>
    <row r="25" spans="2:9" ht="15">
      <c r="B25" s="2" t="s">
        <v>67</v>
      </c>
      <c r="C25" s="2"/>
      <c r="D25" s="2"/>
      <c r="G25" s="39">
        <f>28-5783+997</f>
        <v>-4758</v>
      </c>
      <c r="I25" s="39">
        <v>8830</v>
      </c>
    </row>
    <row r="26" spans="2:9" ht="15">
      <c r="B26" s="2"/>
      <c r="C26" s="2"/>
      <c r="D26" s="2"/>
      <c r="G26" s="21">
        <f>SUM(G24:G25)</f>
        <v>6068</v>
      </c>
      <c r="I26" s="21">
        <f>SUM(I24:I25)</f>
        <v>-3166</v>
      </c>
    </row>
    <row r="27" spans="2:9" ht="5.25" customHeight="1">
      <c r="B27" s="2"/>
      <c r="C27" s="2"/>
      <c r="D27" s="2"/>
      <c r="G27" s="21"/>
      <c r="I27" s="21"/>
    </row>
    <row r="28" spans="2:9" ht="15">
      <c r="B28" s="2" t="s">
        <v>68</v>
      </c>
      <c r="C28" s="2"/>
      <c r="D28" s="2"/>
      <c r="G28" s="21">
        <f>+G26+G21</f>
        <v>23708</v>
      </c>
      <c r="I28" s="21">
        <f>+I26+I21</f>
        <v>4339</v>
      </c>
    </row>
    <row r="29" spans="2:9" ht="9" customHeight="1">
      <c r="B29" s="2"/>
      <c r="C29" s="2"/>
      <c r="D29" s="2"/>
      <c r="G29" s="21"/>
      <c r="I29" s="21"/>
    </row>
    <row r="30" spans="2:9" ht="15">
      <c r="B30" s="2" t="s">
        <v>69</v>
      </c>
      <c r="C30" s="2"/>
      <c r="D30" s="2"/>
      <c r="G30" s="21">
        <f>-256-214-371</f>
        <v>-841</v>
      </c>
      <c r="I30" s="21">
        <v>-1981</v>
      </c>
    </row>
    <row r="31" spans="2:9" ht="15">
      <c r="B31" s="2" t="s">
        <v>70</v>
      </c>
      <c r="C31" s="2"/>
      <c r="D31" s="2"/>
      <c r="G31" s="21">
        <f>-1163-1086-1035</f>
        <v>-3284</v>
      </c>
      <c r="I31" s="21">
        <v>-2765</v>
      </c>
    </row>
    <row r="32" spans="2:9" ht="1.5" customHeight="1" hidden="1">
      <c r="B32" s="2"/>
      <c r="C32" s="2"/>
      <c r="D32" s="2"/>
      <c r="G32" s="14"/>
      <c r="I32" s="14"/>
    </row>
    <row r="33" spans="2:9" ht="1.5" customHeight="1">
      <c r="B33" s="2"/>
      <c r="C33" s="2"/>
      <c r="D33" s="2"/>
      <c r="G33" s="14"/>
      <c r="I33" s="14"/>
    </row>
    <row r="34" spans="2:9" ht="15">
      <c r="B34" s="49" t="s">
        <v>71</v>
      </c>
      <c r="C34" s="2"/>
      <c r="D34" s="2"/>
      <c r="G34" s="50">
        <f>+G31+G30+G26+G21</f>
        <v>19583</v>
      </c>
      <c r="I34" s="50">
        <f>+I31+I30+I26+I21</f>
        <v>-407</v>
      </c>
    </row>
    <row r="35" spans="2:9" ht="9.75" customHeight="1">
      <c r="B35" s="2"/>
      <c r="C35" s="2"/>
      <c r="D35" s="2"/>
      <c r="G35" s="14"/>
      <c r="I35" s="14"/>
    </row>
    <row r="36" spans="2:9" ht="12.75" customHeight="1">
      <c r="B36" s="48" t="s">
        <v>72</v>
      </c>
      <c r="C36" s="2"/>
      <c r="D36" s="2"/>
      <c r="G36" s="14"/>
      <c r="I36" s="14"/>
    </row>
    <row r="37" spans="2:9" ht="9.75" customHeight="1" hidden="1">
      <c r="B37" s="2"/>
      <c r="C37" s="2"/>
      <c r="D37" s="2"/>
      <c r="G37" s="14"/>
      <c r="I37" s="14"/>
    </row>
    <row r="38" spans="2:9" ht="15">
      <c r="B38" s="2"/>
      <c r="C38" s="51" t="s">
        <v>73</v>
      </c>
      <c r="D38" s="2"/>
      <c r="G38" s="21">
        <f>45+307</f>
        <v>352</v>
      </c>
      <c r="I38" s="21">
        <v>255</v>
      </c>
    </row>
    <row r="39" spans="2:9" ht="15" hidden="1">
      <c r="B39" s="2"/>
      <c r="C39" s="51" t="s">
        <v>74</v>
      </c>
      <c r="D39" s="2"/>
      <c r="G39" s="21">
        <v>0</v>
      </c>
      <c r="I39" s="21">
        <v>0</v>
      </c>
    </row>
    <row r="40" spans="2:9" ht="15">
      <c r="B40" s="2"/>
      <c r="C40" s="51" t="s">
        <v>75</v>
      </c>
      <c r="D40" s="2"/>
      <c r="G40" s="21">
        <v>-225</v>
      </c>
      <c r="I40" s="21">
        <v>-11790</v>
      </c>
    </row>
    <row r="41" spans="2:9" ht="15">
      <c r="B41" s="2"/>
      <c r="C41" s="51" t="s">
        <v>76</v>
      </c>
      <c r="D41" s="2"/>
      <c r="G41" s="21">
        <f>-1801-1927-5732</f>
        <v>-9460</v>
      </c>
      <c r="I41" s="21">
        <v>-6590</v>
      </c>
    </row>
    <row r="42" spans="2:9" ht="15">
      <c r="B42" s="2"/>
      <c r="C42" s="51" t="s">
        <v>89</v>
      </c>
      <c r="D42" s="2"/>
      <c r="G42" s="21">
        <v>0</v>
      </c>
      <c r="I42" s="21">
        <v>0</v>
      </c>
    </row>
    <row r="43" spans="2:9" ht="15">
      <c r="B43" s="2"/>
      <c r="C43" s="51" t="s">
        <v>77</v>
      </c>
      <c r="D43" s="2"/>
      <c r="G43" s="21"/>
      <c r="I43" s="21">
        <v>0</v>
      </c>
    </row>
    <row r="44" spans="2:9" ht="15">
      <c r="B44" s="2"/>
      <c r="C44" s="51" t="s">
        <v>78</v>
      </c>
      <c r="D44" s="2"/>
      <c r="G44" s="21">
        <f>17+8+7</f>
        <v>32</v>
      </c>
      <c r="I44" s="21">
        <v>63</v>
      </c>
    </row>
    <row r="45" spans="2:9" ht="15">
      <c r="B45" s="2"/>
      <c r="C45" s="51" t="s">
        <v>79</v>
      </c>
      <c r="D45" s="2"/>
      <c r="G45" s="21">
        <v>0</v>
      </c>
      <c r="I45" s="21">
        <v>0</v>
      </c>
    </row>
    <row r="46" spans="2:9" ht="17.25" customHeight="1">
      <c r="B46" s="2"/>
      <c r="C46" s="2"/>
      <c r="D46" s="2"/>
      <c r="G46" s="50">
        <f>SUM(G38:G45)</f>
        <v>-9301</v>
      </c>
      <c r="I46" s="50">
        <f>SUM(I38:I45)</f>
        <v>-18062</v>
      </c>
    </row>
    <row r="47" spans="2:9" ht="9.75" customHeight="1" hidden="1" thickBot="1" thickTop="1">
      <c r="B47" s="2"/>
      <c r="C47" s="2"/>
      <c r="D47" s="2"/>
      <c r="G47" s="14"/>
      <c r="I47" s="14">
        <v>3451</v>
      </c>
    </row>
    <row r="48" spans="2:9" ht="17.25" customHeight="1">
      <c r="B48" s="48" t="s">
        <v>80</v>
      </c>
      <c r="C48" s="2"/>
      <c r="D48" s="2"/>
      <c r="G48" s="14"/>
      <c r="I48" s="14"/>
    </row>
    <row r="49" spans="2:9" ht="15" hidden="1">
      <c r="B49" s="2"/>
      <c r="C49" s="51" t="s">
        <v>81</v>
      </c>
      <c r="D49" s="2"/>
      <c r="G49" s="14">
        <v>0</v>
      </c>
      <c r="I49" s="14">
        <v>8513</v>
      </c>
    </row>
    <row r="50" spans="2:9" ht="15" hidden="1">
      <c r="B50" s="2"/>
      <c r="C50" s="51" t="s">
        <v>82</v>
      </c>
      <c r="D50" s="2"/>
      <c r="G50" s="14">
        <v>0</v>
      </c>
      <c r="I50" s="14"/>
    </row>
    <row r="51" spans="2:9" ht="15">
      <c r="B51" s="2"/>
      <c r="C51" s="51" t="s">
        <v>83</v>
      </c>
      <c r="D51" s="2"/>
      <c r="G51" s="14">
        <f>2627-271+566-902-2058-5679</f>
        <v>-5717</v>
      </c>
      <c r="I51" s="14">
        <v>787</v>
      </c>
    </row>
    <row r="52" spans="2:9" ht="15">
      <c r="B52" s="2"/>
      <c r="C52" s="51" t="s">
        <v>95</v>
      </c>
      <c r="D52" s="2"/>
      <c r="G52" s="14">
        <f>-737-380-1008</f>
        <v>-2125</v>
      </c>
      <c r="I52" s="14">
        <v>11520</v>
      </c>
    </row>
    <row r="53" spans="2:9" ht="15.75" thickBot="1">
      <c r="B53" s="2"/>
      <c r="C53" s="2"/>
      <c r="D53" s="2"/>
      <c r="G53" s="16">
        <f>+G52+G51</f>
        <v>-7842</v>
      </c>
      <c r="I53" s="16">
        <f>SUM(I51:I52)</f>
        <v>12307</v>
      </c>
    </row>
    <row r="54" spans="2:9" s="6" customFormat="1" ht="12" customHeight="1" thickTop="1">
      <c r="B54" s="2"/>
      <c r="C54" s="2"/>
      <c r="D54" s="2"/>
      <c r="G54" s="14"/>
      <c r="I54" s="14"/>
    </row>
    <row r="55" spans="2:9" s="6" customFormat="1" ht="1.5" customHeight="1" hidden="1">
      <c r="B55" s="2"/>
      <c r="C55" s="2"/>
      <c r="D55" s="2"/>
      <c r="G55" s="14"/>
      <c r="I55" s="14">
        <v>-17758</v>
      </c>
    </row>
    <row r="56" spans="2:9" ht="15">
      <c r="B56" s="2" t="s">
        <v>84</v>
      </c>
      <c r="C56" s="2"/>
      <c r="D56" s="2"/>
      <c r="G56" s="14">
        <f>+G34+G46+G53</f>
        <v>2440</v>
      </c>
      <c r="I56" s="14">
        <f>I34+I46+I53</f>
        <v>-6162</v>
      </c>
    </row>
    <row r="57" spans="2:9" ht="6" customHeight="1">
      <c r="B57" s="2"/>
      <c r="C57" s="2"/>
      <c r="D57" s="2"/>
      <c r="G57" s="14"/>
      <c r="I57" s="14"/>
    </row>
    <row r="58" spans="2:9" ht="15">
      <c r="B58" s="2" t="s">
        <v>91</v>
      </c>
      <c r="C58" s="2"/>
      <c r="D58" s="2"/>
      <c r="E58" s="2"/>
      <c r="G58" s="14">
        <v>-20096</v>
      </c>
      <c r="I58" s="14">
        <v>-12806</v>
      </c>
    </row>
    <row r="59" spans="2:9" ht="18.75" customHeight="1" thickBot="1">
      <c r="B59" s="2" t="s">
        <v>90</v>
      </c>
      <c r="C59" s="2"/>
      <c r="D59" s="2"/>
      <c r="G59" s="16">
        <f>+G58+G56</f>
        <v>-17656</v>
      </c>
      <c r="I59" s="16">
        <f>SUM(I56:I58)</f>
        <v>-18968</v>
      </c>
    </row>
    <row r="60" spans="2:9" ht="15.75" thickTop="1">
      <c r="B60" s="2"/>
      <c r="C60" s="2"/>
      <c r="D60" s="2"/>
      <c r="G60" s="14"/>
      <c r="I60" s="14"/>
    </row>
    <row r="61" spans="2:9" ht="15">
      <c r="B61" s="2" t="s">
        <v>85</v>
      </c>
      <c r="C61" s="2"/>
      <c r="D61" s="2"/>
      <c r="G61" s="14"/>
      <c r="I61" s="14"/>
    </row>
    <row r="62" spans="2:9" ht="15">
      <c r="B62" s="2" t="s">
        <v>86</v>
      </c>
      <c r="C62" s="2"/>
      <c r="D62" s="2"/>
      <c r="G62" s="14">
        <v>930</v>
      </c>
      <c r="I62" s="14">
        <v>931</v>
      </c>
    </row>
    <row r="63" spans="2:9" ht="15">
      <c r="B63" s="2" t="s">
        <v>87</v>
      </c>
      <c r="C63" s="2"/>
      <c r="D63" s="2"/>
      <c r="G63" s="14">
        <v>-18586</v>
      </c>
      <c r="I63" s="14">
        <v>-19899</v>
      </c>
    </row>
    <row r="64" spans="2:9" ht="19.5" customHeight="1" thickBot="1">
      <c r="B64" s="2"/>
      <c r="C64" s="2"/>
      <c r="D64" s="2"/>
      <c r="G64" s="16">
        <f>+G63+G62</f>
        <v>-17656</v>
      </c>
      <c r="I64" s="16">
        <f>+I63+I62</f>
        <v>-18968</v>
      </c>
    </row>
    <row r="65" spans="2:4" ht="15.75" thickTop="1">
      <c r="B65" s="2"/>
      <c r="C65" s="2"/>
      <c r="D65" s="2"/>
    </row>
    <row r="66" spans="2:7" ht="12.75">
      <c r="B66" s="11" t="s">
        <v>88</v>
      </c>
      <c r="E66" s="35"/>
      <c r="F66" s="35"/>
      <c r="G66" s="35"/>
    </row>
    <row r="67" spans="2:7" ht="12.75">
      <c r="B67" s="11" t="s">
        <v>94</v>
      </c>
      <c r="E67" s="35"/>
      <c r="F67" s="35"/>
      <c r="G67" s="35"/>
    </row>
    <row r="68" spans="2:4" ht="15">
      <c r="B68" s="2"/>
      <c r="C68" s="2"/>
      <c r="D68" s="2"/>
    </row>
    <row r="69" spans="2:4" ht="15">
      <c r="B69" s="2"/>
      <c r="C69" s="2"/>
      <c r="D69" s="2"/>
    </row>
    <row r="70" spans="2:4" ht="15">
      <c r="B70" s="2"/>
      <c r="C70" s="2"/>
      <c r="D70" s="2"/>
    </row>
    <row r="71" spans="2:10" ht="15">
      <c r="B71" s="2"/>
      <c r="C71" s="2"/>
      <c r="D71" s="2"/>
      <c r="J71" s="62" t="s">
        <v>119</v>
      </c>
    </row>
    <row r="72" spans="2:4" ht="15">
      <c r="B72" s="2"/>
      <c r="C72" s="2"/>
      <c r="D72" s="2"/>
    </row>
  </sheetData>
  <mergeCells count="3">
    <mergeCell ref="B5:I5"/>
    <mergeCell ref="B7:I7"/>
    <mergeCell ref="B8:I8"/>
  </mergeCells>
  <printOptions/>
  <pageMargins left="0.5" right="0.25" top="0.25" bottom="0.5" header="0.25" footer="0.5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PINWEE GROUP BHD.</dc:title>
  <dc:subject/>
  <dc:creator>ENET CORPORATE SERVICES SDN BHD</dc:creator>
  <cp:keywords/>
  <dc:description/>
  <cp:lastModifiedBy>enet</cp:lastModifiedBy>
  <cp:lastPrinted>2005-11-28T04:15:41Z</cp:lastPrinted>
  <dcterms:created xsi:type="dcterms:W3CDTF">2002-10-19T02:25:46Z</dcterms:created>
  <dcterms:modified xsi:type="dcterms:W3CDTF">2005-11-28T04:19:24Z</dcterms:modified>
  <cp:category/>
  <cp:version/>
  <cp:contentType/>
  <cp:contentStatus/>
</cp:coreProperties>
</file>