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902" firstSheet="1" activeTab="4"/>
  </bookViews>
  <sheets>
    <sheet name="0000000" sheetId="1" state="veryHidden" r:id="rId1"/>
    <sheet name="bs" sheetId="2" r:id="rId2"/>
    <sheet name="pl" sheetId="3" r:id="rId3"/>
    <sheet name="cie" sheetId="4" r:id="rId4"/>
    <sheet name="cf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<sst xmlns="http://schemas.openxmlformats.org/spreadsheetml/2006/main" count="142" uniqueCount="112">
  <si>
    <t>Current</t>
  </si>
  <si>
    <t>Cumulative</t>
  </si>
  <si>
    <t>Comparative</t>
  </si>
  <si>
    <t>Revenue</t>
  </si>
  <si>
    <t>Operating  Expenses</t>
  </si>
  <si>
    <t>Other Operating Income</t>
  </si>
  <si>
    <t>Profit from Operations</t>
  </si>
  <si>
    <t>Finance costs</t>
  </si>
  <si>
    <t>Profit before tax</t>
  </si>
  <si>
    <t>Taxation</t>
  </si>
  <si>
    <t>Profit after tax</t>
  </si>
  <si>
    <t>Minority Interest</t>
  </si>
  <si>
    <t>Net Profit for the period</t>
  </si>
  <si>
    <t xml:space="preserve">Current Assets </t>
  </si>
  <si>
    <t>Inventories</t>
  </si>
  <si>
    <t>Cash &amp; Cash Equivalents</t>
  </si>
  <si>
    <t>Current Liabilities</t>
  </si>
  <si>
    <t>Overdraft &amp; Short Term Borrowings</t>
  </si>
  <si>
    <t>Net Current Assets</t>
  </si>
  <si>
    <t>Share Capital</t>
  </si>
  <si>
    <t>Reserves</t>
  </si>
  <si>
    <t>Shareholders' Fund</t>
  </si>
  <si>
    <t>Minorities Interest</t>
  </si>
  <si>
    <t>Long Term Liabilities</t>
  </si>
  <si>
    <t>Borrowings</t>
  </si>
  <si>
    <t>Net tangible assets per share (RM)</t>
  </si>
  <si>
    <t>Qtr Ended</t>
  </si>
  <si>
    <t>(RM'000)</t>
  </si>
  <si>
    <t xml:space="preserve">Year ended </t>
  </si>
  <si>
    <t>PIN-WEE GROUP BHD.</t>
  </si>
  <si>
    <t xml:space="preserve">Quarter ended </t>
  </si>
  <si>
    <t>To-date</t>
  </si>
  <si>
    <t>Tax recoverable</t>
  </si>
  <si>
    <t>Deferred Taxation</t>
  </si>
  <si>
    <t>Condensed Consolidated Statements of Changes in Equity</t>
  </si>
  <si>
    <t>Reserve</t>
  </si>
  <si>
    <t>Share</t>
  </si>
  <si>
    <t>attributable to</t>
  </si>
  <si>
    <t xml:space="preserve">Retained </t>
  </si>
  <si>
    <t>Capital</t>
  </si>
  <si>
    <t>premium</t>
  </si>
  <si>
    <t>Profit</t>
  </si>
  <si>
    <t>Total</t>
  </si>
  <si>
    <t xml:space="preserve">The Condensed Consolidated Statement of changes in Equity should be read in conjunction with the </t>
  </si>
  <si>
    <t>PIN-WEE GROUP BHD</t>
  </si>
  <si>
    <t>Condensed Consolidated Income Statements</t>
  </si>
  <si>
    <t>EPS - Basic (sen)</t>
  </si>
  <si>
    <t xml:space="preserve">        - Diluted (sen)</t>
  </si>
  <si>
    <t xml:space="preserve">The Condensed Consolidated Income Statement should be read in conjunction with the </t>
  </si>
  <si>
    <t>Condensed Consolidated Balance Sheet</t>
  </si>
  <si>
    <t>Property, Plant and Equipment</t>
  </si>
  <si>
    <t>Intangible Assets</t>
  </si>
  <si>
    <t xml:space="preserve">The Condensed Consolidated Balance Sheets should be read in conjunction with the </t>
  </si>
  <si>
    <t>Other Debtors</t>
  </si>
  <si>
    <t>Trade Debtors</t>
  </si>
  <si>
    <t>Trade Creditors</t>
  </si>
  <si>
    <t>Other Creditors</t>
  </si>
  <si>
    <t>Net Profit for the year</t>
  </si>
  <si>
    <t>31 Dec. 2003</t>
  </si>
  <si>
    <t>Pre-acquisition loss</t>
  </si>
  <si>
    <t>Annual Financial Report for the Year Ended 31 December 2003</t>
  </si>
  <si>
    <t xml:space="preserve">Balance as at 1 January 2004 </t>
  </si>
  <si>
    <t>Bonus Share Issue</t>
  </si>
  <si>
    <t>Fixed deposits with licensed</t>
  </si>
  <si>
    <t>Amount due to shareholder</t>
  </si>
  <si>
    <t>For The Period Ended 30 June 2004</t>
  </si>
  <si>
    <t>6 months</t>
  </si>
  <si>
    <t>30 Jun. 2004</t>
  </si>
  <si>
    <t xml:space="preserve">6 months quarter </t>
  </si>
  <si>
    <t>ended 30 June 2004</t>
  </si>
  <si>
    <t>As At 30 June 2004</t>
  </si>
  <si>
    <t>Condensed Consolidated Cash Flow Statements</t>
  </si>
  <si>
    <t xml:space="preserve">For The Period Ended </t>
  </si>
  <si>
    <t>ended</t>
  </si>
  <si>
    <t>30 Jun. 2003</t>
  </si>
  <si>
    <t>Net Profit before tax</t>
  </si>
  <si>
    <t>Adjustment for non-cash flow: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</si>
  <si>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</si>
  <si>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</si>
  <si>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</si>
  <si>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</si>
  <si>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Changes in current assets</t>
  </si>
  <si>
    <t>Net Changes in current liabilities</t>
  </si>
  <si>
    <t>Cash generated from operating activities</t>
  </si>
  <si>
    <t>Tax paid</t>
  </si>
  <si>
    <t>Interest paid</t>
  </si>
  <si>
    <t>Net cash flows from operating activities</t>
  </si>
  <si>
    <t>Investing Activities</t>
  </si>
  <si>
    <t>- Proceeds from disposal of Property, plant and equipment</t>
  </si>
  <si>
    <t>- Acquisition of subsidiary company, net of cash acquired</t>
  </si>
  <si>
    <t>- Purchase of Property, plant and equipment</t>
  </si>
  <si>
    <t>- Rental received</t>
  </si>
  <si>
    <t>- Interest received</t>
  </si>
  <si>
    <t>Financing Activities</t>
  </si>
  <si>
    <t>- Transaction with owner as owner</t>
  </si>
  <si>
    <t>- Bank borrowings</t>
  </si>
  <si>
    <t>Net Change in Cash &amp; Cash Equivalents</t>
  </si>
  <si>
    <t>Cash and cash equivalents as at 1 January 2004</t>
  </si>
  <si>
    <t>Cash and cash equivalents as at 30 June 2004</t>
  </si>
  <si>
    <t>Represented by:</t>
  </si>
  <si>
    <t>Cash and bank balances</t>
  </si>
  <si>
    <t>Bank Overdrafts</t>
  </si>
  <si>
    <t xml:space="preserve">The Condensed Consolidated Cash Flow Statement should be read in conjunction with the </t>
  </si>
  <si>
    <t>PWG -1</t>
  </si>
  <si>
    <t>PWG -2</t>
  </si>
  <si>
    <t>PWG -3</t>
  </si>
  <si>
    <t>PWG -4</t>
  </si>
  <si>
    <t>ended 30 June 2003</t>
  </si>
  <si>
    <t>Balance as at 1 January 2003</t>
  </si>
  <si>
    <t xml:space="preserve">Movements during the period </t>
  </si>
  <si>
    <t>Balance as at 30 June  2003</t>
  </si>
  <si>
    <t>Balance as at 30 June  2004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</si>
</sst>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.0_);_(* \(#,##0.0\);_(* &quot;-&quot;??_);_(@_)"/>
    <numFmt numFmtId="167" formatCode="_(* #,##0_);_(* \(#,##0\);_(* &quot;-&quot;??_);_(@_)"/>
    <numFmt numFmtId="168" formatCode="0.000"/>
    <numFmt numFmtId="169" formatCode="General_)"/>
    <numFmt numFmtId="170" formatCode="_-&quot;$&quot;* #,##0_-;\-&quot;$&quot;* #,##0_-;_-&quot;$&quot;* &quot;-&quot;_-;_-@_-"/>
    <numFmt numFmtId="171" formatCode="0.00_)"/>
    <numFmt numFmtId="172" formatCode="#,##0.0000;[Red]\-#,##0.0000"/>
    <numFmt numFmtId="173" formatCode="###0_);[Red]\(###0\)"/>
    <numFmt numFmtId="174" formatCode="###0.0_);[Red]\(###0.0\)"/>
    <numFmt numFmtId="175" formatCode="###0.00_);[Red]\(###0.00\)"/>
    <numFmt numFmtId="176" formatCode="###0.000_);[Red]\(###0.000\)"/>
    <numFmt numFmtId="177" formatCode="###0.0000_);[Red]\(###0.0000\)"/>
    <numFmt numFmtId="178" formatCode="#,##0.00000;[Red]\-#,##0.00000"/>
    <numFmt numFmtId="179" formatCode="_(* #,##0.000_);_(* \(#,##0.000\);_(* &quot;-&quot;??_);_(@_)"/>
    <numFmt numFmtId="180" formatCode="_(* #,##0.0000_);_(* \(#,##0.0000\);_(* &quot;-&quot;??_);_(@_)"/>
  </numFmts>
  <fonts count="30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10"/>
      <name val="Times New Roman"/>
      <family val="1"/>
    </font>
    <font>
      <sz val="11"/>
      <color indexed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i/>
      <sz val="12"/>
      <color indexed="12"/>
      <name val="Times New Roman"/>
      <family val="1"/>
    </font>
    <font>
      <sz val="9"/>
      <name val="Times New Roman"/>
      <family val="1"/>
    </font>
    <font>
      <sz val="12"/>
      <name val="????"/>
      <family val="0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b/>
      <i/>
      <sz val="16"/>
      <name val="Helv"/>
      <family val="2"/>
    </font>
    <font>
      <sz val="11"/>
      <color indexed="12"/>
      <name val="Times New Roman"/>
      <family val="1"/>
    </font>
    <font>
      <sz val="11"/>
      <color indexed="60"/>
      <name val="Times New Roman"/>
      <family val="1"/>
    </font>
    <font>
      <i/>
      <sz val="10"/>
      <name val="Times New Roman"/>
      <family val="1"/>
    </font>
    <font>
      <sz val="11"/>
      <color indexed="6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31"/>
      </patternFill>
    </fill>
    <fill>
      <patternFill patternType="gray0625">
        <bgColor indexed="27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18" fillId="0" borderId="0" applyFill="0" applyBorder="0" applyAlignment="0">
      <protection/>
    </xf>
    <xf numFmtId="169" fontId="17" fillId="0" borderId="0" applyFill="0" applyBorder="0" applyAlignment="0">
      <protection/>
    </xf>
    <xf numFmtId="168" fontId="17" fillId="0" borderId="0" applyFill="0" applyBorder="0" applyAlignment="0">
      <protection/>
    </xf>
    <xf numFmtId="173" fontId="18" fillId="0" borderId="0" applyFill="0" applyBorder="0" applyAlignment="0">
      <protection/>
    </xf>
    <xf numFmtId="174" fontId="18" fillId="0" borderId="0" applyFill="0" applyBorder="0" applyAlignment="0">
      <protection/>
    </xf>
    <xf numFmtId="172" fontId="18" fillId="0" borderId="0" applyFill="0" applyBorder="0" applyAlignment="0">
      <protection/>
    </xf>
    <xf numFmtId="175" fontId="18" fillId="0" borderId="0" applyFill="0" applyBorder="0" applyAlignment="0">
      <protection/>
    </xf>
    <xf numFmtId="169" fontId="17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17" fillId="0" borderId="0" applyFont="0" applyFill="0" applyBorder="0" applyAlignment="0" applyProtection="0"/>
    <xf numFmtId="14" fontId="21" fillId="0" borderId="0" applyFill="0" applyBorder="0" applyAlignment="0">
      <protection/>
    </xf>
    <xf numFmtId="38" fontId="19" fillId="0" borderId="1">
      <alignment vertical="center"/>
      <protection/>
    </xf>
    <xf numFmtId="172" fontId="18" fillId="0" borderId="0" applyFill="0" applyBorder="0" applyAlignment="0">
      <protection/>
    </xf>
    <xf numFmtId="169" fontId="17" fillId="0" borderId="0" applyFill="0" applyBorder="0" applyAlignment="0">
      <protection/>
    </xf>
    <xf numFmtId="172" fontId="18" fillId="0" borderId="0" applyFill="0" applyBorder="0" applyAlignment="0">
      <protection/>
    </xf>
    <xf numFmtId="175" fontId="18" fillId="0" borderId="0" applyFill="0" applyBorder="0" applyAlignment="0">
      <protection/>
    </xf>
    <xf numFmtId="169" fontId="17" fillId="0" borderId="0" applyFill="0" applyBorder="0" applyAlignment="0">
      <protection/>
    </xf>
    <xf numFmtId="0" fontId="22" fillId="0" borderId="0" applyNumberFormat="0" applyFill="0" applyBorder="0" applyAlignment="0" applyProtection="0"/>
    <xf numFmtId="38" fontId="20" fillId="2" borderId="0" applyNumberFormat="0" applyBorder="0" applyAlignment="0" applyProtection="0"/>
    <xf numFmtId="0" fontId="23" fillId="0" borderId="2" applyNumberFormat="0" applyAlignment="0" applyProtection="0"/>
    <xf numFmtId="0" fontId="23" fillId="0" borderId="3">
      <alignment horizontal="left" vertical="center"/>
      <protection/>
    </xf>
    <xf numFmtId="0" fontId="24" fillId="0" borderId="0" applyNumberFormat="0" applyFill="0" applyBorder="0" applyAlignment="0" applyProtection="0"/>
    <xf numFmtId="10" fontId="20" fillId="3" borderId="4" applyNumberFormat="0" applyBorder="0" applyAlignment="0" applyProtection="0"/>
    <xf numFmtId="172" fontId="18" fillId="0" borderId="0" applyFill="0" applyBorder="0" applyAlignment="0">
      <protection/>
    </xf>
    <xf numFmtId="169" fontId="17" fillId="0" borderId="0" applyFill="0" applyBorder="0" applyAlignment="0">
      <protection/>
    </xf>
    <xf numFmtId="172" fontId="18" fillId="0" borderId="0" applyFill="0" applyBorder="0" applyAlignment="0">
      <protection/>
    </xf>
    <xf numFmtId="175" fontId="18" fillId="0" borderId="0" applyFill="0" applyBorder="0" applyAlignment="0">
      <protection/>
    </xf>
    <xf numFmtId="169" fontId="17" fillId="0" borderId="0" applyFill="0" applyBorder="0" applyAlignment="0">
      <protection/>
    </xf>
    <xf numFmtId="171" fontId="25" fillId="0" borderId="0">
      <alignment/>
      <protection/>
    </xf>
    <xf numFmtId="9" fontId="0" fillId="0" borderId="0" applyFont="0" applyFill="0" applyBorder="0" applyAlignment="0" applyProtection="0"/>
    <xf numFmtId="17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0" fontId="0" fillId="0" borderId="0" applyFont="0" applyFill="0" applyBorder="0" applyAlignment="0" applyProtection="0"/>
    <xf numFmtId="172" fontId="18" fillId="0" borderId="0" applyFill="0" applyBorder="0" applyAlignment="0">
      <protection/>
    </xf>
    <xf numFmtId="169" fontId="17" fillId="0" borderId="0" applyFill="0" applyBorder="0" applyAlignment="0">
      <protection/>
    </xf>
    <xf numFmtId="172" fontId="18" fillId="0" borderId="0" applyFill="0" applyBorder="0" applyAlignment="0">
      <protection/>
    </xf>
    <xf numFmtId="175" fontId="18" fillId="0" borderId="0" applyFill="0" applyBorder="0" applyAlignment="0">
      <protection/>
    </xf>
    <xf numFmtId="169" fontId="17" fillId="0" borderId="0" applyFill="0" applyBorder="0" applyAlignment="0">
      <protection/>
    </xf>
    <xf numFmtId="49" fontId="21" fillId="0" borderId="0" applyFill="0" applyBorder="0" applyAlignment="0">
      <protection/>
    </xf>
    <xf numFmtId="176" fontId="18" fillId="0" borderId="0" applyFill="0" applyBorder="0" applyAlignment="0">
      <protection/>
    </xf>
    <xf numFmtId="177" fontId="18" fillId="0" borderId="0" applyFill="0" applyBorder="0" applyAlignment="0">
      <protection/>
    </xf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4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>
      <alignment/>
    </xf>
    <xf numFmtId="0" fontId="1" fillId="5" borderId="0" xfId="0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7" fontId="2" fillId="0" borderId="0" xfId="23" applyNumberFormat="1" applyFont="1" applyAlignment="1">
      <alignment/>
    </xf>
    <xf numFmtId="167" fontId="2" fillId="0" borderId="5" xfId="23" applyNumberFormat="1" applyFont="1" applyBorder="1" applyAlignment="1">
      <alignment/>
    </xf>
    <xf numFmtId="167" fontId="2" fillId="0" borderId="6" xfId="23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" fontId="9" fillId="0" borderId="0" xfId="0" applyNumberFormat="1" applyFont="1" applyAlignment="1">
      <alignment horizontal="center"/>
    </xf>
    <xf numFmtId="167" fontId="7" fillId="0" borderId="0" xfId="23" applyNumberFormat="1" applyFont="1" applyFill="1" applyBorder="1" applyAlignment="1">
      <alignment/>
    </xf>
    <xf numFmtId="167" fontId="2" fillId="0" borderId="0" xfId="23" applyNumberFormat="1" applyFont="1" applyBorder="1" applyAlignment="1">
      <alignment/>
    </xf>
    <xf numFmtId="167" fontId="2" fillId="0" borderId="0" xfId="23" applyNumberFormat="1" applyFont="1" applyFill="1" applyAlignment="1">
      <alignment/>
    </xf>
    <xf numFmtId="167" fontId="2" fillId="0" borderId="3" xfId="23" applyNumberFormat="1" applyFont="1" applyFill="1" applyBorder="1" applyAlignment="1">
      <alignment/>
    </xf>
    <xf numFmtId="167" fontId="2" fillId="0" borderId="6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2" fillId="0" borderId="0" xfId="0" applyFont="1" applyAlignment="1">
      <alignment wrapText="1"/>
    </xf>
    <xf numFmtId="167" fontId="1" fillId="0" borderId="0" xfId="23" applyNumberFormat="1" applyFont="1" applyAlignment="1">
      <alignment/>
    </xf>
    <xf numFmtId="167" fontId="1" fillId="0" borderId="3" xfId="23" applyNumberFormat="1" applyFont="1" applyBorder="1" applyAlignment="1">
      <alignment/>
    </xf>
    <xf numFmtId="167" fontId="1" fillId="0" borderId="0" xfId="23" applyNumberFormat="1" applyFont="1" applyBorder="1" applyAlignment="1">
      <alignment/>
    </xf>
    <xf numFmtId="43" fontId="1" fillId="0" borderId="0" xfId="23" applyFont="1" applyAlignment="1">
      <alignment/>
    </xf>
    <xf numFmtId="43" fontId="2" fillId="0" borderId="7" xfId="23" applyNumberFormat="1" applyFont="1" applyFill="1" applyBorder="1" applyAlignment="1">
      <alignment/>
    </xf>
    <xf numFmtId="166" fontId="2" fillId="0" borderId="0" xfId="23" applyNumberFormat="1" applyFont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Alignment="1">
      <alignment/>
    </xf>
    <xf numFmtId="167" fontId="1" fillId="0" borderId="0" xfId="0" applyNumberFormat="1" applyFont="1" applyAlignment="1">
      <alignment/>
    </xf>
    <xf numFmtId="167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6" fontId="9" fillId="0" borderId="0" xfId="0" applyNumberFormat="1" applyFont="1" applyAlignment="1" quotePrefix="1">
      <alignment horizontal="center"/>
    </xf>
    <xf numFmtId="0" fontId="2" fillId="0" borderId="8" xfId="0" applyFont="1" applyBorder="1" applyAlignment="1">
      <alignment/>
    </xf>
    <xf numFmtId="167" fontId="2" fillId="0" borderId="5" xfId="23" applyNumberFormat="1" applyFont="1" applyFill="1" applyBorder="1" applyAlignment="1">
      <alignment/>
    </xf>
    <xf numFmtId="167" fontId="2" fillId="0" borderId="3" xfId="23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0" fontId="29" fillId="0" borderId="0" xfId="0" applyFont="1" applyAlignment="1">
      <alignment wrapText="1"/>
    </xf>
    <xf numFmtId="43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6">
    <cellStyle name="Normal" xfId="0"/>
    <cellStyle name="Calc Currency (0)" xfId="15"/>
    <cellStyle name="Calc Currency (2)" xfId="16"/>
    <cellStyle name="Calc Percent (0)" xfId="17"/>
    <cellStyle name="Calc Percent (1)" xfId="18"/>
    <cellStyle name="Calc Percent (2)" xfId="19"/>
    <cellStyle name="Calc Units (0)" xfId="20"/>
    <cellStyle name="Calc Units (1)" xfId="21"/>
    <cellStyle name="Calc Units (2)" xfId="22"/>
    <cellStyle name="Comma" xfId="23"/>
    <cellStyle name="Comma [0]" xfId="24"/>
    <cellStyle name="Comma [00]" xfId="25"/>
    <cellStyle name="Currency" xfId="26"/>
    <cellStyle name="Currency [0]" xfId="27"/>
    <cellStyle name="Currency [00]" xfId="28"/>
    <cellStyle name="Date Short" xfId="29"/>
    <cellStyle name="DELTA" xfId="30"/>
    <cellStyle name="Enter Currency (0)" xfId="31"/>
    <cellStyle name="Enter Currency (2)" xfId="32"/>
    <cellStyle name="Enter Units (0)" xfId="33"/>
    <cellStyle name="Enter Units (1)" xfId="34"/>
    <cellStyle name="Enter Units (2)" xfId="35"/>
    <cellStyle name="Followed Hyperlink" xfId="36"/>
    <cellStyle name="Grey" xfId="37"/>
    <cellStyle name="Header1" xfId="38"/>
    <cellStyle name="Header2" xfId="39"/>
    <cellStyle name="Hyperlink" xfId="40"/>
    <cellStyle name="Input [yellow]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Normal - Style1" xfId="47"/>
    <cellStyle name="Percent" xfId="48"/>
    <cellStyle name="Percent [0]" xfId="49"/>
    <cellStyle name="Percent [00]" xfId="50"/>
    <cellStyle name="Percent [2]" xfId="51"/>
    <cellStyle name="PrePop Currency (0)" xfId="52"/>
    <cellStyle name="PrePop Currency (2)" xfId="53"/>
    <cellStyle name="PrePop Units (0)" xfId="54"/>
    <cellStyle name="PrePop Units (1)" xfId="55"/>
    <cellStyle name="PrePop Units (2)" xfId="56"/>
    <cellStyle name="Text Indent A" xfId="57"/>
    <cellStyle name="Text Indent B" xfId="58"/>
    <cellStyle name="Text Indent C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J4H7OJ21\KLSE%20Announcement%202004%20QTR%202-%20%2010.8.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GROUP PL"/>
      <sheetName val="CHEM PL"/>
      <sheetName val="FEED PL"/>
      <sheetName val="FARM PL"/>
      <sheetName val="NANYANG PL"/>
      <sheetName val="FOOD PL"/>
      <sheetName val="FOOD PRO PL"/>
      <sheetName val="GROUP BS"/>
      <sheetName val="CHEM BS"/>
      <sheetName val="FEED BS"/>
      <sheetName val="FARM BS"/>
      <sheetName val="Breeder BS"/>
      <sheetName val="Food kl BS "/>
      <sheetName val="FOOD PRO BS"/>
      <sheetName val="pl"/>
      <sheetName val="chg-in-equi (2)"/>
      <sheetName val="bs"/>
      <sheetName val="EPS"/>
      <sheetName val="cf"/>
      <sheetName val="Qtr- r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3031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showGridLines="0" workbookViewId="0" topLeftCell="A31">
      <selection activeCell="J49" sqref="J49"/>
    </sheetView>
  </sheetViews>
  <sheetFormatPr defaultColWidth="9.140625" defaultRowHeight="12.75"/>
  <cols>
    <col min="1" max="1" width="3.00390625" style="1" customWidth="1"/>
    <col min="2" max="2" width="2.57421875" style="1" customWidth="1"/>
    <col min="3" max="3" width="9.140625" style="1" customWidth="1"/>
    <col min="4" max="4" width="8.140625" style="1" customWidth="1"/>
    <col min="5" max="5" width="9.140625" style="1" customWidth="1"/>
    <col min="6" max="6" width="10.57421875" style="1" customWidth="1"/>
    <col min="7" max="7" width="7.28125" style="1" customWidth="1"/>
    <col min="8" max="8" width="10.57421875" style="1" customWidth="1"/>
    <col min="9" max="9" width="5.421875" style="1" customWidth="1"/>
    <col min="10" max="10" width="13.140625" style="1" customWidth="1"/>
    <col min="11" max="16384" width="9.140625" style="1" customWidth="1"/>
  </cols>
  <sheetData>
    <row r="1" spans="1:10" ht="1.5" customHeight="1" hidden="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6.5">
      <c r="A2" s="58" t="s">
        <v>29</v>
      </c>
      <c r="B2" s="58"/>
      <c r="C2" s="58"/>
      <c r="D2" s="58"/>
      <c r="E2" s="58"/>
      <c r="F2" s="58"/>
      <c r="G2" s="58"/>
      <c r="H2" s="58"/>
      <c r="I2" s="58"/>
      <c r="J2" s="58"/>
    </row>
    <row r="4" spans="1:10" ht="14.25">
      <c r="A4" s="59" t="s">
        <v>49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14.25">
      <c r="A5" s="59" t="s">
        <v>70</v>
      </c>
      <c r="B5" s="59"/>
      <c r="C5" s="59"/>
      <c r="D5" s="59"/>
      <c r="E5" s="59"/>
      <c r="F5" s="59"/>
      <c r="G5" s="59"/>
      <c r="H5" s="59"/>
      <c r="I5" s="59"/>
      <c r="J5" s="59"/>
    </row>
    <row r="7" spans="7:11" ht="15">
      <c r="G7" s="2"/>
      <c r="H7" s="20" t="s">
        <v>30</v>
      </c>
      <c r="I7" s="14"/>
      <c r="J7" s="20" t="s">
        <v>28</v>
      </c>
      <c r="K7" s="13"/>
    </row>
    <row r="8" spans="7:11" ht="15">
      <c r="G8" s="2"/>
      <c r="H8" s="20" t="s">
        <v>67</v>
      </c>
      <c r="I8" s="14"/>
      <c r="J8" s="20" t="s">
        <v>58</v>
      </c>
      <c r="K8" s="13"/>
    </row>
    <row r="9" spans="7:10" ht="15">
      <c r="G9" s="2"/>
      <c r="H9" s="12" t="s">
        <v>27</v>
      </c>
      <c r="I9" s="2"/>
      <c r="J9" s="12" t="s">
        <v>27</v>
      </c>
    </row>
    <row r="10" spans="7:10" ht="15">
      <c r="G10" s="2"/>
      <c r="H10" s="2"/>
      <c r="I10" s="2"/>
      <c r="J10" s="2"/>
    </row>
    <row r="11" spans="2:10" ht="15">
      <c r="B11" s="14" t="s">
        <v>50</v>
      </c>
      <c r="C11" s="13"/>
      <c r="D11" s="13"/>
      <c r="E11" s="13"/>
      <c r="G11" s="2"/>
      <c r="H11" s="16">
        <v>79429</v>
      </c>
      <c r="I11" s="16"/>
      <c r="J11" s="16">
        <v>80514</v>
      </c>
    </row>
    <row r="12" spans="2:10" ht="15">
      <c r="B12" s="2"/>
      <c r="G12" s="2"/>
      <c r="H12" s="16"/>
      <c r="I12" s="16"/>
      <c r="J12" s="16"/>
    </row>
    <row r="13" spans="2:10" ht="15">
      <c r="B13" s="14" t="s">
        <v>51</v>
      </c>
      <c r="G13" s="2"/>
      <c r="H13" s="16">
        <v>758</v>
      </c>
      <c r="I13" s="16"/>
      <c r="J13" s="16">
        <v>779</v>
      </c>
    </row>
    <row r="14" spans="2:10" ht="15">
      <c r="B14" s="2"/>
      <c r="G14" s="2"/>
      <c r="H14" s="16"/>
      <c r="I14" s="16"/>
      <c r="J14" s="16"/>
    </row>
    <row r="15" spans="2:10" ht="15">
      <c r="B15" s="14" t="s">
        <v>13</v>
      </c>
      <c r="C15" s="13"/>
      <c r="D15" s="13"/>
      <c r="G15" s="2"/>
      <c r="H15" s="16"/>
      <c r="I15" s="16"/>
      <c r="J15" s="16"/>
    </row>
    <row r="16" spans="2:10" ht="15">
      <c r="B16" s="2"/>
      <c r="C16" s="2" t="s">
        <v>14</v>
      </c>
      <c r="G16" s="2"/>
      <c r="H16" s="16">
        <v>39843</v>
      </c>
      <c r="I16" s="16"/>
      <c r="J16" s="16">
        <v>33393</v>
      </c>
    </row>
    <row r="17" spans="2:10" ht="15">
      <c r="B17" s="2"/>
      <c r="C17" s="2" t="s">
        <v>54</v>
      </c>
      <c r="G17" s="2"/>
      <c r="H17" s="16">
        <v>54086</v>
      </c>
      <c r="I17" s="16"/>
      <c r="J17" s="16">
        <v>45158</v>
      </c>
    </row>
    <row r="18" spans="2:10" ht="15">
      <c r="B18" s="2"/>
      <c r="C18" s="2" t="s">
        <v>53</v>
      </c>
      <c r="G18" s="2"/>
      <c r="H18" s="16">
        <v>9596</v>
      </c>
      <c r="I18" s="16"/>
      <c r="J18" s="16">
        <v>2666</v>
      </c>
    </row>
    <row r="19" spans="2:10" ht="15">
      <c r="B19" s="2"/>
      <c r="C19" s="2" t="s">
        <v>32</v>
      </c>
      <c r="G19" s="2"/>
      <c r="H19" s="16">
        <v>1151</v>
      </c>
      <c r="I19" s="16"/>
      <c r="J19" s="16">
        <v>624</v>
      </c>
    </row>
    <row r="20" spans="2:10" ht="15">
      <c r="B20" s="2"/>
      <c r="C20" s="2" t="s">
        <v>63</v>
      </c>
      <c r="G20" s="2"/>
      <c r="H20" s="16">
        <v>31</v>
      </c>
      <c r="I20" s="16"/>
      <c r="J20" s="16">
        <v>31</v>
      </c>
    </row>
    <row r="21" spans="2:10" ht="15">
      <c r="B21" s="2"/>
      <c r="C21" s="2" t="s">
        <v>15</v>
      </c>
      <c r="G21" s="2"/>
      <c r="H21" s="23">
        <v>391</v>
      </c>
      <c r="I21" s="16"/>
      <c r="J21" s="23">
        <v>641</v>
      </c>
    </row>
    <row r="22" spans="2:10" ht="14.25" customHeight="1">
      <c r="B22" s="2"/>
      <c r="C22" s="2"/>
      <c r="G22" s="2"/>
      <c r="H22" s="25">
        <f>SUM(H16:H21)</f>
        <v>105098</v>
      </c>
      <c r="I22" s="24"/>
      <c r="J22" s="25">
        <f>SUM(J16:J21)</f>
        <v>82513</v>
      </c>
    </row>
    <row r="23" spans="2:10" ht="1.5" customHeight="1" hidden="1">
      <c r="B23" s="2"/>
      <c r="C23" s="2"/>
      <c r="G23" s="2"/>
      <c r="H23" s="24"/>
      <c r="I23" s="24"/>
      <c r="J23" s="24"/>
    </row>
    <row r="24" spans="2:10" ht="15">
      <c r="B24" s="14" t="s">
        <v>16</v>
      </c>
      <c r="C24" s="14"/>
      <c r="D24" s="13"/>
      <c r="G24" s="2"/>
      <c r="H24" s="24"/>
      <c r="I24" s="24"/>
      <c r="J24" s="24"/>
    </row>
    <row r="25" spans="2:10" ht="15">
      <c r="B25" s="2"/>
      <c r="C25" s="2" t="s">
        <v>55</v>
      </c>
      <c r="G25" s="2"/>
      <c r="H25" s="24">
        <v>15495</v>
      </c>
      <c r="I25" s="24"/>
      <c r="J25" s="24">
        <v>7346</v>
      </c>
    </row>
    <row r="26" spans="2:10" ht="15">
      <c r="B26" s="2"/>
      <c r="C26" s="2" t="s">
        <v>56</v>
      </c>
      <c r="G26" s="2"/>
      <c r="H26" s="24">
        <v>6380</v>
      </c>
      <c r="I26" s="24"/>
      <c r="J26" s="24">
        <v>5146</v>
      </c>
    </row>
    <row r="27" spans="2:10" ht="15">
      <c r="B27" s="2"/>
      <c r="C27" s="2" t="s">
        <v>64</v>
      </c>
      <c r="G27" s="2"/>
      <c r="H27" s="24">
        <v>4544</v>
      </c>
      <c r="I27" s="24"/>
      <c r="J27" s="24">
        <v>1094</v>
      </c>
    </row>
    <row r="28" spans="2:10" ht="15">
      <c r="B28" s="2"/>
      <c r="C28" s="2" t="s">
        <v>17</v>
      </c>
      <c r="G28" s="2"/>
      <c r="H28" s="24">
        <v>57960</v>
      </c>
      <c r="I28" s="24"/>
      <c r="J28" s="24">
        <v>48926</v>
      </c>
    </row>
    <row r="29" spans="2:10" ht="9.75" customHeight="1" hidden="1">
      <c r="B29" s="2"/>
      <c r="C29" s="9"/>
      <c r="G29" s="2"/>
      <c r="H29" s="24"/>
      <c r="I29" s="24"/>
      <c r="J29" s="24"/>
    </row>
    <row r="30" spans="2:10" ht="15">
      <c r="B30" s="2"/>
      <c r="C30" s="2" t="s">
        <v>9</v>
      </c>
      <c r="G30" s="2"/>
      <c r="H30" s="24">
        <v>1236</v>
      </c>
      <c r="I30" s="24"/>
      <c r="J30" s="24">
        <v>1108</v>
      </c>
    </row>
    <row r="31" spans="2:10" ht="15">
      <c r="B31" s="2"/>
      <c r="C31" s="2"/>
      <c r="G31" s="2"/>
      <c r="H31" s="25">
        <f>SUM(H25:H30)</f>
        <v>85615</v>
      </c>
      <c r="I31" s="24"/>
      <c r="J31" s="25">
        <f>SUM(J25:J30)</f>
        <v>63620</v>
      </c>
    </row>
    <row r="32" spans="2:10" ht="17.25" customHeight="1">
      <c r="B32" s="42" t="s">
        <v>18</v>
      </c>
      <c r="C32" s="42"/>
      <c r="D32" s="43"/>
      <c r="G32" s="2"/>
      <c r="H32" s="25">
        <f>+H22-H31</f>
        <v>19483</v>
      </c>
      <c r="I32" s="24"/>
      <c r="J32" s="25">
        <f>+J22-J31</f>
        <v>18893</v>
      </c>
    </row>
    <row r="33" spans="2:10" ht="9.75" customHeight="1" hidden="1" thickBot="1" thickTop="1">
      <c r="B33" s="2"/>
      <c r="C33" s="2"/>
      <c r="G33" s="2"/>
      <c r="H33" s="24"/>
      <c r="I33" s="24"/>
      <c r="J33" s="24"/>
    </row>
    <row r="34" spans="2:10" ht="18.75" customHeight="1">
      <c r="B34" s="2"/>
      <c r="C34" s="2"/>
      <c r="G34" s="2"/>
      <c r="H34" s="22"/>
      <c r="I34" s="24"/>
      <c r="J34" s="22"/>
    </row>
    <row r="35" spans="2:10" ht="15.75" thickBot="1">
      <c r="B35" s="2"/>
      <c r="C35" s="2"/>
      <c r="G35" s="2"/>
      <c r="H35" s="18">
        <f>+H32+H11+H13</f>
        <v>99670</v>
      </c>
      <c r="I35" s="16"/>
      <c r="J35" s="18">
        <f>+J32+J11+J13</f>
        <v>100186</v>
      </c>
    </row>
    <row r="36" spans="2:10" ht="15.75" thickTop="1">
      <c r="B36" s="2"/>
      <c r="C36" s="2"/>
      <c r="G36" s="2"/>
      <c r="H36" s="16"/>
      <c r="I36" s="16"/>
      <c r="J36" s="16"/>
    </row>
    <row r="37" spans="2:10" ht="15">
      <c r="B37" s="14" t="s">
        <v>19</v>
      </c>
      <c r="C37" s="14"/>
      <c r="D37" s="13"/>
      <c r="G37" s="2"/>
      <c r="H37" s="16">
        <v>60911</v>
      </c>
      <c r="I37" s="16"/>
      <c r="J37" s="16">
        <v>48729</v>
      </c>
    </row>
    <row r="38" spans="2:11" ht="15">
      <c r="B38" s="14" t="s">
        <v>20</v>
      </c>
      <c r="C38" s="14"/>
      <c r="D38" s="13"/>
      <c r="G38" s="2"/>
      <c r="H38" s="17">
        <f>1071+28130</f>
        <v>29201</v>
      </c>
      <c r="I38" s="2"/>
      <c r="J38" s="17">
        <f>1071+42280</f>
        <v>43351</v>
      </c>
      <c r="K38" s="45"/>
    </row>
    <row r="39" spans="2:10" s="7" customFormat="1" ht="14.25" customHeight="1">
      <c r="B39" s="14" t="s">
        <v>21</v>
      </c>
      <c r="C39" s="14"/>
      <c r="D39" s="44"/>
      <c r="G39" s="2"/>
      <c r="H39" s="16">
        <f>+H38+H37</f>
        <v>90112</v>
      </c>
      <c r="I39" s="2"/>
      <c r="J39" s="16">
        <f>+J38+J37</f>
        <v>92080</v>
      </c>
    </row>
    <row r="40" spans="2:10" s="7" customFormat="1" ht="1.5" customHeight="1" hidden="1">
      <c r="B40" s="14"/>
      <c r="C40" s="14"/>
      <c r="D40" s="44"/>
      <c r="G40" s="2"/>
      <c r="H40" s="16"/>
      <c r="I40" s="2"/>
      <c r="J40" s="16"/>
    </row>
    <row r="41" spans="2:10" ht="15">
      <c r="B41" s="14" t="s">
        <v>22</v>
      </c>
      <c r="C41" s="14"/>
      <c r="D41" s="13"/>
      <c r="G41" s="2"/>
      <c r="H41" s="16">
        <v>1077</v>
      </c>
      <c r="I41" s="2"/>
      <c r="J41" s="16">
        <v>1079</v>
      </c>
    </row>
    <row r="42" spans="2:10" ht="15">
      <c r="B42" s="14" t="s">
        <v>23</v>
      </c>
      <c r="C42" s="14"/>
      <c r="D42" s="13"/>
      <c r="G42" s="2"/>
      <c r="H42" s="16"/>
      <c r="I42" s="2"/>
      <c r="J42" s="16"/>
    </row>
    <row r="43" spans="2:10" ht="15">
      <c r="B43" s="2"/>
      <c r="C43" s="2" t="s">
        <v>24</v>
      </c>
      <c r="G43" s="2"/>
      <c r="H43" s="16">
        <v>2380</v>
      </c>
      <c r="I43" s="2"/>
      <c r="J43" s="16">
        <v>528</v>
      </c>
    </row>
    <row r="44" spans="2:11" ht="15">
      <c r="B44" s="2"/>
      <c r="C44" s="2" t="s">
        <v>33</v>
      </c>
      <c r="D44" s="2"/>
      <c r="H44" s="16">
        <v>6101</v>
      </c>
      <c r="I44" s="16"/>
      <c r="J44" s="16">
        <v>6499</v>
      </c>
      <c r="K44" s="16"/>
    </row>
    <row r="45" spans="2:10" ht="15">
      <c r="B45" s="2"/>
      <c r="C45" s="2"/>
      <c r="G45" s="2"/>
      <c r="H45" s="2"/>
      <c r="I45" s="2"/>
      <c r="J45" s="2"/>
    </row>
    <row r="46" spans="2:10" ht="18.75" customHeight="1" thickBot="1">
      <c r="B46" s="2"/>
      <c r="C46" s="2"/>
      <c r="G46" s="2"/>
      <c r="H46" s="26">
        <f>SUM(H39:H44)</f>
        <v>99670</v>
      </c>
      <c r="I46" s="10"/>
      <c r="J46" s="26">
        <f>SUM(J39:J44)</f>
        <v>100186</v>
      </c>
    </row>
    <row r="47" spans="2:10" ht="18.75" customHeight="1" thickTop="1">
      <c r="B47" s="2"/>
      <c r="C47" s="2"/>
      <c r="G47" s="2"/>
      <c r="H47" s="27">
        <f>+H35-H46</f>
        <v>0</v>
      </c>
      <c r="I47" s="10"/>
      <c r="J47" s="27">
        <f>+J35-J46</f>
        <v>0</v>
      </c>
    </row>
    <row r="48" spans="2:10" ht="15">
      <c r="B48" s="8" t="s">
        <v>25</v>
      </c>
      <c r="C48" s="8"/>
      <c r="G48" s="2"/>
      <c r="H48" s="28">
        <f>(+H39-H13)/H37</f>
        <v>1.4669599908062583</v>
      </c>
      <c r="I48" s="2"/>
      <c r="J48" s="28">
        <f>(+J39-J13)/J37</f>
        <v>1.8736481356071333</v>
      </c>
    </row>
    <row r="49" spans="2:10" ht="15">
      <c r="B49" s="2"/>
      <c r="C49" s="2"/>
      <c r="J49" s="57"/>
    </row>
    <row r="50" ht="12.75">
      <c r="C50" s="13" t="s">
        <v>52</v>
      </c>
    </row>
    <row r="51" ht="12.75">
      <c r="C51" s="13" t="s">
        <v>60</v>
      </c>
    </row>
    <row r="52" spans="2:3" ht="15">
      <c r="B52" s="2"/>
      <c r="C52" s="2"/>
    </row>
    <row r="53" spans="2:3" ht="15">
      <c r="B53" s="2"/>
      <c r="C53" s="2"/>
    </row>
    <row r="54" spans="2:3" ht="15">
      <c r="B54" s="2"/>
      <c r="C54" s="2"/>
    </row>
    <row r="55" ht="15">
      <c r="C55" s="2"/>
    </row>
    <row r="56" ht="15">
      <c r="C56" s="2"/>
    </row>
    <row r="57" spans="3:11" ht="15">
      <c r="C57" s="2"/>
      <c r="K57" s="55" t="s">
        <v>103</v>
      </c>
    </row>
    <row r="58" ht="15">
      <c r="C58" s="2"/>
    </row>
    <row r="59" ht="15">
      <c r="C59" s="2"/>
    </row>
    <row r="60" ht="15">
      <c r="C60" s="2"/>
    </row>
    <row r="61" ht="15">
      <c r="C61" s="2"/>
    </row>
    <row r="62" ht="15">
      <c r="C62" s="2"/>
    </row>
    <row r="63" ht="15">
      <c r="C63" s="2"/>
    </row>
    <row r="64" ht="15">
      <c r="C64" s="2"/>
    </row>
  </sheetData>
  <mergeCells count="3">
    <mergeCell ref="A2:J2"/>
    <mergeCell ref="A4:J4"/>
    <mergeCell ref="A5:J5"/>
  </mergeCells>
  <printOptions/>
  <pageMargins left="0.58" right="0.25" top="0.5" bottom="0.5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showGridLines="0" workbookViewId="0" topLeftCell="A21">
      <selection activeCell="H35" sqref="H35"/>
    </sheetView>
  </sheetViews>
  <sheetFormatPr defaultColWidth="9.140625" defaultRowHeight="12.75"/>
  <cols>
    <col min="1" max="2" width="4.00390625" style="1" customWidth="1"/>
    <col min="3" max="3" width="23.8515625" style="1" customWidth="1"/>
    <col min="4" max="4" width="3.57421875" style="1" customWidth="1"/>
    <col min="5" max="5" width="1.28515625" style="1" customWidth="1"/>
    <col min="6" max="6" width="12.00390625" style="1" customWidth="1"/>
    <col min="7" max="7" width="3.57421875" style="1" customWidth="1"/>
    <col min="8" max="8" width="12.28125" style="1" customWidth="1"/>
    <col min="9" max="9" width="8.421875" style="1" customWidth="1"/>
    <col min="10" max="10" width="10.7109375" style="1" customWidth="1"/>
    <col min="11" max="11" width="2.421875" style="1" customWidth="1"/>
    <col min="12" max="12" width="10.7109375" style="1" customWidth="1"/>
    <col min="13" max="16384" width="9.140625" style="1" customWidth="1"/>
  </cols>
  <sheetData>
    <row r="1" spans="1:9" ht="1.5" customHeight="1" hidden="1">
      <c r="A1" s="4"/>
      <c r="B1" s="4"/>
      <c r="C1" s="4"/>
      <c r="D1" s="4"/>
      <c r="E1" s="4"/>
      <c r="F1" s="4"/>
      <c r="G1" s="4"/>
      <c r="H1" s="4"/>
      <c r="I1" s="4"/>
    </row>
    <row r="2" spans="1:12" ht="16.5">
      <c r="A2" s="58" t="s">
        <v>44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4" spans="1:12" ht="14.25">
      <c r="A4" s="60" t="s">
        <v>45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4.25">
      <c r="A5" s="60" t="s">
        <v>65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7" spans="6:13" ht="14.25">
      <c r="F7" s="19">
        <v>2004</v>
      </c>
      <c r="G7" s="14"/>
      <c r="H7" s="19">
        <v>2004</v>
      </c>
      <c r="J7" s="19">
        <v>2003</v>
      </c>
      <c r="K7" s="14"/>
      <c r="L7" s="19">
        <v>2003</v>
      </c>
      <c r="M7" s="19"/>
    </row>
    <row r="8" spans="6:13" ht="14.25">
      <c r="F8" s="20" t="s">
        <v>0</v>
      </c>
      <c r="G8" s="14"/>
      <c r="H8" s="20" t="s">
        <v>66</v>
      </c>
      <c r="J8" s="20" t="s">
        <v>2</v>
      </c>
      <c r="K8" s="14"/>
      <c r="L8" s="20" t="s">
        <v>66</v>
      </c>
      <c r="M8" s="20"/>
    </row>
    <row r="9" spans="6:13" ht="14.25">
      <c r="F9" s="20" t="s">
        <v>26</v>
      </c>
      <c r="G9" s="14"/>
      <c r="H9" s="20" t="s">
        <v>1</v>
      </c>
      <c r="J9" s="20" t="s">
        <v>26</v>
      </c>
      <c r="K9" s="14"/>
      <c r="L9" s="20" t="s">
        <v>1</v>
      </c>
      <c r="M9" s="20"/>
    </row>
    <row r="10" spans="6:13" ht="14.25">
      <c r="F10" s="21">
        <v>38168</v>
      </c>
      <c r="G10" s="14"/>
      <c r="H10" s="21" t="s">
        <v>31</v>
      </c>
      <c r="J10" s="21">
        <v>38168</v>
      </c>
      <c r="K10" s="14"/>
      <c r="L10" s="21" t="s">
        <v>31</v>
      </c>
      <c r="M10" s="21"/>
    </row>
    <row r="11" spans="6:12" ht="15">
      <c r="F11" s="12" t="s">
        <v>27</v>
      </c>
      <c r="G11" s="2"/>
      <c r="H11" s="12" t="s">
        <v>27</v>
      </c>
      <c r="J11" s="12" t="s">
        <v>27</v>
      </c>
      <c r="K11" s="2"/>
      <c r="L11" s="12" t="s">
        <v>27</v>
      </c>
    </row>
    <row r="13" spans="1:12" ht="15">
      <c r="A13" s="2"/>
      <c r="B13" s="2"/>
      <c r="C13" s="14" t="s">
        <v>3</v>
      </c>
      <c r="F13" s="16">
        <v>45269</v>
      </c>
      <c r="G13" s="16"/>
      <c r="H13" s="16">
        <v>86171</v>
      </c>
      <c r="J13" s="16">
        <v>36958</v>
      </c>
      <c r="K13" s="16"/>
      <c r="L13" s="16">
        <v>74009</v>
      </c>
    </row>
    <row r="14" spans="1:12" ht="15">
      <c r="A14" s="2"/>
      <c r="B14" s="2"/>
      <c r="C14" s="14"/>
      <c r="F14" s="16"/>
      <c r="G14" s="16"/>
      <c r="H14" s="16"/>
      <c r="J14" s="16"/>
      <c r="K14" s="16"/>
      <c r="L14" s="16"/>
    </row>
    <row r="15" spans="1:12" ht="15">
      <c r="A15" s="2"/>
      <c r="B15" s="2"/>
      <c r="C15" s="14" t="s">
        <v>4</v>
      </c>
      <c r="F15" s="16">
        <f>-F13+F19-F17</f>
        <v>-43154</v>
      </c>
      <c r="G15" s="16"/>
      <c r="H15" s="16">
        <f>-H13+H19-H17</f>
        <v>-86708</v>
      </c>
      <c r="J15" s="16">
        <f>-J13+J19-J17</f>
        <v>-33203</v>
      </c>
      <c r="K15" s="16"/>
      <c r="L15" s="16">
        <f>-L13+L19-L17</f>
        <v>-67391</v>
      </c>
    </row>
    <row r="16" spans="1:12" ht="15">
      <c r="A16" s="2"/>
      <c r="B16" s="2"/>
      <c r="C16" s="14"/>
      <c r="F16" s="16"/>
      <c r="G16" s="16"/>
      <c r="H16" s="16"/>
      <c r="J16" s="16"/>
      <c r="K16" s="16"/>
      <c r="L16" s="16"/>
    </row>
    <row r="17" spans="1:12" ht="15">
      <c r="A17" s="2"/>
      <c r="B17" s="2"/>
      <c r="C17" s="14" t="s">
        <v>5</v>
      </c>
      <c r="F17" s="16">
        <v>32</v>
      </c>
      <c r="G17" s="16"/>
      <c r="H17" s="16">
        <v>46</v>
      </c>
      <c r="J17" s="16">
        <v>12</v>
      </c>
      <c r="K17" s="16"/>
      <c r="L17" s="16">
        <v>20</v>
      </c>
    </row>
    <row r="18" spans="1:12" ht="15">
      <c r="A18" s="2"/>
      <c r="B18" s="2"/>
      <c r="C18" s="14"/>
      <c r="F18" s="16"/>
      <c r="G18" s="16"/>
      <c r="H18" s="16"/>
      <c r="J18" s="16"/>
      <c r="K18" s="16"/>
      <c r="L18" s="16"/>
    </row>
    <row r="19" spans="1:12" ht="15">
      <c r="A19" s="2"/>
      <c r="B19" s="2"/>
      <c r="C19" s="14" t="s">
        <v>6</v>
      </c>
      <c r="F19" s="16">
        <v>2147</v>
      </c>
      <c r="G19" s="16"/>
      <c r="H19" s="16">
        <v>-491</v>
      </c>
      <c r="J19" s="16">
        <v>3767</v>
      </c>
      <c r="K19" s="16"/>
      <c r="L19" s="16">
        <v>6638</v>
      </c>
    </row>
    <row r="20" spans="1:12" ht="15">
      <c r="A20" s="2"/>
      <c r="B20" s="2"/>
      <c r="C20" s="14"/>
      <c r="F20" s="16"/>
      <c r="G20" s="16"/>
      <c r="H20" s="16"/>
      <c r="J20" s="16"/>
      <c r="K20" s="16"/>
      <c r="L20" s="16"/>
    </row>
    <row r="21" spans="1:12" ht="15">
      <c r="A21" s="2"/>
      <c r="B21" s="2"/>
      <c r="C21" s="14" t="s">
        <v>7</v>
      </c>
      <c r="F21" s="16">
        <v>-916</v>
      </c>
      <c r="G21" s="16"/>
      <c r="H21" s="16">
        <v>-1768</v>
      </c>
      <c r="J21" s="16">
        <v>-655</v>
      </c>
      <c r="K21" s="16"/>
      <c r="L21" s="16">
        <v>-1239</v>
      </c>
    </row>
    <row r="22" spans="1:12" ht="14.25" customHeight="1">
      <c r="A22" s="2"/>
      <c r="B22" s="2"/>
      <c r="C22" s="14"/>
      <c r="F22" s="17"/>
      <c r="G22" s="16"/>
      <c r="H22" s="17"/>
      <c r="J22" s="17"/>
      <c r="K22" s="16"/>
      <c r="L22" s="17"/>
    </row>
    <row r="23" spans="1:12" ht="1.5" customHeight="1" hidden="1">
      <c r="A23" s="2"/>
      <c r="B23" s="2"/>
      <c r="C23" s="14"/>
      <c r="F23" s="16"/>
      <c r="G23" s="16"/>
      <c r="H23" s="16"/>
      <c r="J23" s="16"/>
      <c r="K23" s="16"/>
      <c r="L23" s="16"/>
    </row>
    <row r="24" spans="1:12" ht="15">
      <c r="A24" s="2"/>
      <c r="B24" s="2"/>
      <c r="C24" s="15" t="s">
        <v>8</v>
      </c>
      <c r="F24" s="16">
        <f>+F19+F21</f>
        <v>1231</v>
      </c>
      <c r="G24" s="16"/>
      <c r="H24" s="16">
        <f>+H19+H21</f>
        <v>-2259</v>
      </c>
      <c r="J24" s="16">
        <f>+J19+J21</f>
        <v>3112</v>
      </c>
      <c r="K24" s="16"/>
      <c r="L24" s="16">
        <f>+L19+L21</f>
        <v>5399</v>
      </c>
    </row>
    <row r="25" spans="1:12" ht="15">
      <c r="A25" s="2"/>
      <c r="B25" s="2"/>
      <c r="C25" s="14"/>
      <c r="F25" s="16"/>
      <c r="G25" s="16"/>
      <c r="H25" s="16"/>
      <c r="J25" s="16"/>
      <c r="K25" s="16"/>
      <c r="L25" s="16"/>
    </row>
    <row r="26" spans="1:12" ht="15">
      <c r="A26" s="2"/>
      <c r="B26" s="2"/>
      <c r="C26" s="14" t="s">
        <v>9</v>
      </c>
      <c r="F26" s="17">
        <v>-484</v>
      </c>
      <c r="G26" s="16"/>
      <c r="H26" s="17">
        <v>289</v>
      </c>
      <c r="J26" s="17">
        <v>-875</v>
      </c>
      <c r="K26" s="16"/>
      <c r="L26" s="17">
        <v>-1473</v>
      </c>
    </row>
    <row r="27" spans="1:12" ht="9.75" customHeight="1" hidden="1">
      <c r="A27" s="2"/>
      <c r="B27" s="2"/>
      <c r="C27" s="14"/>
      <c r="F27" s="16"/>
      <c r="G27" s="16"/>
      <c r="H27" s="16"/>
      <c r="J27" s="16"/>
      <c r="K27" s="16"/>
      <c r="L27" s="16"/>
    </row>
    <row r="28" spans="1:12" ht="15">
      <c r="A28" s="2"/>
      <c r="B28" s="2"/>
      <c r="C28" s="15" t="s">
        <v>10</v>
      </c>
      <c r="F28" s="16">
        <f>+F24+F26</f>
        <v>747</v>
      </c>
      <c r="G28" s="16"/>
      <c r="H28" s="16">
        <f>+H24+H26</f>
        <v>-1970</v>
      </c>
      <c r="J28" s="16">
        <f>+J24+J26</f>
        <v>2237</v>
      </c>
      <c r="K28" s="16"/>
      <c r="L28" s="16">
        <f>+L24+L26</f>
        <v>3926</v>
      </c>
    </row>
    <row r="29" spans="1:12" ht="15">
      <c r="A29" s="2"/>
      <c r="B29" s="2"/>
      <c r="C29" s="14"/>
      <c r="F29" s="16"/>
      <c r="G29" s="16"/>
      <c r="H29" s="16"/>
      <c r="J29" s="16"/>
      <c r="K29" s="16"/>
      <c r="L29" s="16"/>
    </row>
    <row r="30" spans="1:12" ht="15">
      <c r="A30" s="2"/>
      <c r="B30" s="2"/>
      <c r="C30" s="14" t="s">
        <v>59</v>
      </c>
      <c r="F30" s="16"/>
      <c r="G30" s="16"/>
      <c r="H30" s="16"/>
      <c r="J30" s="16">
        <v>0</v>
      </c>
      <c r="K30" s="16"/>
      <c r="L30" s="16">
        <v>0</v>
      </c>
    </row>
    <row r="31" spans="1:12" ht="17.25" customHeight="1">
      <c r="A31" s="2"/>
      <c r="B31" s="2"/>
      <c r="C31" s="14" t="s">
        <v>11</v>
      </c>
      <c r="F31" s="17">
        <v>30</v>
      </c>
      <c r="G31" s="16"/>
      <c r="H31" s="17">
        <v>2</v>
      </c>
      <c r="J31" s="17">
        <v>-22</v>
      </c>
      <c r="K31" s="16"/>
      <c r="L31" s="17">
        <v>8</v>
      </c>
    </row>
    <row r="32" spans="1:12" ht="9.75" customHeight="1" hidden="1" thickBot="1" thickTop="1">
      <c r="A32" s="2"/>
      <c r="B32" s="2"/>
      <c r="C32" s="14"/>
      <c r="F32" s="16"/>
      <c r="G32" s="16"/>
      <c r="H32" s="16"/>
      <c r="J32" s="16"/>
      <c r="K32" s="16"/>
      <c r="L32" s="16"/>
    </row>
    <row r="33" spans="1:12" ht="18.75" customHeight="1">
      <c r="A33" s="2"/>
      <c r="B33" s="2"/>
      <c r="C33" s="29" t="s">
        <v>12</v>
      </c>
      <c r="F33" s="17">
        <f>+F31+F28</f>
        <v>777</v>
      </c>
      <c r="G33" s="16"/>
      <c r="H33" s="17">
        <f>+H31+H28</f>
        <v>-1968</v>
      </c>
      <c r="J33" s="17">
        <f>SUM(J28:J31)</f>
        <v>2215</v>
      </c>
      <c r="K33" s="16"/>
      <c r="L33" s="17">
        <f>SUM(L28:L31)</f>
        <v>3934</v>
      </c>
    </row>
    <row r="34" spans="1:12" ht="15">
      <c r="A34" s="2"/>
      <c r="B34" s="2"/>
      <c r="C34" s="14"/>
      <c r="F34" s="16"/>
      <c r="G34" s="16"/>
      <c r="H34" s="16"/>
      <c r="J34" s="16"/>
      <c r="K34" s="16"/>
      <c r="L34" s="16"/>
    </row>
    <row r="35" spans="3:12" ht="15.75" thickBot="1">
      <c r="C35" s="14" t="s">
        <v>46</v>
      </c>
      <c r="F35" s="40">
        <f>F33/60911250*100000</f>
        <v>1.275626423690205</v>
      </c>
      <c r="G35" s="24"/>
      <c r="H35" s="40">
        <f>H33/60911250*100000</f>
        <v>-3.2309302468755767</v>
      </c>
      <c r="I35" s="5"/>
      <c r="J35" s="40">
        <f>J33/60911250*100000</f>
        <v>3.6364382605840464</v>
      </c>
      <c r="K35" s="24"/>
      <c r="L35" s="40">
        <f>L33/60911250*100000</f>
        <v>6.45857702805311</v>
      </c>
    </row>
    <row r="36" spans="3:12" ht="16.5" thickBot="1" thickTop="1">
      <c r="C36" s="14" t="s">
        <v>47</v>
      </c>
      <c r="F36" s="40">
        <f>+F35</f>
        <v>1.275626423690205</v>
      </c>
      <c r="G36" s="24"/>
      <c r="H36" s="40">
        <f>+H35</f>
        <v>-3.2309302468755767</v>
      </c>
      <c r="I36" s="47"/>
      <c r="J36" s="40">
        <f>+J35</f>
        <v>3.6364382605840464</v>
      </c>
      <c r="K36" s="24"/>
      <c r="L36" s="40">
        <f>+L35</f>
        <v>6.45857702805311</v>
      </c>
    </row>
    <row r="37" spans="3:12" ht="15.75" thickTop="1">
      <c r="C37" s="14"/>
      <c r="F37" s="41"/>
      <c r="G37" s="16"/>
      <c r="H37" s="41"/>
      <c r="I37" s="8"/>
      <c r="J37" s="41"/>
      <c r="K37" s="16"/>
      <c r="L37" s="41"/>
    </row>
    <row r="38" spans="3:8" ht="12.75">
      <c r="C38" s="13" t="s">
        <v>48</v>
      </c>
      <c r="F38" s="39"/>
      <c r="G38" s="39"/>
      <c r="H38" s="39"/>
    </row>
    <row r="39" spans="3:8" ht="12.75">
      <c r="C39" s="13" t="s">
        <v>60</v>
      </c>
      <c r="F39" s="39"/>
      <c r="G39" s="39"/>
      <c r="H39" s="39"/>
    </row>
    <row r="40" spans="1:9" s="7" customFormat="1" ht="1.5" customHeight="1" hidden="1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5"/>
      <c r="B41" s="5"/>
      <c r="C41" s="5"/>
      <c r="D41" s="5"/>
      <c r="E41" s="5"/>
      <c r="F41" s="5"/>
      <c r="G41" s="5"/>
      <c r="H41" s="5"/>
      <c r="I41" s="5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7" ht="18.75" customHeight="1"/>
    <row r="51" ht="12.75">
      <c r="L51" s="55" t="s">
        <v>104</v>
      </c>
    </row>
  </sheetData>
  <mergeCells count="3">
    <mergeCell ref="A2:L2"/>
    <mergeCell ref="A4:L4"/>
    <mergeCell ref="A5:L5"/>
  </mergeCells>
  <printOptions/>
  <pageMargins left="0.58" right="0.25" top="1" bottom="1" header="0.5" footer="0.5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7"/>
  <sheetViews>
    <sheetView showGridLines="0" workbookViewId="0" topLeftCell="A22">
      <selection activeCell="B2" sqref="B2:L2"/>
    </sheetView>
  </sheetViews>
  <sheetFormatPr defaultColWidth="9.140625" defaultRowHeight="12.75"/>
  <cols>
    <col min="1" max="1" width="9.140625" style="1" customWidth="1"/>
    <col min="2" max="2" width="22.8515625" style="1" customWidth="1"/>
    <col min="3" max="3" width="1.28515625" style="1" hidden="1" customWidth="1"/>
    <col min="4" max="4" width="12.8515625" style="1" customWidth="1"/>
    <col min="5" max="5" width="1.421875" style="1" customWidth="1"/>
    <col min="6" max="6" width="14.57421875" style="1" customWidth="1"/>
    <col min="7" max="7" width="1.421875" style="1" customWidth="1"/>
    <col min="8" max="8" width="14.28125" style="1" customWidth="1"/>
    <col min="9" max="9" width="1.7109375" style="1" customWidth="1"/>
    <col min="10" max="10" width="12.7109375" style="1" customWidth="1"/>
    <col min="11" max="11" width="1.1484375" style="1" customWidth="1"/>
    <col min="12" max="12" width="13.140625" style="1" customWidth="1"/>
    <col min="13" max="16384" width="9.140625" style="1" customWidth="1"/>
  </cols>
  <sheetData>
    <row r="1" spans="2:12" ht="15.75">
      <c r="B1" s="62" t="s">
        <v>29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2:12" ht="12.7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2:12" ht="12.75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ht="16.5">
      <c r="B4" s="31"/>
    </row>
    <row r="5" spans="2:12" ht="15.75">
      <c r="B5" s="61" t="s">
        <v>34</v>
      </c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2:12" ht="15.75">
      <c r="B6" s="61" t="s">
        <v>65</v>
      </c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4:11" ht="12.75">
      <c r="D7" s="32"/>
      <c r="E7" s="32"/>
      <c r="F7" s="32"/>
      <c r="G7" s="32"/>
      <c r="H7" s="32"/>
      <c r="I7" s="32"/>
      <c r="J7" s="32"/>
      <c r="K7" s="32"/>
    </row>
    <row r="8" spans="4:12" ht="15" customHeight="1">
      <c r="D8" s="13"/>
      <c r="E8" s="13"/>
      <c r="F8" s="33" t="s">
        <v>35</v>
      </c>
      <c r="G8" s="33"/>
      <c r="H8" s="33"/>
      <c r="I8" s="33"/>
      <c r="J8" s="14"/>
      <c r="K8" s="14"/>
      <c r="L8" s="14"/>
    </row>
    <row r="9" spans="4:12" ht="14.25">
      <c r="D9" s="20" t="s">
        <v>36</v>
      </c>
      <c r="E9" s="30"/>
      <c r="F9" s="33" t="s">
        <v>37</v>
      </c>
      <c r="G9" s="33"/>
      <c r="H9" s="33" t="s">
        <v>36</v>
      </c>
      <c r="I9" s="33"/>
      <c r="J9" s="20" t="s">
        <v>38</v>
      </c>
      <c r="K9" s="20"/>
      <c r="L9" s="14"/>
    </row>
    <row r="10" spans="4:12" ht="14.25">
      <c r="D10" s="20" t="s">
        <v>39</v>
      </c>
      <c r="E10" s="30"/>
      <c r="F10" s="20" t="s">
        <v>39</v>
      </c>
      <c r="G10" s="20"/>
      <c r="H10" s="33" t="s">
        <v>40</v>
      </c>
      <c r="I10" s="20"/>
      <c r="J10" s="20" t="s">
        <v>41</v>
      </c>
      <c r="K10" s="20"/>
      <c r="L10" s="20" t="s">
        <v>42</v>
      </c>
    </row>
    <row r="11" spans="2:12" ht="15">
      <c r="B11" s="2"/>
      <c r="D11" s="12" t="s">
        <v>27</v>
      </c>
      <c r="E11" s="3"/>
      <c r="F11" s="12" t="s">
        <v>27</v>
      </c>
      <c r="G11" s="12"/>
      <c r="H11" s="12" t="s">
        <v>27</v>
      </c>
      <c r="I11" s="12"/>
      <c r="J11" s="12" t="s">
        <v>27</v>
      </c>
      <c r="K11" s="12"/>
      <c r="L11" s="12" t="s">
        <v>27</v>
      </c>
    </row>
    <row r="12" spans="2:12" ht="15">
      <c r="B12" s="2"/>
      <c r="D12" s="3"/>
      <c r="E12" s="3"/>
      <c r="F12" s="3"/>
      <c r="G12" s="3"/>
      <c r="H12" s="3"/>
      <c r="I12" s="3"/>
      <c r="J12" s="3"/>
      <c r="K12" s="3"/>
      <c r="L12" s="3"/>
    </row>
    <row r="13" ht="15.75">
      <c r="B13" s="34" t="s">
        <v>68</v>
      </c>
    </row>
    <row r="14" ht="15.75">
      <c r="B14" s="34" t="s">
        <v>69</v>
      </c>
    </row>
    <row r="15" spans="2:12" ht="30">
      <c r="B15" s="35" t="s">
        <v>61</v>
      </c>
      <c r="D15" s="36">
        <v>48729</v>
      </c>
      <c r="E15" s="36"/>
      <c r="F15" s="36">
        <v>0</v>
      </c>
      <c r="G15" s="36"/>
      <c r="H15" s="36">
        <v>1071</v>
      </c>
      <c r="I15" s="36"/>
      <c r="J15" s="36">
        <v>42280</v>
      </c>
      <c r="K15" s="36"/>
      <c r="L15" s="36">
        <f>+J15+H15+F15+D15</f>
        <v>92080</v>
      </c>
    </row>
    <row r="16" spans="2:12" ht="15">
      <c r="B16" s="2"/>
      <c r="D16" s="36"/>
      <c r="E16" s="36"/>
      <c r="F16" s="36"/>
      <c r="G16" s="36"/>
      <c r="H16" s="36"/>
      <c r="I16" s="36"/>
      <c r="J16" s="36"/>
      <c r="K16" s="36"/>
      <c r="L16" s="36"/>
    </row>
    <row r="17" spans="4:12" ht="12.75">
      <c r="D17" s="36"/>
      <c r="E17" s="36"/>
      <c r="F17" s="36"/>
      <c r="G17" s="36"/>
      <c r="H17" s="36"/>
      <c r="I17" s="36"/>
      <c r="J17" s="36"/>
      <c r="K17" s="36"/>
      <c r="L17" s="36"/>
    </row>
    <row r="18" spans="2:12" ht="15">
      <c r="B18" s="35" t="s">
        <v>57</v>
      </c>
      <c r="D18" s="36">
        <v>0</v>
      </c>
      <c r="E18" s="36"/>
      <c r="F18" s="36"/>
      <c r="G18" s="36"/>
      <c r="H18" s="36">
        <v>0</v>
      </c>
      <c r="I18" s="36"/>
      <c r="J18" s="36">
        <v>-1968</v>
      </c>
      <c r="K18" s="36"/>
      <c r="L18" s="36">
        <f>+D18+F18+H18+J18</f>
        <v>-1968</v>
      </c>
    </row>
    <row r="19" spans="2:12" ht="15">
      <c r="B19" s="35"/>
      <c r="D19" s="36"/>
      <c r="E19" s="36"/>
      <c r="F19" s="36"/>
      <c r="G19" s="36"/>
      <c r="H19" s="36"/>
      <c r="I19" s="36"/>
      <c r="J19" s="36"/>
      <c r="K19" s="36"/>
      <c r="L19" s="36"/>
    </row>
    <row r="20" spans="2:12" ht="15">
      <c r="B20" s="35" t="s">
        <v>62</v>
      </c>
      <c r="D20" s="36">
        <v>12182</v>
      </c>
      <c r="E20" s="36"/>
      <c r="F20" s="36">
        <v>0</v>
      </c>
      <c r="G20" s="36"/>
      <c r="H20" s="36">
        <v>0</v>
      </c>
      <c r="I20" s="36"/>
      <c r="J20" s="36">
        <v>-12182</v>
      </c>
      <c r="K20" s="36"/>
      <c r="L20" s="36">
        <f>+D20+F20+H20+J20</f>
        <v>0</v>
      </c>
    </row>
    <row r="21" spans="2:12" ht="15">
      <c r="B21" s="2"/>
      <c r="D21" s="36"/>
      <c r="E21" s="36"/>
      <c r="F21" s="36"/>
      <c r="G21" s="36"/>
      <c r="H21" s="36"/>
      <c r="I21" s="36"/>
      <c r="J21" s="36"/>
      <c r="K21" s="36"/>
      <c r="L21" s="36"/>
    </row>
    <row r="22" spans="2:12" ht="30">
      <c r="B22" s="35" t="s">
        <v>111</v>
      </c>
      <c r="D22" s="37">
        <f>+D20+D15</f>
        <v>60911</v>
      </c>
      <c r="E22" s="38"/>
      <c r="F22" s="37">
        <v>0</v>
      </c>
      <c r="G22" s="36"/>
      <c r="H22" s="37">
        <v>1071</v>
      </c>
      <c r="I22" s="36"/>
      <c r="J22" s="37">
        <f>+J20+J18+J15</f>
        <v>28130</v>
      </c>
      <c r="K22" s="36"/>
      <c r="L22" s="37">
        <f>+L18+L15</f>
        <v>90112</v>
      </c>
    </row>
    <row r="23" spans="2:12" ht="15">
      <c r="B23" s="35"/>
      <c r="D23" s="8"/>
      <c r="E23" s="8"/>
      <c r="F23" s="8"/>
      <c r="H23" s="8"/>
      <c r="J23" s="46"/>
      <c r="L23" s="8"/>
    </row>
    <row r="26" ht="15.75">
      <c r="B26" s="34" t="s">
        <v>68</v>
      </c>
    </row>
    <row r="27" spans="2:13" ht="15.75">
      <c r="B27" s="34" t="s">
        <v>107</v>
      </c>
      <c r="M27" s="55"/>
    </row>
    <row r="28" ht="15">
      <c r="B28" s="2"/>
    </row>
    <row r="29" spans="2:12" ht="30">
      <c r="B29" s="35" t="s">
        <v>108</v>
      </c>
      <c r="D29" s="36">
        <v>48729</v>
      </c>
      <c r="E29" s="36"/>
      <c r="F29" s="36">
        <v>0</v>
      </c>
      <c r="G29" s="36"/>
      <c r="H29" s="36">
        <v>1071</v>
      </c>
      <c r="I29" s="36"/>
      <c r="J29" s="36">
        <v>38090</v>
      </c>
      <c r="K29" s="36"/>
      <c r="L29" s="36">
        <f>+D29+F29+H29+J29</f>
        <v>87890</v>
      </c>
    </row>
    <row r="30" spans="2:12" ht="15">
      <c r="B30" s="2"/>
      <c r="D30" s="36"/>
      <c r="E30" s="36"/>
      <c r="F30" s="36"/>
      <c r="G30" s="36"/>
      <c r="H30" s="36"/>
      <c r="I30" s="36"/>
      <c r="J30" s="36"/>
      <c r="K30" s="36"/>
      <c r="L30" s="36"/>
    </row>
    <row r="31" spans="2:12" ht="30">
      <c r="B31" s="35" t="s">
        <v>109</v>
      </c>
      <c r="D31" s="36">
        <f>+D33-D29</f>
        <v>0</v>
      </c>
      <c r="E31" s="36"/>
      <c r="F31" s="36">
        <f>+F33-F29</f>
        <v>0</v>
      </c>
      <c r="G31" s="36"/>
      <c r="H31" s="36"/>
      <c r="I31" s="36"/>
      <c r="J31" s="36">
        <f>+J33-J29</f>
        <v>3934</v>
      </c>
      <c r="K31" s="36"/>
      <c r="L31" s="36">
        <f>+D31+F31+H31+J31</f>
        <v>3934</v>
      </c>
    </row>
    <row r="32" spans="2:12" ht="15">
      <c r="B32" s="2"/>
      <c r="D32" s="36"/>
      <c r="E32" s="36"/>
      <c r="F32" s="36"/>
      <c r="G32" s="36"/>
      <c r="H32" s="36"/>
      <c r="I32" s="36"/>
      <c r="J32" s="36"/>
      <c r="K32" s="36"/>
      <c r="L32" s="36"/>
    </row>
    <row r="33" spans="2:12" ht="30">
      <c r="B33" s="56" t="s">
        <v>110</v>
      </c>
      <c r="D33" s="37">
        <v>48729</v>
      </c>
      <c r="E33" s="38"/>
      <c r="F33" s="37">
        <v>0</v>
      </c>
      <c r="G33" s="36"/>
      <c r="H33" s="37">
        <v>1071</v>
      </c>
      <c r="I33" s="36"/>
      <c r="J33" s="37">
        <v>42024</v>
      </c>
      <c r="K33" s="36"/>
      <c r="L33" s="37">
        <f>+D33+F33+H33+J33</f>
        <v>91824</v>
      </c>
    </row>
    <row r="34" spans="2:12" ht="15">
      <c r="B34" s="35"/>
      <c r="D34" s="8"/>
      <c r="E34" s="8"/>
      <c r="F34" s="8"/>
      <c r="H34" s="8"/>
      <c r="J34" s="8"/>
      <c r="L34" s="8"/>
    </row>
    <row r="35" ht="15">
      <c r="B35" s="2"/>
    </row>
    <row r="36" ht="12.75">
      <c r="B36" s="13" t="s">
        <v>43</v>
      </c>
    </row>
    <row r="37" spans="2:13" ht="12.75">
      <c r="B37" s="13" t="s">
        <v>60</v>
      </c>
      <c r="M37" s="55" t="s">
        <v>105</v>
      </c>
    </row>
  </sheetData>
  <mergeCells count="5">
    <mergeCell ref="B6:L6"/>
    <mergeCell ref="B1:L1"/>
    <mergeCell ref="B2:L2"/>
    <mergeCell ref="B3:L3"/>
    <mergeCell ref="B5:L5"/>
  </mergeCells>
  <printOptions horizontalCentered="1"/>
  <pageMargins left="0.5" right="0.5" top="0.75" bottom="0.75" header="0.25" footer="0.25"/>
  <pageSetup horizontalDpi="180" verticalDpi="18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30">
      <selection activeCell="I56" sqref="I56"/>
    </sheetView>
  </sheetViews>
  <sheetFormatPr defaultColWidth="9.140625" defaultRowHeight="12.75"/>
  <cols>
    <col min="1" max="1" width="12.7109375" style="0" customWidth="1"/>
    <col min="2" max="2" width="25.7109375" style="0" customWidth="1"/>
    <col min="7" max="7" width="5.7109375" style="0" customWidth="1"/>
  </cols>
  <sheetData>
    <row r="1" spans="1:9" ht="16.5">
      <c r="A1" s="58" t="s">
        <v>29</v>
      </c>
      <c r="B1" s="58"/>
      <c r="C1" s="58"/>
      <c r="D1" s="58"/>
      <c r="E1" s="58"/>
      <c r="F1" s="58"/>
      <c r="G1" s="58"/>
      <c r="H1" s="58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59" t="s">
        <v>71</v>
      </c>
      <c r="B3" s="59"/>
      <c r="C3" s="59"/>
      <c r="D3" s="59"/>
      <c r="E3" s="59"/>
      <c r="F3" s="59"/>
      <c r="G3" s="59"/>
      <c r="H3" s="59"/>
      <c r="I3" s="1"/>
    </row>
    <row r="4" spans="1:9" ht="14.25">
      <c r="A4" s="59" t="s">
        <v>72</v>
      </c>
      <c r="B4" s="59"/>
      <c r="C4" s="59"/>
      <c r="D4" s="59"/>
      <c r="E4" s="59"/>
      <c r="F4" s="59"/>
      <c r="G4" s="59"/>
      <c r="H4" s="59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4.25">
      <c r="A6" s="1"/>
      <c r="B6" s="1"/>
      <c r="C6" s="1"/>
      <c r="D6" s="1"/>
      <c r="E6" s="1"/>
      <c r="F6" s="20" t="s">
        <v>66</v>
      </c>
      <c r="G6" s="1"/>
      <c r="H6" s="20" t="s">
        <v>66</v>
      </c>
      <c r="I6" s="1"/>
    </row>
    <row r="7" spans="1:9" ht="14.25">
      <c r="A7" s="1"/>
      <c r="B7" s="1"/>
      <c r="C7" s="1"/>
      <c r="D7" s="1"/>
      <c r="E7" s="1"/>
      <c r="F7" s="20" t="s">
        <v>73</v>
      </c>
      <c r="G7" s="1"/>
      <c r="H7" s="20" t="s">
        <v>73</v>
      </c>
      <c r="I7" s="1"/>
    </row>
    <row r="8" spans="1:9" ht="14.25">
      <c r="A8" s="1"/>
      <c r="B8" s="1"/>
      <c r="C8" s="1"/>
      <c r="D8" s="1"/>
      <c r="E8" s="1"/>
      <c r="F8" s="50" t="s">
        <v>67</v>
      </c>
      <c r="G8" s="1"/>
      <c r="H8" s="50" t="s">
        <v>74</v>
      </c>
      <c r="I8" s="1"/>
    </row>
    <row r="9" spans="1:9" ht="15">
      <c r="A9" s="1"/>
      <c r="B9" s="1"/>
      <c r="C9" s="1"/>
      <c r="D9" s="1"/>
      <c r="E9" s="1"/>
      <c r="F9" s="12" t="s">
        <v>27</v>
      </c>
      <c r="G9" s="1"/>
      <c r="H9" s="12" t="s">
        <v>27</v>
      </c>
      <c r="I9" s="1"/>
    </row>
    <row r="10" spans="1:9" ht="15">
      <c r="A10" s="1"/>
      <c r="B10" s="1"/>
      <c r="C10" s="1"/>
      <c r="D10" s="1"/>
      <c r="E10" s="1"/>
      <c r="F10" s="2"/>
      <c r="G10" s="1"/>
      <c r="H10" s="2"/>
      <c r="I10" s="1"/>
    </row>
    <row r="11" spans="1:9" ht="15">
      <c r="A11" s="2" t="s">
        <v>75</v>
      </c>
      <c r="B11" s="2"/>
      <c r="C11" s="2"/>
      <c r="D11" s="1"/>
      <c r="E11" s="1"/>
      <c r="F11" s="16">
        <v>-2259</v>
      </c>
      <c r="G11" s="1"/>
      <c r="H11" s="16">
        <v>5399</v>
      </c>
      <c r="I11" s="1"/>
    </row>
    <row r="12" spans="1:9" ht="15">
      <c r="A12" s="51" t="s">
        <v>76</v>
      </c>
      <c r="B12" s="51"/>
      <c r="C12" s="51"/>
      <c r="D12" s="1"/>
      <c r="E12" s="1"/>
      <c r="F12" s="16"/>
      <c r="G12" s="1"/>
      <c r="H12" s="16"/>
      <c r="I12" s="1"/>
    </row>
    <row r="13" spans="1:9" ht="15">
      <c r="A13" s="2" t="s">
        <v>77</v>
      </c>
      <c r="B13" s="2"/>
      <c r="C13" s="2"/>
      <c r="D13" s="1"/>
      <c r="E13" s="1"/>
      <c r="F13" s="16">
        <f>3391+22</f>
        <v>3413</v>
      </c>
      <c r="G13" s="1"/>
      <c r="H13" s="16">
        <v>2625</v>
      </c>
      <c r="I13" s="1"/>
    </row>
    <row r="14" spans="1:9" ht="15">
      <c r="A14" s="2" t="s">
        <v>78</v>
      </c>
      <c r="B14" s="2"/>
      <c r="C14" s="2"/>
      <c r="D14" s="1"/>
      <c r="E14" s="1"/>
      <c r="F14" s="52">
        <f>1767-32+55</f>
        <v>1790</v>
      </c>
      <c r="G14" s="1"/>
      <c r="H14" s="52">
        <v>1233</v>
      </c>
      <c r="I14" s="1"/>
    </row>
    <row r="15" spans="1:9" ht="15">
      <c r="A15" s="2"/>
      <c r="B15" s="2"/>
      <c r="C15" s="2"/>
      <c r="D15" s="1"/>
      <c r="E15" s="1"/>
      <c r="F15" s="16"/>
      <c r="G15" s="1"/>
      <c r="H15" s="16"/>
      <c r="I15" s="1"/>
    </row>
    <row r="16" spans="1:9" ht="15">
      <c r="A16" s="2" t="s">
        <v>79</v>
      </c>
      <c r="B16" s="2"/>
      <c r="C16" s="2"/>
      <c r="D16" s="1"/>
      <c r="E16" s="1"/>
      <c r="F16" s="16">
        <f>+F11+F13+F14</f>
        <v>2944</v>
      </c>
      <c r="G16" s="1"/>
      <c r="H16" s="16">
        <f>+H11+H13+H14</f>
        <v>9257</v>
      </c>
      <c r="I16" s="1"/>
    </row>
    <row r="17" spans="1:9" ht="15">
      <c r="A17" s="2"/>
      <c r="B17" s="2"/>
      <c r="C17" s="2"/>
      <c r="D17" s="1"/>
      <c r="E17" s="1"/>
      <c r="F17" s="16"/>
      <c r="G17" s="1"/>
      <c r="H17" s="16"/>
      <c r="I17" s="1"/>
    </row>
    <row r="18" spans="1:9" ht="15">
      <c r="A18" s="48" t="s">
        <v>80</v>
      </c>
      <c r="B18" s="2"/>
      <c r="C18" s="2"/>
      <c r="D18" s="1"/>
      <c r="E18" s="1"/>
      <c r="F18" s="16"/>
      <c r="G18" s="1"/>
      <c r="H18" s="16"/>
      <c r="I18" s="1"/>
    </row>
    <row r="19" spans="1:9" ht="15">
      <c r="A19" s="2" t="s">
        <v>81</v>
      </c>
      <c r="B19" s="2"/>
      <c r="C19" s="2"/>
      <c r="D19" s="1"/>
      <c r="E19" s="1"/>
      <c r="F19" s="24">
        <f>-6450-14971</f>
        <v>-21421</v>
      </c>
      <c r="G19" s="1"/>
      <c r="H19" s="24">
        <v>-3378</v>
      </c>
      <c r="I19" s="1"/>
    </row>
    <row r="20" spans="1:9" ht="15">
      <c r="A20" s="2" t="s">
        <v>82</v>
      </c>
      <c r="B20" s="2"/>
      <c r="C20" s="2"/>
      <c r="D20" s="1"/>
      <c r="E20" s="1"/>
      <c r="F20" s="52">
        <v>9211</v>
      </c>
      <c r="G20" s="1"/>
      <c r="H20" s="52">
        <v>424</v>
      </c>
      <c r="I20" s="1"/>
    </row>
    <row r="21" spans="1:9" ht="15">
      <c r="A21" s="2"/>
      <c r="B21" s="2"/>
      <c r="C21" s="2"/>
      <c r="D21" s="1"/>
      <c r="E21" s="1"/>
      <c r="F21" s="24">
        <f>SUM(F19:F20)</f>
        <v>-12210</v>
      </c>
      <c r="G21" s="1"/>
      <c r="H21" s="24">
        <f>SUM(H19:H20)</f>
        <v>-2954</v>
      </c>
      <c r="I21" s="1"/>
    </row>
    <row r="22" spans="1:9" ht="15">
      <c r="A22" s="2"/>
      <c r="B22" s="2"/>
      <c r="C22" s="2"/>
      <c r="D22" s="1"/>
      <c r="E22" s="1"/>
      <c r="F22" s="24"/>
      <c r="G22" s="1"/>
      <c r="H22" s="24"/>
      <c r="I22" s="1"/>
    </row>
    <row r="23" spans="1:9" ht="15">
      <c r="A23" s="2" t="s">
        <v>83</v>
      </c>
      <c r="B23" s="2"/>
      <c r="C23" s="2"/>
      <c r="D23" s="1"/>
      <c r="E23" s="1"/>
      <c r="F23" s="24">
        <f>+F21+F16</f>
        <v>-9266</v>
      </c>
      <c r="G23" s="1"/>
      <c r="H23" s="24">
        <f>+H21+H16</f>
        <v>6303</v>
      </c>
      <c r="I23" s="1"/>
    </row>
    <row r="24" spans="1:9" ht="15">
      <c r="A24" s="2"/>
      <c r="B24" s="2"/>
      <c r="C24" s="2"/>
      <c r="D24" s="1"/>
      <c r="E24" s="1"/>
      <c r="F24" s="24"/>
      <c r="G24" s="1"/>
      <c r="H24" s="24"/>
      <c r="I24" s="1"/>
    </row>
    <row r="25" spans="1:9" ht="15">
      <c r="A25" s="2" t="s">
        <v>84</v>
      </c>
      <c r="B25" s="2"/>
      <c r="C25" s="2"/>
      <c r="D25" s="1"/>
      <c r="E25" s="1"/>
      <c r="F25" s="24">
        <v>-507</v>
      </c>
      <c r="G25" s="1"/>
      <c r="H25" s="24">
        <v>-1007</v>
      </c>
      <c r="I25" s="1"/>
    </row>
    <row r="26" spans="1:9" ht="15">
      <c r="A26" s="2" t="s">
        <v>85</v>
      </c>
      <c r="B26" s="2"/>
      <c r="C26" s="2"/>
      <c r="D26" s="1"/>
      <c r="E26" s="1"/>
      <c r="F26" s="24">
        <v>-1767</v>
      </c>
      <c r="G26" s="1"/>
      <c r="H26" s="24">
        <v>-1239</v>
      </c>
      <c r="I26" s="1"/>
    </row>
    <row r="27" spans="1:9" ht="15">
      <c r="A27" s="2"/>
      <c r="B27" s="2"/>
      <c r="C27" s="2"/>
      <c r="D27" s="1"/>
      <c r="E27" s="1"/>
      <c r="F27" s="16"/>
      <c r="G27" s="1"/>
      <c r="H27" s="16"/>
      <c r="I27" s="1"/>
    </row>
    <row r="28" spans="1:9" ht="15">
      <c r="A28" s="49" t="s">
        <v>86</v>
      </c>
      <c r="B28" s="2"/>
      <c r="C28" s="2"/>
      <c r="D28" s="1"/>
      <c r="E28" s="1"/>
      <c r="F28" s="53">
        <f>+F26+F25+F21+F16</f>
        <v>-11540</v>
      </c>
      <c r="G28" s="1"/>
      <c r="H28" s="53">
        <f>+H26+H25+H21+H16</f>
        <v>4057</v>
      </c>
      <c r="I28" s="1"/>
    </row>
    <row r="29" spans="1:9" ht="15">
      <c r="A29" s="2"/>
      <c r="B29" s="2"/>
      <c r="C29" s="2"/>
      <c r="D29" s="1"/>
      <c r="E29" s="1"/>
      <c r="F29" s="16"/>
      <c r="G29" s="1"/>
      <c r="H29" s="16"/>
      <c r="I29" s="1"/>
    </row>
    <row r="30" spans="1:9" ht="15">
      <c r="A30" s="48" t="s">
        <v>87</v>
      </c>
      <c r="B30" s="2"/>
      <c r="C30" s="2"/>
      <c r="D30" s="1"/>
      <c r="E30" s="1"/>
      <c r="F30" s="16"/>
      <c r="G30" s="1"/>
      <c r="H30" s="16"/>
      <c r="I30" s="1"/>
    </row>
    <row r="31" spans="1:9" ht="15">
      <c r="A31" s="2"/>
      <c r="B31" s="54" t="s">
        <v>88</v>
      </c>
      <c r="C31" s="2"/>
      <c r="D31" s="1"/>
      <c r="E31" s="1"/>
      <c r="F31" s="24">
        <v>119</v>
      </c>
      <c r="G31" s="1"/>
      <c r="H31" s="24">
        <v>30</v>
      </c>
      <c r="I31" s="1"/>
    </row>
    <row r="32" spans="1:9" ht="15">
      <c r="A32" s="2"/>
      <c r="B32" s="54" t="s">
        <v>89</v>
      </c>
      <c r="C32" s="2"/>
      <c r="D32" s="1"/>
      <c r="E32" s="1"/>
      <c r="F32" s="24">
        <v>0</v>
      </c>
      <c r="G32" s="1"/>
      <c r="H32" s="24">
        <v>0</v>
      </c>
      <c r="I32" s="1"/>
    </row>
    <row r="33" spans="1:9" ht="15">
      <c r="A33" s="2"/>
      <c r="B33" s="54" t="s">
        <v>90</v>
      </c>
      <c r="C33" s="2"/>
      <c r="D33" s="1"/>
      <c r="E33" s="1"/>
      <c r="F33" s="24">
        <v>-2076</v>
      </c>
      <c r="G33" s="1"/>
      <c r="H33" s="24">
        <v>-4320</v>
      </c>
      <c r="I33" s="1"/>
    </row>
    <row r="34" spans="1:9" ht="15">
      <c r="A34" s="2"/>
      <c r="B34" s="54" t="s">
        <v>91</v>
      </c>
      <c r="C34" s="2"/>
      <c r="D34" s="1"/>
      <c r="E34" s="1"/>
      <c r="F34" s="24">
        <v>32</v>
      </c>
      <c r="G34" s="1"/>
      <c r="H34" s="24">
        <v>0</v>
      </c>
      <c r="I34" s="1"/>
    </row>
    <row r="35" spans="1:9" ht="15">
      <c r="A35" s="2"/>
      <c r="B35" s="54" t="s">
        <v>92</v>
      </c>
      <c r="C35" s="2"/>
      <c r="D35" s="1"/>
      <c r="E35" s="1"/>
      <c r="F35" s="24">
        <v>0</v>
      </c>
      <c r="G35" s="1"/>
      <c r="H35" s="24">
        <v>6</v>
      </c>
      <c r="I35" s="1"/>
    </row>
    <row r="36" spans="1:9" ht="15">
      <c r="A36" s="2"/>
      <c r="B36" s="2"/>
      <c r="C36" s="2"/>
      <c r="D36" s="1"/>
      <c r="E36" s="1"/>
      <c r="F36" s="53">
        <f>SUM(F31:F35)</f>
        <v>-1925</v>
      </c>
      <c r="G36" s="1"/>
      <c r="H36" s="53">
        <f>SUM(H31:H35)</f>
        <v>-4284</v>
      </c>
      <c r="I36" s="1"/>
    </row>
    <row r="37" spans="1:9" ht="15">
      <c r="A37" s="2"/>
      <c r="B37" s="2"/>
      <c r="C37" s="2"/>
      <c r="D37" s="1"/>
      <c r="E37" s="1"/>
      <c r="F37" s="16"/>
      <c r="G37" s="1"/>
      <c r="H37" s="16"/>
      <c r="I37" s="1"/>
    </row>
    <row r="38" spans="1:9" ht="15">
      <c r="A38" s="48" t="s">
        <v>93</v>
      </c>
      <c r="B38" s="2"/>
      <c r="C38" s="2"/>
      <c r="D38" s="1"/>
      <c r="E38" s="1"/>
      <c r="F38" s="16"/>
      <c r="G38" s="1"/>
      <c r="H38" s="16"/>
      <c r="I38" s="1"/>
    </row>
    <row r="39" spans="1:9" ht="15">
      <c r="A39" s="2"/>
      <c r="B39" s="54" t="s">
        <v>94</v>
      </c>
      <c r="C39" s="2"/>
      <c r="D39" s="1"/>
      <c r="E39" s="1"/>
      <c r="F39" s="16">
        <v>3451</v>
      </c>
      <c r="G39" s="1"/>
      <c r="H39" s="16">
        <v>0</v>
      </c>
      <c r="I39" s="1"/>
    </row>
    <row r="40" spans="1:9" ht="15">
      <c r="A40" s="2"/>
      <c r="B40" s="54" t="s">
        <v>95</v>
      </c>
      <c r="C40" s="2"/>
      <c r="D40" s="1"/>
      <c r="E40" s="1"/>
      <c r="F40" s="16">
        <f>8040-640-4438+2101-1</f>
        <v>5062</v>
      </c>
      <c r="G40" s="1"/>
      <c r="H40" s="16">
        <f>-3499-671+484</f>
        <v>-3686</v>
      </c>
      <c r="I40" s="1"/>
    </row>
    <row r="41" spans="1:9" ht="15.75" thickBot="1">
      <c r="A41" s="2"/>
      <c r="B41" s="2"/>
      <c r="C41" s="2"/>
      <c r="D41" s="1"/>
      <c r="E41" s="1"/>
      <c r="F41" s="18">
        <f>SUM(F39:F40)</f>
        <v>8513</v>
      </c>
      <c r="G41" s="1"/>
      <c r="H41" s="18">
        <f>SUM(H39:H40)</f>
        <v>-3686</v>
      </c>
      <c r="I41" s="1"/>
    </row>
    <row r="42" spans="1:9" ht="16.5" thickTop="1">
      <c r="A42" s="2"/>
      <c r="B42" s="2"/>
      <c r="C42" s="2"/>
      <c r="D42" s="7"/>
      <c r="E42" s="7"/>
      <c r="F42" s="16"/>
      <c r="G42" s="7"/>
      <c r="H42" s="16"/>
      <c r="I42" s="7"/>
    </row>
    <row r="43" spans="1:9" ht="15">
      <c r="A43" s="2" t="s">
        <v>96</v>
      </c>
      <c r="B43" s="2"/>
      <c r="C43" s="2"/>
      <c r="D43" s="1"/>
      <c r="E43" s="1"/>
      <c r="F43" s="16">
        <f>+F28+F36+F41</f>
        <v>-4952</v>
      </c>
      <c r="G43" s="1"/>
      <c r="H43" s="16">
        <f>+H28+H36+H41</f>
        <v>-3913</v>
      </c>
      <c r="I43" s="1"/>
    </row>
    <row r="44" spans="1:9" ht="15">
      <c r="A44" s="2"/>
      <c r="B44" s="2"/>
      <c r="C44" s="2"/>
      <c r="D44" s="1"/>
      <c r="E44" s="1"/>
      <c r="F44" s="16"/>
      <c r="G44" s="1"/>
      <c r="H44" s="16"/>
      <c r="I44" s="1"/>
    </row>
    <row r="45" spans="1:9" ht="15">
      <c r="A45" s="2" t="s">
        <v>97</v>
      </c>
      <c r="B45" s="2"/>
      <c r="C45" s="2"/>
      <c r="D45" s="2"/>
      <c r="E45" s="1"/>
      <c r="F45" s="16">
        <v>-12806</v>
      </c>
      <c r="G45" s="1"/>
      <c r="H45" s="16">
        <v>-7324</v>
      </c>
      <c r="I45" s="1"/>
    </row>
    <row r="46" spans="1:9" ht="15.75" thickBot="1">
      <c r="A46" s="2" t="s">
        <v>98</v>
      </c>
      <c r="B46" s="2"/>
      <c r="C46" s="2"/>
      <c r="D46" s="1"/>
      <c r="E46" s="1"/>
      <c r="F46" s="18">
        <f>+F45+F43</f>
        <v>-17758</v>
      </c>
      <c r="G46" s="1"/>
      <c r="H46" s="18">
        <f>+H45+H43</f>
        <v>-11237</v>
      </c>
      <c r="I46" s="1"/>
    </row>
    <row r="47" spans="1:9" ht="15.75" thickTop="1">
      <c r="A47" s="2"/>
      <c r="B47" s="2"/>
      <c r="C47" s="2"/>
      <c r="D47" s="1"/>
      <c r="E47" s="1"/>
      <c r="F47" s="16"/>
      <c r="G47" s="1"/>
      <c r="H47" s="16"/>
      <c r="I47" s="1"/>
    </row>
    <row r="48" spans="1:9" ht="15">
      <c r="A48" s="2" t="s">
        <v>99</v>
      </c>
      <c r="B48" s="2"/>
      <c r="C48" s="2"/>
      <c r="D48" s="1"/>
      <c r="E48" s="1"/>
      <c r="F48" s="16"/>
      <c r="G48" s="1"/>
      <c r="H48" s="16"/>
      <c r="I48" s="1"/>
    </row>
    <row r="49" spans="1:9" ht="15">
      <c r="A49" s="2" t="s">
        <v>100</v>
      </c>
      <c r="B49" s="2"/>
      <c r="C49" s="2"/>
      <c r="D49" s="1"/>
      <c r="E49" s="1"/>
      <c r="F49" s="16">
        <v>423</v>
      </c>
      <c r="G49" s="1"/>
      <c r="H49" s="16">
        <v>733</v>
      </c>
      <c r="I49" s="1"/>
    </row>
    <row r="50" spans="1:9" ht="15">
      <c r="A50" s="2" t="s">
        <v>101</v>
      </c>
      <c r="B50" s="2"/>
      <c r="C50" s="2"/>
      <c r="D50" s="1"/>
      <c r="E50" s="1"/>
      <c r="F50" s="16">
        <v>-18181</v>
      </c>
      <c r="G50" s="1"/>
      <c r="H50" s="16">
        <v>-11970</v>
      </c>
      <c r="I50" s="1"/>
    </row>
    <row r="51" spans="1:9" ht="15.75" thickBot="1">
      <c r="A51" s="2"/>
      <c r="B51" s="2"/>
      <c r="C51" s="2"/>
      <c r="D51" s="1"/>
      <c r="E51" s="1"/>
      <c r="F51" s="18">
        <f>+F50+F49</f>
        <v>-17758</v>
      </c>
      <c r="G51" s="1"/>
      <c r="H51" s="18">
        <f>+H50+H49</f>
        <v>-11237</v>
      </c>
      <c r="I51" s="1"/>
    </row>
    <row r="52" spans="1:9" ht="15.75" thickTop="1">
      <c r="A52" s="2"/>
      <c r="B52" s="2"/>
      <c r="C52" s="2"/>
      <c r="D52" s="1"/>
      <c r="E52" s="1"/>
      <c r="F52" s="1"/>
      <c r="G52" s="1"/>
      <c r="H52" s="1"/>
      <c r="I52" s="1"/>
    </row>
    <row r="53" spans="1:9" ht="12.75">
      <c r="A53" s="13" t="s">
        <v>102</v>
      </c>
      <c r="B53" s="1"/>
      <c r="C53" s="1"/>
      <c r="D53" s="39"/>
      <c r="E53" s="39"/>
      <c r="F53" s="39"/>
      <c r="G53" s="1"/>
      <c r="H53" s="1"/>
      <c r="I53" s="1"/>
    </row>
    <row r="54" spans="1:9" ht="12.75">
      <c r="A54" s="13" t="s">
        <v>60</v>
      </c>
      <c r="B54" s="1"/>
      <c r="C54" s="1"/>
      <c r="D54" s="39"/>
      <c r="E54" s="39"/>
      <c r="F54" s="39"/>
      <c r="G54" s="1"/>
      <c r="H54" s="1"/>
      <c r="I54" s="1"/>
    </row>
    <row r="55" spans="1:9" ht="15">
      <c r="A55" s="2"/>
      <c r="B55" s="2"/>
      <c r="C55" s="2"/>
      <c r="D55" s="1"/>
      <c r="E55" s="1"/>
      <c r="F55" s="1"/>
      <c r="G55" s="1"/>
      <c r="H55" s="1"/>
      <c r="I55" s="1"/>
    </row>
    <row r="56" spans="1:9" ht="15">
      <c r="A56" s="2"/>
      <c r="B56" s="2"/>
      <c r="C56" s="2"/>
      <c r="D56" s="1"/>
      <c r="E56" s="1"/>
      <c r="F56" s="1"/>
      <c r="G56" s="1"/>
      <c r="H56" s="1"/>
      <c r="I56" s="55" t="s">
        <v>106</v>
      </c>
    </row>
    <row r="57" spans="1:9" ht="15">
      <c r="A57" s="2"/>
      <c r="B57" s="2"/>
      <c r="C57" s="2"/>
      <c r="D57" s="1"/>
      <c r="E57" s="1"/>
      <c r="F57" s="1"/>
      <c r="G57" s="1"/>
      <c r="H57" s="1"/>
      <c r="I57" s="1"/>
    </row>
    <row r="58" spans="1:9" ht="15">
      <c r="A58" s="2"/>
      <c r="B58" s="2"/>
      <c r="C58" s="2"/>
      <c r="D58" s="1"/>
      <c r="E58" s="1"/>
      <c r="F58" s="1"/>
      <c r="G58" s="1"/>
      <c r="H58" s="1"/>
      <c r="I58" s="1"/>
    </row>
    <row r="59" spans="1:9" ht="15">
      <c r="A59" s="2"/>
      <c r="B59" s="2"/>
      <c r="C59" s="2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</sheetData>
  <mergeCells count="3">
    <mergeCell ref="A1:H1"/>
    <mergeCell ref="A3:H3"/>
    <mergeCell ref="A4:H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ENET CORPORATE SERVICES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PIN-WEE GROUP BHD.</dc:title>
  <dc:subject/>
  <dc:creator>ENET CORPORATE SERVICES SDN BHD</dc:creator>
  <cp:keywords/>
  <dc:description/>
  <cp:lastModifiedBy>enet</cp:lastModifiedBy>
  <cp:lastPrinted>2004-09-30T07:21:46Z</cp:lastPrinted>
  <dcterms:created xsi:type="dcterms:W3CDTF">2002-10-19T02:25:46Z</dcterms:created>
  <dcterms:modified xsi:type="dcterms:W3CDTF">2004-09-30T07:22:42Z</dcterms:modified>
  <cp:category/>
  <cp:version/>
  <cp:contentType/>
  <cp:contentStatus/>
</cp:coreProperties>
</file>