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120" windowHeight="7425" activeTab="4"/>
  </bookViews>
  <sheets>
    <sheet name="Qtr-P&amp;L (3)" sheetId="1" r:id="rId1"/>
    <sheet name="Qtr-BS (3)" sheetId="2" r:id="rId2"/>
    <sheet name="Qtr-Equity (3)" sheetId="3" r:id="rId3"/>
    <sheet name="Qtr-Cashflow (2)" sheetId="4" r:id="rId4"/>
    <sheet name="Qtr-Notes(2)" sheetId="5" r:id="rId5"/>
  </sheets>
  <externalReferences>
    <externalReference r:id="rId8"/>
    <externalReference r:id="rId9"/>
  </externalReferences>
  <definedNames>
    <definedName name="_xlnm.Print_Area" localSheetId="1">'Qtr-BS (3)'!$A$1:$E$65</definedName>
    <definedName name="_xlnm.Print_Area" localSheetId="3">'Qtr-Cashflow (2)'!$A$1:$K$75</definedName>
    <definedName name="_xlnm.Print_Area" localSheetId="2">'Qtr-Equity (3)'!$A$2:$O$49</definedName>
    <definedName name="_xlnm.Print_Area" localSheetId="4">'Qtr-Notes(2)'!$A$1:$H$236</definedName>
    <definedName name="_xlnm.Print_Area" localSheetId="0">'Qtr-P&amp;L (3)'!$A$1:$I$66</definedName>
  </definedNames>
  <calcPr fullCalcOnLoad="1"/>
</workbook>
</file>

<file path=xl/sharedStrings.xml><?xml version="1.0" encoding="utf-8"?>
<sst xmlns="http://schemas.openxmlformats.org/spreadsheetml/2006/main" count="299" uniqueCount="226">
  <si>
    <t>CONDENSED CONSOLIDATED INCOME STATEMENTS</t>
  </si>
  <si>
    <t>INDIVIDUAL QUARTER</t>
  </si>
  <si>
    <t>CUMULATIVE QUARTER</t>
  </si>
  <si>
    <t>CURRENT</t>
  </si>
  <si>
    <t>CORRESPONDING</t>
  </si>
  <si>
    <t>QUARTER</t>
  </si>
  <si>
    <t>YEAR TO DATE</t>
  </si>
  <si>
    <t>ENDED</t>
  </si>
  <si>
    <t>RM'000</t>
  </si>
  <si>
    <t>Revenue</t>
  </si>
  <si>
    <t>Finance costs</t>
  </si>
  <si>
    <t>Profit before taxation</t>
  </si>
  <si>
    <t>Taxation</t>
  </si>
  <si>
    <r>
      <t>DeGem Berhad</t>
    </r>
    <r>
      <rPr>
        <b/>
        <sz val="12"/>
        <rFont val="Times New Roman"/>
        <family val="1"/>
      </rPr>
      <t xml:space="preserve"> </t>
    </r>
    <r>
      <rPr>
        <b/>
        <sz val="10"/>
        <rFont val="Times New Roman"/>
        <family val="1"/>
      </rPr>
      <t>(Company No : 415726 - T)</t>
    </r>
  </si>
  <si>
    <r>
      <t xml:space="preserve">DeGem Berhad </t>
    </r>
    <r>
      <rPr>
        <b/>
        <sz val="10"/>
        <rFont val="Times New Roman"/>
        <family val="1"/>
      </rPr>
      <t>(Company No : 415726 - T)</t>
    </r>
  </si>
  <si>
    <t>(Audited)</t>
  </si>
  <si>
    <t>Property, plant and equipment</t>
  </si>
  <si>
    <t>Inventories</t>
  </si>
  <si>
    <t>Trade Receivables</t>
  </si>
  <si>
    <t>Other Receivables, Deposits &amp; Prepayment</t>
  </si>
  <si>
    <t>Cash and Bank Balances</t>
  </si>
  <si>
    <t>Trade Payables</t>
  </si>
  <si>
    <t>Other Payables &amp; Accruals</t>
  </si>
  <si>
    <t>Short Term Borrowings</t>
  </si>
  <si>
    <t>Provision for Taxation</t>
  </si>
  <si>
    <t>Share Capital</t>
  </si>
  <si>
    <t>Share premium</t>
  </si>
  <si>
    <t>Long Term Borrowings</t>
  </si>
  <si>
    <t>Deferred Taxation</t>
  </si>
  <si>
    <t>CONSOLIDATED STATEMENT OF CHANGES IN EQUITY</t>
  </si>
  <si>
    <t xml:space="preserve">Share </t>
  </si>
  <si>
    <t xml:space="preserve">Retained </t>
  </si>
  <si>
    <t>Capital</t>
  </si>
  <si>
    <t>Premium</t>
  </si>
  <si>
    <t>Reserve</t>
  </si>
  <si>
    <t>Total</t>
  </si>
  <si>
    <t>Dividend</t>
  </si>
  <si>
    <t>Profit for the period</t>
  </si>
  <si>
    <t>CONDENSED CONSOLIDATED CASH FLOW STATEMENT</t>
  </si>
  <si>
    <t>Cash and bank balances</t>
  </si>
  <si>
    <t>Goodwill</t>
  </si>
  <si>
    <t>A. NOTES TO THE INTERIM FINANCIAL REPORT</t>
  </si>
  <si>
    <t>A1.</t>
  </si>
  <si>
    <t>A2.</t>
  </si>
  <si>
    <t>Audit Report</t>
  </si>
  <si>
    <t>A3.</t>
  </si>
  <si>
    <t>Seasonality or Cyclicality of Operations</t>
  </si>
  <si>
    <t>A4.</t>
  </si>
  <si>
    <t>Unusual Items</t>
  </si>
  <si>
    <t>A5.</t>
  </si>
  <si>
    <t>Changes in Estimates</t>
  </si>
  <si>
    <t>A6.</t>
  </si>
  <si>
    <t>Issuance, Cancellation or Repayments of Debt and Equity Securities.</t>
  </si>
  <si>
    <t>Current</t>
  </si>
  <si>
    <t>Quarter</t>
  </si>
  <si>
    <t>A7.</t>
  </si>
  <si>
    <t>Segmental Information</t>
  </si>
  <si>
    <t>A9.</t>
  </si>
  <si>
    <t>The Group did not carry out any valuations on its property, plant &amp; equipment.</t>
  </si>
  <si>
    <t>A10.</t>
  </si>
  <si>
    <t xml:space="preserve">Material Events Subsequent To The Financial Period </t>
  </si>
  <si>
    <t>A11.</t>
  </si>
  <si>
    <t>Changes in the Composition of the Company</t>
  </si>
  <si>
    <t>A12.</t>
  </si>
  <si>
    <t>Contingent Liabilities</t>
  </si>
  <si>
    <t>B1.</t>
  </si>
  <si>
    <t>Review of Performance</t>
  </si>
  <si>
    <t>B2.</t>
  </si>
  <si>
    <t>B3.</t>
  </si>
  <si>
    <t>B4.</t>
  </si>
  <si>
    <t>Profit Forecast and Profit Guarantee</t>
  </si>
  <si>
    <t>B5.</t>
  </si>
  <si>
    <t>Individual Quarter</t>
  </si>
  <si>
    <t>Cumulative Quarter</t>
  </si>
  <si>
    <t xml:space="preserve">Preceding </t>
  </si>
  <si>
    <t xml:space="preserve">Year </t>
  </si>
  <si>
    <t>To date</t>
  </si>
  <si>
    <t xml:space="preserve">Corresponding </t>
  </si>
  <si>
    <t>Income Taxation</t>
  </si>
  <si>
    <t>B6.</t>
  </si>
  <si>
    <t>Sale of Unquoted Investments and/or Properties</t>
  </si>
  <si>
    <t>B7.</t>
  </si>
  <si>
    <t>Quoted Securities</t>
  </si>
  <si>
    <t>B8.</t>
  </si>
  <si>
    <t>Status of Corporate Proposals Announced</t>
  </si>
  <si>
    <t>B9.</t>
  </si>
  <si>
    <t>Borrowings and Debt Securities</t>
  </si>
  <si>
    <t>Secured</t>
  </si>
  <si>
    <t xml:space="preserve">Short Term Borrowings </t>
  </si>
  <si>
    <t>Hire purchase creditors</t>
  </si>
  <si>
    <t xml:space="preserve">Long Term Borrowings </t>
  </si>
  <si>
    <t>Term loans</t>
  </si>
  <si>
    <t>B10.</t>
  </si>
  <si>
    <t>Off Balance Sheet Financial Instruments</t>
  </si>
  <si>
    <t>B11.</t>
  </si>
  <si>
    <t xml:space="preserve">Material Litigation </t>
  </si>
  <si>
    <t>B12.</t>
  </si>
  <si>
    <t>B13.</t>
  </si>
  <si>
    <t>Earnings Per Share</t>
  </si>
  <si>
    <t>CHOW CHOOI YOONG</t>
  </si>
  <si>
    <t>Company Secretary</t>
  </si>
  <si>
    <t>MAICSA 0772574</t>
  </si>
  <si>
    <t>a.</t>
  </si>
  <si>
    <t>b.</t>
  </si>
  <si>
    <t>Profit after taxation</t>
  </si>
  <si>
    <t>Basic earnings per share (sen)</t>
  </si>
  <si>
    <t>As at</t>
  </si>
  <si>
    <t>Master</t>
  </si>
  <si>
    <t>ADJUSTMENTS</t>
  </si>
  <si>
    <t>Distributable</t>
  </si>
  <si>
    <t>Other</t>
  </si>
  <si>
    <t xml:space="preserve">Minority </t>
  </si>
  <si>
    <t>Earnings</t>
  </si>
  <si>
    <t>Interest</t>
  </si>
  <si>
    <t>Cost of sales</t>
  </si>
  <si>
    <t>Gross Profit</t>
  </si>
  <si>
    <t>Other Income</t>
  </si>
  <si>
    <t>Administrative expenses</t>
  </si>
  <si>
    <t>Selling and marketing expenses</t>
  </si>
  <si>
    <t>Other expenses</t>
  </si>
  <si>
    <t>Attributable to:</t>
  </si>
  <si>
    <t xml:space="preserve">     Equity holders of the parent</t>
  </si>
  <si>
    <t xml:space="preserve">     Minority interests</t>
  </si>
  <si>
    <t xml:space="preserve">Earnings per share attributable to equity </t>
  </si>
  <si>
    <t>CONDENSED CONSOLIDATED BALANCE SHEET</t>
  </si>
  <si>
    <t>ASSETS</t>
  </si>
  <si>
    <t>Non-current assets</t>
  </si>
  <si>
    <t>Current assets</t>
  </si>
  <si>
    <t>TOTAL ASSETS</t>
  </si>
  <si>
    <t xml:space="preserve">EQUITY AND LIABILITIES </t>
  </si>
  <si>
    <t>Equity attributable to equity holders of the parent</t>
  </si>
  <si>
    <t>Minority interest</t>
  </si>
  <si>
    <t>Total equity</t>
  </si>
  <si>
    <t>Non-current liabilities</t>
  </si>
  <si>
    <t>Current liabilities</t>
  </si>
  <si>
    <t>Total liabilities</t>
  </si>
  <si>
    <t>TOTAL EQUITY AND LIABILITIES</t>
  </si>
  <si>
    <t>Accounting Policies and Methods of Computation</t>
  </si>
  <si>
    <t>(Note B13)</t>
  </si>
  <si>
    <t>Retained earnings</t>
  </si>
  <si>
    <t>Amount due to Holding Company</t>
  </si>
  <si>
    <t>holders of the parent</t>
  </si>
  <si>
    <t>These figures have not been audited</t>
  </si>
  <si>
    <t>CASH FLOW FROM OPERATING ACTIVITIES</t>
  </si>
  <si>
    <t>Adjustments for:</t>
  </si>
  <si>
    <t xml:space="preserve">    Depreciation of property, plant &amp; equipment</t>
  </si>
  <si>
    <t xml:space="preserve">    Interest expense</t>
  </si>
  <si>
    <t xml:space="preserve">    Gain on disposal of property, plant and equipment</t>
  </si>
  <si>
    <t>Operating profit before working capital changes</t>
  </si>
  <si>
    <t>Debtors</t>
  </si>
  <si>
    <t>Creditors</t>
  </si>
  <si>
    <t>Amount due from holding company</t>
  </si>
  <si>
    <t>Cash generated from operations</t>
  </si>
  <si>
    <t>Income tax paid</t>
  </si>
  <si>
    <t>CASH FLOW FROM INVESTING ACTIVITIES</t>
  </si>
  <si>
    <t>Acquisition of property, plant and equipment</t>
  </si>
  <si>
    <t>Disposal of property, plant and equipment</t>
  </si>
  <si>
    <t>CASH FLOW FROM FINANCING ACTIVITIES</t>
  </si>
  <si>
    <t>Drawdown from borrowings</t>
  </si>
  <si>
    <t>Repayment of hire purchase creditors</t>
  </si>
  <si>
    <t>Repayment of borrowings</t>
  </si>
  <si>
    <t>OPENING CASH AND CASH EQUIVALENTS</t>
  </si>
  <si>
    <t>CLOSING CASH AND CASH EQUIVALENTS</t>
  </si>
  <si>
    <t>Cash and cash equivalents comprise the following:</t>
  </si>
  <si>
    <t>Tax Recoverable</t>
  </si>
  <si>
    <t xml:space="preserve">     BERHAD LISTING REQUIREMENTS</t>
  </si>
  <si>
    <t xml:space="preserve">B. ADDITIONAL INFORMATION REQUIRED BY THE BURSA MALAYSIA SECURITIES </t>
  </si>
  <si>
    <t xml:space="preserve">BY ORDER OF THE BOARD </t>
  </si>
  <si>
    <t xml:space="preserve">                 Individual Quarter</t>
  </si>
  <si>
    <t xml:space="preserve">                  Cumulative Quarter</t>
  </si>
  <si>
    <t>Deferred tax assets</t>
  </si>
  <si>
    <t>Other Reserves</t>
  </si>
  <si>
    <t>Prepaid Lease Rental</t>
  </si>
  <si>
    <t>Foreign currency translation</t>
  </si>
  <si>
    <t xml:space="preserve"> </t>
  </si>
  <si>
    <t>Addition</t>
  </si>
  <si>
    <t>A8</t>
  </si>
  <si>
    <t>Material Changes in Current Quarter Results compared to Immediate Preceding Quarter</t>
  </si>
  <si>
    <t>Net cash generated from operating activities</t>
  </si>
  <si>
    <t>Net cash used in financing activities</t>
  </si>
  <si>
    <t>Net Assets Per Share (sen)</t>
  </si>
  <si>
    <t>(Unaudited)</t>
  </si>
  <si>
    <t>Effects of foreign exchange rate changes</t>
  </si>
  <si>
    <t>There were no contingent liabilities as at the date of this quarterly report.</t>
  </si>
  <si>
    <t>Current Year</t>
  </si>
  <si>
    <t>Preceding Year</t>
  </si>
  <si>
    <t>Investment properties</t>
  </si>
  <si>
    <t>At 1 January 2008</t>
  </si>
  <si>
    <t xml:space="preserve">    Amortisation of prepaid lease payments</t>
  </si>
  <si>
    <t xml:space="preserve">    Amortisation of investment properties</t>
  </si>
  <si>
    <t xml:space="preserve">    Provision for slow moving inventory written back</t>
  </si>
  <si>
    <t xml:space="preserve">    Loss on disposal of investment properties</t>
  </si>
  <si>
    <t>Interest paid</t>
  </si>
  <si>
    <t>- Current period</t>
  </si>
  <si>
    <t>- Prior period</t>
  </si>
  <si>
    <t>Proceeds from hire purchase creditors</t>
  </si>
  <si>
    <t>Income tax refund</t>
  </si>
  <si>
    <t>Net cash used in investing activities</t>
  </si>
  <si>
    <t>NET DECREASE IN CASH AND CASH EQUIVALENTS</t>
  </si>
  <si>
    <t>31.12.2008</t>
  </si>
  <si>
    <t>At 1 January 2009</t>
  </si>
  <si>
    <t>Increased of investment in a subsidiary company</t>
  </si>
  <si>
    <t xml:space="preserve">     Property, plant and equipment written off</t>
  </si>
  <si>
    <t xml:space="preserve">    Unrealised foreign exchange gain</t>
  </si>
  <si>
    <t xml:space="preserve">    Loss on deemed dilution of a subsidiary company</t>
  </si>
  <si>
    <t>Proceeds from issue of shares to MI</t>
  </si>
  <si>
    <t>There were no subsequent material events as at the date of this quarterly report.</t>
  </si>
  <si>
    <t>Prospects For the Current Financial Year 2009</t>
  </si>
  <si>
    <t>- Under/(Over)provision in prior period</t>
  </si>
  <si>
    <t>For the Third Quarter Ended 30 September 2009</t>
  </si>
  <si>
    <t>30.9.2009</t>
  </si>
  <si>
    <t>30.9.2008</t>
  </si>
  <si>
    <t>For The Third Quarter Ended 30 September 2009</t>
  </si>
  <si>
    <t>30.09.2009</t>
  </si>
  <si>
    <t>30.9.09</t>
  </si>
  <si>
    <t>30.9.08</t>
  </si>
  <si>
    <t>At 30 September 2008</t>
  </si>
  <si>
    <t>At 30 September 2009</t>
  </si>
  <si>
    <t>Dividend payment</t>
  </si>
  <si>
    <t>30.09.08</t>
  </si>
  <si>
    <t>30.09.09</t>
  </si>
  <si>
    <t>Dated: 18 November 2009</t>
  </si>
  <si>
    <t>(a)</t>
  </si>
  <si>
    <t>(b)</t>
  </si>
  <si>
    <t>(c)</t>
  </si>
  <si>
    <t>Valuations of Property, Plant &amp; Equipment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</si>
</sst>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_-* #,##0.00_-;\-* #,##0.00_-;_-* &quot;-&quot;??_-;_-@_-"/>
    <numFmt numFmtId="169" formatCode="_-&quot;£&quot;* #,##0_-;\-&quot;£&quot;* #,##0_-;_-&quot;£&quot;* &quot;-&quot;_-;_-@_-"/>
    <numFmt numFmtId="170" formatCode="_-&quot;£&quot;* #,##0.00_-;\-&quot;£&quot;* #,##0.00_-;_-&quot;£&quot;* &quot;-&quot;??_-;_-@_-"/>
    <numFmt numFmtId="171" formatCode="_-* #,##0_-;\-* #,##0_-;_-* &quot;-&quot;??_-;_-@_-"/>
    <numFmt numFmtId="172" formatCode="_(* #,##0_);_(* \(#,##0\);_(* &quot;-&quot;??_);_(@_)"/>
    <numFmt numFmtId="173" formatCode="_(&quot; &quot;* #,##0.00_);_(&quot; &quot;* \(#,##0.00\);_(&quot; &quot;* &quot;-&quot;??_);_(@_)"/>
    <numFmt numFmtId="174" formatCode="_(&quot; &quot;* #,##0_);_(&quot; &quot;* \(#,##0\);_(&quot; &quot;* &quot;-&quot;_);_(@_)"/>
    <numFmt numFmtId="175" formatCode="_(* #,##0.0_);_(* \(#,##0.0\);_(* &quot;-&quot;??_);_(@_)"/>
    <numFmt numFmtId="176" formatCode="#,##0.0_);\(#,##0.0\)"/>
    <numFmt numFmtId="177" formatCode="&quot;Yes&quot;;&quot;Yes&quot;;&quot;No&quot;"/>
    <numFmt numFmtId="178" formatCode="&quot;True&quot;;&quot;True&quot;;&quot;False&quot;"/>
    <numFmt numFmtId="179" formatCode="&quot;On&quot;;&quot;On&quot;;&quot;Off&quot;"/>
    <numFmt numFmtId="180" formatCode="[$€-2]\ #,##0.00_);[Red]\([$€-2]\ #,##0.00\)"/>
  </numFmts>
  <fonts count="66">
    <font>
      <sz val="10"/>
      <name val="Arial"/>
      <family val="2"/>
    </font>
    <font>
      <b/>
      <sz val="10"/>
      <name val="Arial"/>
      <family val="2"/>
    </font>
    <font>
      <i/>
      <sz val="10"/>
      <name val="Arial"/>
      <family val="2"/>
    </font>
    <font>
      <b/>
      <i/>
      <sz val="10"/>
      <name val="Arial"/>
      <family val="2"/>
    </font>
    <font>
      <u val="single"/>
      <sz val="10"/>
      <color indexed="12"/>
      <name val="Arial"/>
      <family val="2"/>
    </font>
    <font>
      <b/>
      <sz val="12"/>
      <name val="Times New Roman"/>
      <family val="1"/>
    </font>
    <font>
      <b/>
      <sz val="10"/>
      <name val="Times New Roman"/>
      <family val="1"/>
    </font>
    <font>
      <b/>
      <sz val="14"/>
      <name val="Times New Roman"/>
      <family val="1"/>
    </font>
    <font>
      <sz val="11"/>
      <name val="Times New Roman"/>
      <family val="1"/>
    </font>
    <font>
      <sz val="16"/>
      <name val="Arial"/>
      <family val="2"/>
    </font>
    <font>
      <sz val="11"/>
      <color indexed="10"/>
      <name val="Times New Roman"/>
      <family val="1"/>
    </font>
    <font>
      <b/>
      <sz val="11"/>
      <name val="Times New Roman"/>
      <family val="1"/>
    </font>
    <font>
      <i/>
      <sz val="11"/>
      <name val="Times New Roman"/>
      <family val="1"/>
    </font>
    <font>
      <sz val="10"/>
      <name val="Times New Roman"/>
      <family val="1"/>
    </font>
    <font>
      <b/>
      <sz val="11"/>
      <color indexed="8"/>
      <name val="Times New Roman"/>
      <family val="1"/>
    </font>
    <font>
      <u val="single"/>
      <sz val="10"/>
      <color indexed="36"/>
      <name val="Arial"/>
      <family val="2"/>
    </font>
    <font>
      <sz val="11"/>
      <name val="Arial"/>
      <family val="2"/>
    </font>
    <font>
      <sz val="12"/>
      <name val="Times New Roman"/>
      <family val="1"/>
    </font>
    <font>
      <sz val="12"/>
      <name val="Arial"/>
      <family val="2"/>
    </font>
    <font>
      <sz val="13"/>
      <name val="Times New Roman"/>
      <family val="1"/>
    </font>
    <font>
      <b/>
      <sz val="13"/>
      <name val="Times New Roman"/>
      <family val="1"/>
    </font>
    <font>
      <sz val="13"/>
      <name val="Arial"/>
      <family val="2"/>
    </font>
    <font>
      <b/>
      <sz val="10"/>
      <color indexed="8"/>
      <name val="Arial"/>
      <family val="2"/>
    </font>
    <font>
      <i/>
      <sz val="12"/>
      <name val="Times New Roman"/>
      <family val="1"/>
    </font>
    <font>
      <b/>
      <i/>
      <sz val="12"/>
      <name val="Times New Roman"/>
      <family val="1"/>
    </font>
    <font>
      <sz val="11"/>
      <color indexed="12"/>
      <name val="Times New Roman"/>
      <family val="1"/>
    </font>
    <font>
      <sz val="9"/>
      <name val="宋体"/>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0"/>
    </font>
    <font>
      <sz val="10"/>
      <color indexed="8"/>
      <name val="Times New Roman"/>
      <family val="0"/>
    </font>
    <font>
      <sz val="12"/>
      <color indexed="8"/>
      <name val="Times New Roman"/>
      <family val="0"/>
    </font>
    <font>
      <sz val="10"/>
      <color indexed="8"/>
      <name val="Arial"/>
      <family val="0"/>
    </font>
    <font>
      <sz val="13"/>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6">
    <xf numFmtId="39" fontId="0" fillId="0" borderId="0" applyFill="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9" fontId="0" fillId="0" borderId="0" applyFont="0" applyFill="0" applyBorder="0" applyAlignment="0" applyProtection="0"/>
    <xf numFmtId="0" fontId="54" fillId="0" borderId="0" applyNumberFormat="0" applyFill="0" applyBorder="0" applyAlignment="0" applyProtection="0"/>
    <xf numFmtId="0" fontId="15"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4"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39" fontId="0" fillId="0" borderId="0" applyFill="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85">
    <xf numFmtId="39" fontId="0" fillId="0" borderId="0" xfId="0" applyAlignment="1">
      <alignment/>
    </xf>
    <xf numFmtId="0" fontId="7" fillId="0" borderId="0" xfId="58" applyFont="1" applyFill="1" applyAlignment="1">
      <alignment horizontal="left"/>
      <protection/>
    </xf>
    <xf numFmtId="0" fontId="8" fillId="0" borderId="0" xfId="58" applyFont="1" applyFill="1">
      <alignment/>
      <protection/>
    </xf>
    <xf numFmtId="0" fontId="8" fillId="0" borderId="0" xfId="58" applyFont="1" applyFill="1" applyAlignment="1">
      <alignment horizontal="centerContinuous"/>
      <protection/>
    </xf>
    <xf numFmtId="0" fontId="9" fillId="0" borderId="0" xfId="58" applyFont="1" applyFill="1">
      <alignment/>
      <protection/>
    </xf>
    <xf numFmtId="0" fontId="0" fillId="0" borderId="0" xfId="58" applyFill="1">
      <alignment/>
      <protection/>
    </xf>
    <xf numFmtId="0" fontId="8" fillId="0" borderId="0" xfId="58" applyFont="1" applyFill="1" applyAlignment="1">
      <alignment horizontal="left"/>
      <protection/>
    </xf>
    <xf numFmtId="0" fontId="10" fillId="0" borderId="0" xfId="58" applyFont="1" applyFill="1">
      <alignment/>
      <protection/>
    </xf>
    <xf numFmtId="0" fontId="0" fillId="0" borderId="0" xfId="58" applyFont="1" applyFill="1">
      <alignment/>
      <protection/>
    </xf>
    <xf numFmtId="0" fontId="8" fillId="0" borderId="0" xfId="58" applyFont="1" applyFill="1" applyBorder="1">
      <alignment/>
      <protection/>
    </xf>
    <xf numFmtId="0" fontId="0" fillId="0" borderId="0" xfId="58" applyFont="1" applyFill="1" applyBorder="1">
      <alignment/>
      <protection/>
    </xf>
    <xf numFmtId="0" fontId="11" fillId="0" borderId="0" xfId="58" applyFont="1" applyFill="1" applyBorder="1" applyAlignment="1">
      <alignment horizontal="left"/>
      <protection/>
    </xf>
    <xf numFmtId="0" fontId="11" fillId="0" borderId="0" xfId="58" applyFont="1" applyFill="1" applyBorder="1" applyAlignment="1">
      <alignment horizontal="centerContinuous"/>
      <protection/>
    </xf>
    <xf numFmtId="172" fontId="11" fillId="0" borderId="0" xfId="44" applyNumberFormat="1" applyFont="1" applyFill="1" applyBorder="1" applyAlignment="1">
      <alignment horizontal="centerContinuous"/>
    </xf>
    <xf numFmtId="0" fontId="8" fillId="0" borderId="10" xfId="58" applyFont="1" applyFill="1" applyBorder="1" applyAlignment="1">
      <alignment horizontal="center"/>
      <protection/>
    </xf>
    <xf numFmtId="0" fontId="8" fillId="0" borderId="0" xfId="58" applyFont="1" applyFill="1" applyBorder="1" applyAlignment="1">
      <alignment horizontal="center"/>
      <protection/>
    </xf>
    <xf numFmtId="0" fontId="8" fillId="0" borderId="11" xfId="58" applyFont="1" applyFill="1" applyBorder="1" applyAlignment="1">
      <alignment horizontal="center"/>
      <protection/>
    </xf>
    <xf numFmtId="172" fontId="8" fillId="0" borderId="11" xfId="44" applyNumberFormat="1" applyFont="1" applyFill="1" applyBorder="1" applyAlignment="1">
      <alignment horizontal="center"/>
    </xf>
    <xf numFmtId="172" fontId="8" fillId="0" borderId="0" xfId="44" applyNumberFormat="1" applyFont="1" applyFill="1" applyBorder="1" applyAlignment="1" quotePrefix="1">
      <alignment horizontal="center"/>
    </xf>
    <xf numFmtId="172" fontId="8" fillId="0" borderId="10" xfId="44" applyNumberFormat="1" applyFont="1" applyFill="1" applyBorder="1" applyAlignment="1">
      <alignment horizontal="center"/>
    </xf>
    <xf numFmtId="172" fontId="8" fillId="0" borderId="0" xfId="44" applyNumberFormat="1" applyFont="1" applyFill="1" applyBorder="1" applyAlignment="1">
      <alignment horizontal="center"/>
    </xf>
    <xf numFmtId="0" fontId="11" fillId="0" borderId="0" xfId="58" applyFont="1" applyFill="1" applyBorder="1">
      <alignment/>
      <protection/>
    </xf>
    <xf numFmtId="0" fontId="11" fillId="0" borderId="11" xfId="58" applyFont="1" applyFill="1" applyBorder="1" applyAlignment="1">
      <alignment horizontal="center"/>
      <protection/>
    </xf>
    <xf numFmtId="0" fontId="11" fillId="0" borderId="0" xfId="58" applyFont="1" applyFill="1" applyBorder="1" applyAlignment="1">
      <alignment horizontal="center"/>
      <protection/>
    </xf>
    <xf numFmtId="0" fontId="11" fillId="0" borderId="10" xfId="58" applyFont="1" applyFill="1" applyBorder="1" applyAlignment="1">
      <alignment horizontal="center"/>
      <protection/>
    </xf>
    <xf numFmtId="0" fontId="1" fillId="0" borderId="0" xfId="58" applyFont="1" applyFill="1" applyBorder="1">
      <alignment/>
      <protection/>
    </xf>
    <xf numFmtId="43" fontId="8" fillId="0" borderId="12" xfId="44" applyFont="1" applyFill="1" applyBorder="1" applyAlignment="1" quotePrefix="1">
      <alignment horizontal="center"/>
    </xf>
    <xf numFmtId="43" fontId="8" fillId="0" borderId="13" xfId="44" applyFont="1" applyFill="1" applyBorder="1" applyAlignment="1">
      <alignment/>
    </xf>
    <xf numFmtId="43" fontId="8" fillId="0" borderId="14" xfId="44" applyFont="1" applyFill="1" applyBorder="1" applyAlignment="1" quotePrefix="1">
      <alignment horizontal="center"/>
    </xf>
    <xf numFmtId="43" fontId="8" fillId="0" borderId="0" xfId="44" applyFont="1" applyFill="1" applyBorder="1" applyAlignment="1">
      <alignment/>
    </xf>
    <xf numFmtId="172" fontId="8" fillId="0" borderId="0" xfId="44" applyNumberFormat="1" applyFont="1" applyFill="1" applyBorder="1" applyAlignment="1">
      <alignment/>
    </xf>
    <xf numFmtId="172" fontId="8" fillId="0" borderId="13" xfId="44" applyNumberFormat="1" applyFont="1" applyFill="1" applyBorder="1" applyAlignment="1">
      <alignment horizontal="center"/>
    </xf>
    <xf numFmtId="172" fontId="8" fillId="0" borderId="13" xfId="44" applyNumberFormat="1" applyFont="1" applyFill="1" applyBorder="1" applyAlignment="1">
      <alignment/>
    </xf>
    <xf numFmtId="0" fontId="8" fillId="0" borderId="0" xfId="58" applyFont="1" applyFill="1" applyBorder="1" applyAlignment="1">
      <alignment horizontal="left"/>
      <protection/>
    </xf>
    <xf numFmtId="172" fontId="8" fillId="0" borderId="0" xfId="58" applyNumberFormat="1" applyFont="1" applyFill="1" applyBorder="1">
      <alignment/>
      <protection/>
    </xf>
    <xf numFmtId="172" fontId="8" fillId="0" borderId="13" xfId="58" applyNumberFormat="1" applyFont="1" applyFill="1" applyBorder="1">
      <alignment/>
      <protection/>
    </xf>
    <xf numFmtId="172" fontId="8" fillId="0" borderId="15" xfId="44" applyNumberFormat="1" applyFont="1" applyFill="1" applyBorder="1" applyAlignment="1">
      <alignment horizontal="center"/>
    </xf>
    <xf numFmtId="43" fontId="8" fillId="0" borderId="0" xfId="58" applyNumberFormat="1" applyFont="1" applyFill="1" applyBorder="1">
      <alignment/>
      <protection/>
    </xf>
    <xf numFmtId="43" fontId="8" fillId="0" borderId="0" xfId="42" applyNumberFormat="1" applyFont="1" applyFill="1" applyBorder="1" applyAlignment="1">
      <alignment horizontal="center"/>
    </xf>
    <xf numFmtId="2" fontId="8" fillId="0" borderId="0" xfId="58" applyNumberFormat="1" applyFont="1" applyFill="1" applyBorder="1">
      <alignment/>
      <protection/>
    </xf>
    <xf numFmtId="0" fontId="7" fillId="0" borderId="0" xfId="58" applyFont="1" applyAlignment="1">
      <alignment horizontal="left"/>
      <protection/>
    </xf>
    <xf numFmtId="0" fontId="8" fillId="0" borderId="0" xfId="58" applyFont="1">
      <alignment/>
      <protection/>
    </xf>
    <xf numFmtId="0" fontId="11" fillId="0" borderId="0" xfId="58" applyFont="1" applyFill="1" applyAlignment="1">
      <alignment horizontal="centerContinuous"/>
      <protection/>
    </xf>
    <xf numFmtId="0" fontId="11" fillId="0" borderId="0" xfId="58" applyFont="1" applyBorder="1" applyAlignment="1">
      <alignment horizontal="centerContinuous"/>
      <protection/>
    </xf>
    <xf numFmtId="0" fontId="11" fillId="0" borderId="0" xfId="58" applyFont="1" applyAlignment="1">
      <alignment horizontal="centerContinuous"/>
      <protection/>
    </xf>
    <xf numFmtId="0" fontId="0" fillId="0" borderId="0" xfId="58">
      <alignment/>
      <protection/>
    </xf>
    <xf numFmtId="0" fontId="8" fillId="0" borderId="0" xfId="58" applyFont="1" applyAlignment="1">
      <alignment horizontal="left"/>
      <protection/>
    </xf>
    <xf numFmtId="0" fontId="8" fillId="0" borderId="0" xfId="58" applyFont="1" applyBorder="1" applyAlignment="1">
      <alignment horizontal="centerContinuous"/>
      <protection/>
    </xf>
    <xf numFmtId="0" fontId="8" fillId="0" borderId="0" xfId="58" applyFont="1" applyAlignment="1">
      <alignment horizontal="centerContinuous"/>
      <protection/>
    </xf>
    <xf numFmtId="0" fontId="11" fillId="0" borderId="0" xfId="58" applyFont="1" applyAlignment="1">
      <alignment horizontal="left"/>
      <protection/>
    </xf>
    <xf numFmtId="0" fontId="8" fillId="0" borderId="0" xfId="58" applyFont="1" applyBorder="1">
      <alignment/>
      <protection/>
    </xf>
    <xf numFmtId="0" fontId="8" fillId="0" borderId="0" xfId="58" applyFont="1" applyAlignment="1">
      <alignment horizontal="center"/>
      <protection/>
    </xf>
    <xf numFmtId="0" fontId="8" fillId="0" borderId="0" xfId="58" applyFont="1" applyBorder="1" applyAlignment="1">
      <alignment horizontal="center"/>
      <protection/>
    </xf>
    <xf numFmtId="0" fontId="11" fillId="0" borderId="0" xfId="58" applyFont="1" applyAlignment="1">
      <alignment horizontal="center"/>
      <protection/>
    </xf>
    <xf numFmtId="0" fontId="8" fillId="0" borderId="0" xfId="58" applyFont="1" applyBorder="1" applyAlignment="1" quotePrefix="1">
      <alignment horizontal="center"/>
      <protection/>
    </xf>
    <xf numFmtId="0" fontId="11" fillId="0" borderId="0" xfId="58" applyFont="1" applyFill="1" applyAlignment="1">
      <alignment horizontal="center"/>
      <protection/>
    </xf>
    <xf numFmtId="0" fontId="11" fillId="0" borderId="0" xfId="58" applyFont="1" applyBorder="1" applyAlignment="1">
      <alignment horizontal="center"/>
      <protection/>
    </xf>
    <xf numFmtId="0" fontId="11" fillId="0" borderId="0" xfId="58" applyFont="1">
      <alignment/>
      <protection/>
    </xf>
    <xf numFmtId="0" fontId="11" fillId="0" borderId="0" xfId="58" applyFont="1" applyFill="1" applyAlignment="1" quotePrefix="1">
      <alignment horizontal="center"/>
      <protection/>
    </xf>
    <xf numFmtId="0" fontId="11" fillId="0" borderId="0" xfId="58" applyFont="1" applyAlignment="1" quotePrefix="1">
      <alignment horizontal="center"/>
      <protection/>
    </xf>
    <xf numFmtId="172" fontId="8" fillId="0" borderId="0" xfId="44" applyNumberFormat="1" applyFont="1" applyFill="1" applyAlignment="1">
      <alignment/>
    </xf>
    <xf numFmtId="172" fontId="8" fillId="0" borderId="0" xfId="44" applyNumberFormat="1" applyFont="1" applyBorder="1" applyAlignment="1">
      <alignment/>
    </xf>
    <xf numFmtId="172" fontId="8" fillId="0" borderId="0" xfId="44" applyNumberFormat="1" applyFont="1" applyAlignment="1">
      <alignment horizontal="center"/>
    </xf>
    <xf numFmtId="172" fontId="8" fillId="0" borderId="0" xfId="44" applyNumberFormat="1" applyFont="1" applyFill="1" applyBorder="1" applyAlignment="1">
      <alignment/>
    </xf>
    <xf numFmtId="172" fontId="11" fillId="0" borderId="0" xfId="44" applyNumberFormat="1" applyFont="1" applyBorder="1" applyAlignment="1">
      <alignment horizontal="center"/>
    </xf>
    <xf numFmtId="172" fontId="8" fillId="0" borderId="0" xfId="44" applyNumberFormat="1" applyFont="1" applyFill="1" applyAlignment="1">
      <alignment/>
    </xf>
    <xf numFmtId="172" fontId="8" fillId="0" borderId="0" xfId="44" applyNumberFormat="1" applyFont="1" applyBorder="1" applyAlignment="1">
      <alignment/>
    </xf>
    <xf numFmtId="0" fontId="8" fillId="0" borderId="0" xfId="58" applyFont="1" applyFill="1" applyAlignment="1" quotePrefix="1">
      <alignment horizontal="left"/>
      <protection/>
    </xf>
    <xf numFmtId="171" fontId="8" fillId="0" borderId="0" xfId="42" applyNumberFormat="1" applyFont="1" applyFill="1" applyBorder="1" applyAlignment="1">
      <alignment/>
    </xf>
    <xf numFmtId="172" fontId="8" fillId="0" borderId="0" xfId="44" applyNumberFormat="1" applyFont="1" applyBorder="1" applyAlignment="1">
      <alignment horizontal="center"/>
    </xf>
    <xf numFmtId="0" fontId="8" fillId="0" borderId="0" xfId="58" applyFont="1" applyAlignment="1" quotePrefix="1">
      <alignment horizontal="left"/>
      <protection/>
    </xf>
    <xf numFmtId="172" fontId="8" fillId="0" borderId="13" xfId="44" applyNumberFormat="1" applyFont="1" applyFill="1" applyBorder="1" applyAlignment="1">
      <alignment/>
    </xf>
    <xf numFmtId="172" fontId="8" fillId="0" borderId="13" xfId="44" applyNumberFormat="1" applyFont="1" applyBorder="1" applyAlignment="1">
      <alignment horizontal="center"/>
    </xf>
    <xf numFmtId="172" fontId="8" fillId="0" borderId="0" xfId="44" applyNumberFormat="1" applyFont="1" applyFill="1" applyAlignment="1">
      <alignment horizontal="right"/>
    </xf>
    <xf numFmtId="172" fontId="8" fillId="0" borderId="0" xfId="44" applyNumberFormat="1" applyFont="1" applyFill="1" applyAlignment="1">
      <alignment horizontal="center"/>
    </xf>
    <xf numFmtId="37" fontId="8" fillId="0" borderId="0" xfId="58" applyNumberFormat="1" applyFont="1" applyBorder="1" applyAlignment="1">
      <alignment horizontal="left"/>
      <protection/>
    </xf>
    <xf numFmtId="37" fontId="8" fillId="0" borderId="0" xfId="58" applyNumberFormat="1" applyFont="1" applyAlignment="1">
      <alignment horizontal="centerContinuous"/>
      <protection/>
    </xf>
    <xf numFmtId="37" fontId="8" fillId="0" borderId="0" xfId="58" applyNumberFormat="1" applyFont="1">
      <alignment/>
      <protection/>
    </xf>
    <xf numFmtId="37" fontId="8" fillId="0" borderId="0" xfId="58" applyNumberFormat="1" applyFont="1" applyFill="1" applyAlignment="1">
      <alignment horizontal="centerContinuous"/>
      <protection/>
    </xf>
    <xf numFmtId="43" fontId="9" fillId="0" borderId="0" xfId="44" applyFont="1" applyAlignment="1">
      <alignment/>
    </xf>
    <xf numFmtId="0" fontId="9" fillId="0" borderId="0" xfId="58" applyFont="1">
      <alignment/>
      <protection/>
    </xf>
    <xf numFmtId="37" fontId="8" fillId="0" borderId="0" xfId="58" applyNumberFormat="1" applyFont="1" applyFill="1">
      <alignment/>
      <protection/>
    </xf>
    <xf numFmtId="37" fontId="11" fillId="0" borderId="0" xfId="58" applyNumberFormat="1" applyFont="1" applyBorder="1" applyAlignment="1">
      <alignment horizontal="left"/>
      <protection/>
    </xf>
    <xf numFmtId="39" fontId="11" fillId="0" borderId="0" xfId="0" applyFont="1" applyAlignment="1">
      <alignment horizontal="left"/>
    </xf>
    <xf numFmtId="0" fontId="13" fillId="0" borderId="0" xfId="58" applyFont="1">
      <alignment/>
      <protection/>
    </xf>
    <xf numFmtId="0" fontId="11" fillId="0" borderId="0" xfId="58" applyFont="1" applyBorder="1" applyAlignment="1">
      <alignment horizontal="left"/>
      <protection/>
    </xf>
    <xf numFmtId="15" fontId="11" fillId="0" borderId="0" xfId="58" applyNumberFormat="1" applyFont="1" applyAlignment="1" quotePrefix="1">
      <alignment horizontal="left"/>
      <protection/>
    </xf>
    <xf numFmtId="39" fontId="13" fillId="0" borderId="0" xfId="0" applyFont="1" applyAlignment="1">
      <alignment horizontal="center"/>
    </xf>
    <xf numFmtId="37" fontId="11" fillId="0" borderId="0" xfId="0" applyNumberFormat="1" applyFont="1" applyAlignment="1">
      <alignment horizontal="center"/>
    </xf>
    <xf numFmtId="39" fontId="8" fillId="0" borderId="0" xfId="0" applyFont="1" applyAlignment="1">
      <alignment horizontal="center"/>
    </xf>
    <xf numFmtId="39" fontId="8" fillId="0" borderId="0" xfId="0" applyFont="1" applyAlignment="1">
      <alignment/>
    </xf>
    <xf numFmtId="37" fontId="11" fillId="0" borderId="0" xfId="0" applyNumberFormat="1" applyFont="1" applyAlignment="1" quotePrefix="1">
      <alignment horizontal="center"/>
    </xf>
    <xf numFmtId="37" fontId="11" fillId="0" borderId="0" xfId="0" applyNumberFormat="1" applyFont="1" applyAlignment="1">
      <alignment/>
    </xf>
    <xf numFmtId="39" fontId="8" fillId="0" borderId="0" xfId="0" applyFont="1" applyBorder="1" applyAlignment="1">
      <alignment/>
    </xf>
    <xf numFmtId="172" fontId="8" fillId="0" borderId="0" xfId="42" applyNumberFormat="1" applyFont="1" applyBorder="1" applyAlignment="1" quotePrefix="1">
      <alignment horizontal="right"/>
    </xf>
    <xf numFmtId="39" fontId="8" fillId="0" borderId="0" xfId="0" applyFont="1" applyFill="1" applyAlignment="1">
      <alignment/>
    </xf>
    <xf numFmtId="172" fontId="8" fillId="0" borderId="0" xfId="42" applyNumberFormat="1" applyFont="1" applyAlignment="1">
      <alignment/>
    </xf>
    <xf numFmtId="39" fontId="13" fillId="0" borderId="0" xfId="0" applyFont="1" applyAlignment="1">
      <alignment/>
    </xf>
    <xf numFmtId="172" fontId="8" fillId="0" borderId="0" xfId="42" applyNumberFormat="1" applyFont="1" applyBorder="1" applyAlignment="1">
      <alignment/>
    </xf>
    <xf numFmtId="172" fontId="8" fillId="0" borderId="13" xfId="42" applyNumberFormat="1" applyFont="1" applyBorder="1" applyAlignment="1">
      <alignment/>
    </xf>
    <xf numFmtId="37" fontId="13" fillId="0" borderId="0" xfId="0" applyNumberFormat="1" applyFont="1" applyAlignment="1">
      <alignment/>
    </xf>
    <xf numFmtId="39" fontId="11" fillId="0" borderId="0" xfId="0" applyFont="1" applyAlignment="1">
      <alignment/>
    </xf>
    <xf numFmtId="39" fontId="8" fillId="0" borderId="0" xfId="0" applyFont="1" applyFill="1" applyBorder="1" applyAlignment="1">
      <alignment/>
    </xf>
    <xf numFmtId="39" fontId="16" fillId="0" borderId="0" xfId="0" applyFont="1" applyAlignment="1">
      <alignment/>
    </xf>
    <xf numFmtId="0" fontId="18" fillId="0" borderId="0" xfId="58" applyFont="1">
      <alignment/>
      <protection/>
    </xf>
    <xf numFmtId="37" fontId="8" fillId="0" borderId="0" xfId="0" applyNumberFormat="1" applyFont="1" applyBorder="1" applyAlignment="1">
      <alignment/>
    </xf>
    <xf numFmtId="37" fontId="8" fillId="0" borderId="0" xfId="0" applyNumberFormat="1" applyFont="1" applyBorder="1" applyAlignment="1" quotePrefix="1">
      <alignment horizontal="right"/>
    </xf>
    <xf numFmtId="0" fontId="11" fillId="0" borderId="0" xfId="58" applyFont="1" applyBorder="1">
      <alignment/>
      <protection/>
    </xf>
    <xf numFmtId="39" fontId="11" fillId="0" borderId="0" xfId="0" applyFont="1" applyAlignment="1">
      <alignment horizontal="center"/>
    </xf>
    <xf numFmtId="41" fontId="8" fillId="0" borderId="0" xfId="0" applyNumberFormat="1" applyFont="1" applyAlignment="1">
      <alignment/>
    </xf>
    <xf numFmtId="41" fontId="8" fillId="0" borderId="13" xfId="0" applyNumberFormat="1" applyFont="1" applyBorder="1" applyAlignment="1">
      <alignment/>
    </xf>
    <xf numFmtId="41" fontId="8" fillId="0" borderId="0" xfId="0" applyNumberFormat="1" applyFont="1" applyBorder="1" applyAlignment="1">
      <alignment/>
    </xf>
    <xf numFmtId="43" fontId="0" fillId="0" borderId="0" xfId="44" applyFont="1" applyFill="1" applyBorder="1" applyAlignment="1">
      <alignment/>
    </xf>
    <xf numFmtId="0" fontId="0" fillId="0" borderId="0" xfId="58" applyFill="1" applyBorder="1" applyAlignment="1">
      <alignment horizontal="center"/>
      <protection/>
    </xf>
    <xf numFmtId="0" fontId="0" fillId="0" borderId="10" xfId="58" applyFill="1" applyBorder="1" applyAlignment="1">
      <alignment horizontal="center"/>
      <protection/>
    </xf>
    <xf numFmtId="43" fontId="1" fillId="0" borderId="0" xfId="44" applyFont="1" applyFill="1" applyBorder="1" applyAlignment="1">
      <alignment/>
    </xf>
    <xf numFmtId="0" fontId="1" fillId="0" borderId="0" xfId="58" applyFont="1" applyFill="1" applyBorder="1" applyAlignment="1">
      <alignment horizontal="center"/>
      <protection/>
    </xf>
    <xf numFmtId="172" fontId="0" fillId="0" borderId="0" xfId="44" applyNumberFormat="1" applyFont="1" applyFill="1" applyBorder="1" applyAlignment="1">
      <alignment/>
    </xf>
    <xf numFmtId="43" fontId="0" fillId="0" borderId="0" xfId="42" applyFont="1" applyFill="1" applyBorder="1" applyAlignment="1">
      <alignment/>
    </xf>
    <xf numFmtId="172" fontId="8" fillId="0" borderId="15" xfId="58" applyNumberFormat="1" applyFont="1" applyFill="1" applyBorder="1">
      <alignment/>
      <protection/>
    </xf>
    <xf numFmtId="0" fontId="12" fillId="0" borderId="0" xfId="58" applyFont="1" applyFill="1" applyBorder="1">
      <alignment/>
      <protection/>
    </xf>
    <xf numFmtId="0" fontId="8" fillId="0" borderId="0" xfId="58" applyFont="1" applyFill="1" applyBorder="1" applyAlignment="1">
      <alignment horizontal="centerContinuous"/>
      <protection/>
    </xf>
    <xf numFmtId="0" fontId="11" fillId="0" borderId="0" xfId="58" applyFont="1" applyFill="1" applyAlignment="1">
      <alignment horizontal="right"/>
      <protection/>
    </xf>
    <xf numFmtId="0" fontId="11" fillId="0" borderId="0" xfId="58" applyFont="1" applyFill="1" applyBorder="1" applyAlignment="1" quotePrefix="1">
      <alignment horizontal="right"/>
      <protection/>
    </xf>
    <xf numFmtId="0" fontId="11" fillId="0" borderId="0" xfId="58" applyFont="1" applyAlignment="1">
      <alignment horizontal="right"/>
      <protection/>
    </xf>
    <xf numFmtId="0" fontId="12" fillId="0" borderId="0" xfId="58" applyFont="1" applyAlignment="1">
      <alignment horizontal="right"/>
      <protection/>
    </xf>
    <xf numFmtId="0" fontId="8" fillId="0" borderId="0" xfId="58" applyFont="1" applyBorder="1" applyAlignment="1">
      <alignment horizontal="right"/>
      <protection/>
    </xf>
    <xf numFmtId="0" fontId="12" fillId="0" borderId="0" xfId="58" applyFont="1" applyFill="1" applyAlignment="1">
      <alignment horizontal="right"/>
      <protection/>
    </xf>
    <xf numFmtId="0" fontId="11" fillId="0" borderId="0" xfId="58" applyFont="1" applyFill="1" applyBorder="1" applyAlignment="1">
      <alignment horizontal="right"/>
      <protection/>
    </xf>
    <xf numFmtId="172" fontId="11" fillId="0" borderId="0" xfId="44" applyNumberFormat="1" applyFont="1" applyFill="1" applyBorder="1" applyAlignment="1">
      <alignment horizontal="center"/>
    </xf>
    <xf numFmtId="171" fontId="8" fillId="0" borderId="13" xfId="42" applyNumberFormat="1" applyFont="1" applyFill="1" applyBorder="1" applyAlignment="1">
      <alignment/>
    </xf>
    <xf numFmtId="172" fontId="11" fillId="0" borderId="13" xfId="44" applyNumberFormat="1" applyFont="1" applyFill="1" applyBorder="1" applyAlignment="1">
      <alignment/>
    </xf>
    <xf numFmtId="172" fontId="11" fillId="0" borderId="0" xfId="44" applyNumberFormat="1" applyFont="1" applyBorder="1" applyAlignment="1">
      <alignment/>
    </xf>
    <xf numFmtId="43" fontId="8" fillId="0" borderId="0" xfId="44" applyNumberFormat="1" applyFont="1" applyFill="1" applyBorder="1" applyAlignment="1">
      <alignment/>
    </xf>
    <xf numFmtId="172" fontId="11" fillId="0" borderId="0" xfId="44" applyNumberFormat="1" applyFont="1" applyFill="1" applyBorder="1" applyAlignment="1">
      <alignment/>
    </xf>
    <xf numFmtId="0" fontId="8" fillId="0" borderId="0" xfId="58" applyFont="1" applyBorder="1" applyAlignment="1">
      <alignment horizontal="left"/>
      <protection/>
    </xf>
    <xf numFmtId="43" fontId="9" fillId="0" borderId="0" xfId="44" applyFont="1" applyFill="1" applyBorder="1" applyAlignment="1">
      <alignment/>
    </xf>
    <xf numFmtId="0" fontId="9" fillId="0" borderId="0" xfId="58" applyFont="1" applyFill="1" applyBorder="1">
      <alignment/>
      <protection/>
    </xf>
    <xf numFmtId="43" fontId="8" fillId="0" borderId="0" xfId="44" applyFont="1" applyFill="1" applyBorder="1" applyAlignment="1" quotePrefix="1">
      <alignment horizontal="center"/>
    </xf>
    <xf numFmtId="43" fontId="0" fillId="0" borderId="0" xfId="58" applyNumberFormat="1" applyFill="1" applyBorder="1">
      <alignment/>
      <protection/>
    </xf>
    <xf numFmtId="0" fontId="0" fillId="0" borderId="0" xfId="58" applyFill="1" applyBorder="1">
      <alignment/>
      <protection/>
    </xf>
    <xf numFmtId="43" fontId="8" fillId="0" borderId="0" xfId="42" applyFont="1" applyBorder="1" applyAlignment="1">
      <alignment horizontal="right"/>
    </xf>
    <xf numFmtId="37" fontId="13" fillId="0" borderId="0" xfId="0" applyNumberFormat="1" applyFont="1" applyBorder="1" applyAlignment="1">
      <alignment/>
    </xf>
    <xf numFmtId="0" fontId="19" fillId="0" borderId="0" xfId="58" applyFont="1">
      <alignment/>
      <protection/>
    </xf>
    <xf numFmtId="0" fontId="20" fillId="0" borderId="0" xfId="58" applyFont="1">
      <alignment/>
      <protection/>
    </xf>
    <xf numFmtId="0" fontId="21" fillId="0" borderId="0" xfId="58" applyFont="1">
      <alignment/>
      <protection/>
    </xf>
    <xf numFmtId="0" fontId="19" fillId="0" borderId="0" xfId="58" applyFont="1" applyAlignment="1">
      <alignment horizontal="center"/>
      <protection/>
    </xf>
    <xf numFmtId="0" fontId="20" fillId="0" borderId="0" xfId="58" applyFont="1" applyAlignment="1">
      <alignment horizontal="center"/>
      <protection/>
    </xf>
    <xf numFmtId="0" fontId="19" fillId="0" borderId="0" xfId="58" applyFont="1" applyFill="1" applyAlignment="1">
      <alignment horizontal="center"/>
      <protection/>
    </xf>
    <xf numFmtId="0" fontId="21" fillId="0" borderId="0" xfId="58" applyFont="1" applyAlignment="1">
      <alignment horizontal="center"/>
      <protection/>
    </xf>
    <xf numFmtId="0" fontId="19" fillId="0" borderId="0" xfId="58" applyFont="1" quotePrefix="1">
      <alignment/>
      <protection/>
    </xf>
    <xf numFmtId="172" fontId="19" fillId="0" borderId="0" xfId="42" applyNumberFormat="1" applyFont="1" applyAlignment="1">
      <alignment horizontal="center"/>
    </xf>
    <xf numFmtId="172" fontId="19" fillId="0" borderId="0" xfId="42" applyNumberFormat="1" applyFont="1" applyAlignment="1">
      <alignment horizontal="right"/>
    </xf>
    <xf numFmtId="41" fontId="19" fillId="0" borderId="0" xfId="42" applyNumberFormat="1" applyFont="1" applyFill="1" applyAlignment="1">
      <alignment horizontal="center"/>
    </xf>
    <xf numFmtId="43" fontId="19" fillId="0" borderId="0" xfId="42" applyFont="1" applyAlignment="1">
      <alignment horizontal="center"/>
    </xf>
    <xf numFmtId="172" fontId="19" fillId="0" borderId="0" xfId="44" applyNumberFormat="1" applyFont="1" applyAlignment="1">
      <alignment/>
    </xf>
    <xf numFmtId="43" fontId="19" fillId="0" borderId="0" xfId="42" applyFont="1" applyAlignment="1">
      <alignment/>
    </xf>
    <xf numFmtId="0" fontId="19" fillId="0" borderId="0" xfId="58" applyFont="1" applyAlignment="1">
      <alignment horizontal="left"/>
      <protection/>
    </xf>
    <xf numFmtId="172" fontId="19" fillId="0" borderId="0" xfId="42" applyNumberFormat="1" applyFont="1" applyAlignment="1">
      <alignment horizontal="right" readingOrder="2"/>
    </xf>
    <xf numFmtId="0" fontId="21" fillId="0" borderId="0" xfId="58" applyFont="1" applyAlignment="1">
      <alignment horizontal="right" readingOrder="2"/>
      <protection/>
    </xf>
    <xf numFmtId="172" fontId="19" fillId="0" borderId="0" xfId="42" applyNumberFormat="1" applyFont="1" applyAlignment="1">
      <alignment/>
    </xf>
    <xf numFmtId="2" fontId="19" fillId="0" borderId="0" xfId="58" applyNumberFormat="1" applyFont="1">
      <alignment/>
      <protection/>
    </xf>
    <xf numFmtId="43" fontId="8" fillId="0" borderId="0" xfId="42" applyFont="1" applyBorder="1" applyAlignment="1" quotePrefix="1">
      <alignment horizontal="right"/>
    </xf>
    <xf numFmtId="172" fontId="11" fillId="0" borderId="15" xfId="44" applyNumberFormat="1" applyFont="1" applyFill="1" applyBorder="1" applyAlignment="1">
      <alignment/>
    </xf>
    <xf numFmtId="43" fontId="8" fillId="0" borderId="0" xfId="44" applyNumberFormat="1" applyFont="1" applyBorder="1" applyAlignment="1">
      <alignment/>
    </xf>
    <xf numFmtId="172" fontId="11" fillId="0" borderId="0" xfId="42" applyNumberFormat="1" applyFont="1" applyAlignment="1">
      <alignment/>
    </xf>
    <xf numFmtId="172" fontId="11" fillId="0" borderId="13" xfId="42" applyNumberFormat="1" applyFont="1" applyBorder="1" applyAlignment="1">
      <alignment/>
    </xf>
    <xf numFmtId="172" fontId="1" fillId="0" borderId="13" xfId="42" applyNumberFormat="1" applyFont="1" applyBorder="1" applyAlignment="1">
      <alignment/>
    </xf>
    <xf numFmtId="41" fontId="11" fillId="0" borderId="13" xfId="0" applyNumberFormat="1" applyFont="1" applyBorder="1" applyAlignment="1">
      <alignment/>
    </xf>
    <xf numFmtId="41" fontId="8" fillId="0" borderId="0" xfId="0" applyNumberFormat="1" applyFont="1" applyFill="1" applyBorder="1" applyAlignment="1">
      <alignment/>
    </xf>
    <xf numFmtId="39" fontId="13" fillId="0" borderId="0" xfId="0" applyFont="1" applyBorder="1" applyAlignment="1">
      <alignment/>
    </xf>
    <xf numFmtId="43" fontId="13" fillId="0" borderId="0" xfId="42" applyFont="1" applyBorder="1" applyAlignment="1">
      <alignment/>
    </xf>
    <xf numFmtId="0" fontId="17" fillId="0" borderId="0" xfId="58" applyFont="1" applyFill="1" applyAlignment="1">
      <alignment horizontal="left"/>
      <protection/>
    </xf>
    <xf numFmtId="0" fontId="5" fillId="0" borderId="0" xfId="58" applyFont="1" applyFill="1" applyAlignment="1">
      <alignment horizontal="left"/>
      <protection/>
    </xf>
    <xf numFmtId="0" fontId="17" fillId="0" borderId="0" xfId="58" applyFont="1">
      <alignment/>
      <protection/>
    </xf>
    <xf numFmtId="0" fontId="5" fillId="0" borderId="0" xfId="58" applyFont="1" applyAlignment="1" quotePrefix="1">
      <alignment horizontal="left"/>
      <protection/>
    </xf>
    <xf numFmtId="0" fontId="5" fillId="0" borderId="0" xfId="58" applyFont="1">
      <alignment/>
      <protection/>
    </xf>
    <xf numFmtId="0" fontId="5" fillId="0" borderId="0" xfId="58" applyFont="1" quotePrefix="1">
      <alignment/>
      <protection/>
    </xf>
    <xf numFmtId="0" fontId="17" fillId="0" borderId="0" xfId="58" applyFont="1" applyBorder="1">
      <alignment/>
      <protection/>
    </xf>
    <xf numFmtId="171" fontId="17" fillId="0" borderId="0" xfId="42" applyNumberFormat="1" applyFont="1" applyAlignment="1">
      <alignment/>
    </xf>
    <xf numFmtId="0" fontId="5" fillId="0" borderId="0" xfId="58" applyFont="1" applyAlignment="1">
      <alignment horizontal="left"/>
      <protection/>
    </xf>
    <xf numFmtId="0" fontId="17" fillId="0" borderId="0" xfId="58" applyFont="1" applyAlignment="1">
      <alignment horizontal="center"/>
      <protection/>
    </xf>
    <xf numFmtId="0" fontId="23" fillId="0" borderId="0" xfId="58" applyFont="1">
      <alignment/>
      <protection/>
    </xf>
    <xf numFmtId="0" fontId="5" fillId="0" borderId="0" xfId="58" applyFont="1" applyFill="1">
      <alignment/>
      <protection/>
    </xf>
    <xf numFmtId="0" fontId="17" fillId="0" borderId="0" xfId="58" applyFont="1" applyFill="1">
      <alignment/>
      <protection/>
    </xf>
    <xf numFmtId="0" fontId="5" fillId="0" borderId="0" xfId="58" applyFont="1" applyAlignment="1">
      <alignment horizontal="center"/>
      <protection/>
    </xf>
    <xf numFmtId="0" fontId="17" fillId="0" borderId="0" xfId="58" applyFont="1" applyFill="1" applyAlignment="1">
      <alignment horizontal="center"/>
      <protection/>
    </xf>
    <xf numFmtId="0" fontId="17" fillId="0" borderId="0" xfId="58" applyFont="1" applyAlignment="1" quotePrefix="1">
      <alignment horizontal="left"/>
      <protection/>
    </xf>
    <xf numFmtId="0" fontId="17" fillId="0" borderId="0" xfId="58" applyFont="1" quotePrefix="1">
      <alignment/>
      <protection/>
    </xf>
    <xf numFmtId="172" fontId="17" fillId="0" borderId="0" xfId="42" applyNumberFormat="1" applyFont="1" applyAlignment="1">
      <alignment horizontal="center"/>
    </xf>
    <xf numFmtId="172" fontId="17" fillId="0" borderId="0" xfId="42" applyNumberFormat="1" applyFont="1" applyAlignment="1">
      <alignment horizontal="right"/>
    </xf>
    <xf numFmtId="41" fontId="17" fillId="0" borderId="0" xfId="42" applyNumberFormat="1" applyFont="1" applyFill="1" applyAlignment="1">
      <alignment horizontal="center"/>
    </xf>
    <xf numFmtId="172" fontId="17" fillId="0" borderId="0" xfId="44" applyNumberFormat="1" applyFont="1" applyAlignment="1">
      <alignment/>
    </xf>
    <xf numFmtId="43" fontId="17" fillId="0" borderId="0" xfId="42" applyFont="1" applyAlignment="1">
      <alignment/>
    </xf>
    <xf numFmtId="172" fontId="17" fillId="0" borderId="13" xfId="44" applyNumberFormat="1" applyFont="1" applyBorder="1" applyAlignment="1">
      <alignment/>
    </xf>
    <xf numFmtId="172" fontId="17" fillId="0" borderId="15" xfId="44" applyNumberFormat="1" applyFont="1" applyBorder="1" applyAlignment="1">
      <alignment/>
    </xf>
    <xf numFmtId="0" fontId="17" fillId="0" borderId="0" xfId="58" applyFont="1" applyAlignment="1" quotePrefix="1">
      <alignment horizontal="right"/>
      <protection/>
    </xf>
    <xf numFmtId="0" fontId="17" fillId="0" borderId="0" xfId="58" applyFont="1" applyAlignment="1">
      <alignment horizontal="right"/>
      <protection/>
    </xf>
    <xf numFmtId="0" fontId="5" fillId="0" borderId="0" xfId="58" applyFont="1" applyAlignment="1">
      <alignment horizontal="right"/>
      <protection/>
    </xf>
    <xf numFmtId="0" fontId="17" fillId="0" borderId="0" xfId="58" applyFont="1" applyAlignment="1">
      <alignment horizontal="left"/>
      <protection/>
    </xf>
    <xf numFmtId="0" fontId="17" fillId="0" borderId="0" xfId="58" applyFont="1" applyBorder="1" quotePrefix="1">
      <alignment/>
      <protection/>
    </xf>
    <xf numFmtId="0" fontId="17" fillId="0" borderId="0" xfId="58" applyFont="1" applyBorder="1" applyAlignment="1">
      <alignment horizontal="center"/>
      <protection/>
    </xf>
    <xf numFmtId="0" fontId="5" fillId="0" borderId="0" xfId="58" applyFont="1" applyBorder="1" applyAlignment="1">
      <alignment horizontal="center"/>
      <protection/>
    </xf>
    <xf numFmtId="0" fontId="24" fillId="0" borderId="0" xfId="58" applyFont="1" applyBorder="1">
      <alignment/>
      <protection/>
    </xf>
    <xf numFmtId="172" fontId="17" fillId="0" borderId="0" xfId="44" applyNumberFormat="1" applyFont="1" applyBorder="1" applyAlignment="1">
      <alignment/>
    </xf>
    <xf numFmtId="172" fontId="17" fillId="0" borderId="0" xfId="44" applyNumberFormat="1" applyFont="1" applyFill="1" applyBorder="1" applyAlignment="1">
      <alignment/>
    </xf>
    <xf numFmtId="0" fontId="17" fillId="0" borderId="0" xfId="58" applyFont="1" applyFill="1" applyBorder="1">
      <alignment/>
      <protection/>
    </xf>
    <xf numFmtId="0" fontId="17" fillId="0" borderId="0" xfId="58" applyFont="1" applyFill="1" applyBorder="1" applyAlignment="1">
      <alignment horizontal="center"/>
      <protection/>
    </xf>
    <xf numFmtId="172" fontId="17" fillId="0" borderId="13" xfId="44" applyNumberFormat="1" applyFont="1" applyFill="1" applyBorder="1" applyAlignment="1">
      <alignment/>
    </xf>
    <xf numFmtId="172" fontId="17" fillId="0" borderId="13" xfId="58" applyNumberFormat="1" applyFont="1" applyFill="1" applyBorder="1">
      <alignment/>
      <protection/>
    </xf>
    <xf numFmtId="172" fontId="17" fillId="0" borderId="0" xfId="58" applyNumberFormat="1" applyFont="1" applyBorder="1">
      <alignment/>
      <protection/>
    </xf>
    <xf numFmtId="0" fontId="18" fillId="0" borderId="0" xfId="58" applyFont="1" applyAlignment="1">
      <alignment horizontal="right" readingOrder="2"/>
      <protection/>
    </xf>
    <xf numFmtId="172" fontId="17" fillId="0" borderId="0" xfId="42" applyNumberFormat="1" applyFont="1" applyAlignment="1">
      <alignment/>
    </xf>
    <xf numFmtId="2" fontId="17" fillId="0" borderId="0" xfId="58" applyNumberFormat="1" applyFont="1">
      <alignment/>
      <protection/>
    </xf>
    <xf numFmtId="172" fontId="19" fillId="0" borderId="0" xfId="44" applyNumberFormat="1" applyFont="1" applyBorder="1" applyAlignment="1">
      <alignment/>
    </xf>
    <xf numFmtId="0" fontId="19" fillId="0" borderId="0" xfId="58" applyFont="1" applyBorder="1">
      <alignment/>
      <protection/>
    </xf>
    <xf numFmtId="0" fontId="5" fillId="0" borderId="0" xfId="58" applyFont="1" applyFill="1" quotePrefix="1">
      <alignment/>
      <protection/>
    </xf>
    <xf numFmtId="41" fontId="8" fillId="0" borderId="0" xfId="44" applyNumberFormat="1" applyFont="1" applyFill="1" applyAlignment="1">
      <alignment/>
    </xf>
    <xf numFmtId="43" fontId="8" fillId="0" borderId="14" xfId="44" applyFont="1" applyFill="1" applyBorder="1" applyAlignment="1">
      <alignment horizontal="center"/>
    </xf>
    <xf numFmtId="43" fontId="0" fillId="0" borderId="11" xfId="44" applyFont="1" applyFill="1" applyBorder="1" applyAlignment="1">
      <alignment/>
    </xf>
    <xf numFmtId="0" fontId="0" fillId="0" borderId="10" xfId="58" applyFont="1" applyFill="1" applyBorder="1">
      <alignment/>
      <protection/>
    </xf>
    <xf numFmtId="172" fontId="25" fillId="0" borderId="0" xfId="44" applyNumberFormat="1" applyFont="1" applyFill="1" applyBorder="1" applyAlignment="1">
      <alignment horizontal="center"/>
    </xf>
    <xf numFmtId="172" fontId="25" fillId="0" borderId="13" xfId="44" applyNumberFormat="1" applyFont="1" applyFill="1" applyBorder="1" applyAlignment="1">
      <alignment horizontal="center"/>
    </xf>
    <xf numFmtId="0" fontId="25" fillId="0" borderId="0" xfId="58" applyFont="1" applyFill="1" applyBorder="1">
      <alignment/>
      <protection/>
    </xf>
    <xf numFmtId="172" fontId="25" fillId="0" borderId="0" xfId="58" applyNumberFormat="1" applyFont="1" applyFill="1" applyBorder="1">
      <alignment/>
      <protection/>
    </xf>
    <xf numFmtId="43" fontId="25" fillId="0" borderId="0" xfId="58" applyNumberFormat="1" applyFont="1" applyFill="1" applyBorder="1">
      <alignment/>
      <protection/>
    </xf>
    <xf numFmtId="172" fontId="25" fillId="0" borderId="13" xfId="58" applyNumberFormat="1" applyFont="1" applyFill="1" applyBorder="1">
      <alignment/>
      <protection/>
    </xf>
    <xf numFmtId="172" fontId="7" fillId="0" borderId="0" xfId="58" applyNumberFormat="1" applyFont="1" applyAlignment="1">
      <alignment horizontal="left"/>
      <protection/>
    </xf>
    <xf numFmtId="172" fontId="0" fillId="0" borderId="0" xfId="58" applyNumberFormat="1">
      <alignment/>
      <protection/>
    </xf>
    <xf numFmtId="172" fontId="0" fillId="0" borderId="0" xfId="58" applyNumberFormat="1" applyBorder="1">
      <alignment/>
      <protection/>
    </xf>
    <xf numFmtId="172" fontId="8" fillId="0" borderId="0" xfId="58" applyNumberFormat="1" applyFont="1" applyAlignment="1">
      <alignment horizontal="left"/>
      <protection/>
    </xf>
    <xf numFmtId="172" fontId="11" fillId="0" borderId="0" xfId="58" applyNumberFormat="1" applyFont="1" applyAlignment="1">
      <alignment horizontal="left"/>
      <protection/>
    </xf>
    <xf numFmtId="172" fontId="11" fillId="0" borderId="0" xfId="58" applyNumberFormat="1" applyFont="1" applyBorder="1" applyAlignment="1">
      <alignment horizontal="left"/>
      <protection/>
    </xf>
    <xf numFmtId="172" fontId="12" fillId="0" borderId="0" xfId="58" applyNumberFormat="1" applyFont="1" applyAlignment="1">
      <alignment horizontal="left"/>
      <protection/>
    </xf>
    <xf numFmtId="172" fontId="11" fillId="0" borderId="0" xfId="58" applyNumberFormat="1" applyFont="1" applyAlignment="1">
      <alignment horizontal="center"/>
      <protection/>
    </xf>
    <xf numFmtId="172" fontId="1" fillId="0" borderId="0" xfId="0" applyNumberFormat="1" applyFont="1" applyFill="1" applyAlignment="1">
      <alignment/>
    </xf>
    <xf numFmtId="172" fontId="14" fillId="0" borderId="0" xfId="0" applyNumberFormat="1" applyFont="1" applyFill="1" applyAlignment="1">
      <alignment horizontal="center"/>
    </xf>
    <xf numFmtId="172" fontId="14" fillId="0" borderId="0" xfId="42" applyNumberFormat="1" applyFont="1" applyFill="1" applyAlignment="1">
      <alignment horizontal="right"/>
    </xf>
    <xf numFmtId="172" fontId="14" fillId="0" borderId="0" xfId="0" applyNumberFormat="1" applyFont="1" applyFill="1" applyBorder="1" applyAlignment="1">
      <alignment/>
    </xf>
    <xf numFmtId="172" fontId="14" fillId="0" borderId="0" xfId="0" applyNumberFormat="1" applyFont="1" applyFill="1" applyAlignment="1">
      <alignment/>
    </xf>
    <xf numFmtId="172" fontId="22" fillId="0" borderId="0" xfId="0" applyNumberFormat="1" applyFont="1" applyFill="1" applyAlignment="1">
      <alignment/>
    </xf>
    <xf numFmtId="172" fontId="11" fillId="0" borderId="0" xfId="0" applyNumberFormat="1" applyFont="1" applyAlignment="1">
      <alignment/>
    </xf>
    <xf numFmtId="172" fontId="8" fillId="0" borderId="0" xfId="0" applyNumberFormat="1" applyFont="1" applyAlignment="1">
      <alignment/>
    </xf>
    <xf numFmtId="172" fontId="8" fillId="0" borderId="0" xfId="0" applyNumberFormat="1" applyFont="1" applyBorder="1" applyAlignment="1">
      <alignment/>
    </xf>
    <xf numFmtId="172" fontId="0" fillId="0" borderId="0" xfId="0" applyNumberFormat="1" applyAlignment="1">
      <alignment/>
    </xf>
    <xf numFmtId="172" fontId="8" fillId="0" borderId="0" xfId="0" applyNumberFormat="1" applyFont="1" applyFill="1" applyAlignment="1">
      <alignment/>
    </xf>
    <xf numFmtId="172" fontId="8" fillId="0" borderId="0" xfId="42" applyNumberFormat="1" applyFont="1" applyFill="1" applyAlignment="1">
      <alignment/>
    </xf>
    <xf numFmtId="172" fontId="8" fillId="0" borderId="0" xfId="0" applyNumberFormat="1" applyFont="1" applyFill="1" applyBorder="1" applyAlignment="1">
      <alignment/>
    </xf>
    <xf numFmtId="172" fontId="0" fillId="0" borderId="0" xfId="0" applyNumberFormat="1" applyFill="1" applyAlignment="1">
      <alignment/>
    </xf>
    <xf numFmtId="172" fontId="8" fillId="0" borderId="0" xfId="59" applyNumberFormat="1" applyFont="1">
      <alignment/>
      <protection/>
    </xf>
    <xf numFmtId="172" fontId="8" fillId="0" borderId="16" xfId="42" applyNumberFormat="1" applyFont="1" applyBorder="1" applyAlignment="1">
      <alignment/>
    </xf>
    <xf numFmtId="172" fontId="8" fillId="0" borderId="13" xfId="0" applyNumberFormat="1" applyFont="1" applyBorder="1" applyAlignment="1">
      <alignment/>
    </xf>
    <xf numFmtId="172" fontId="11" fillId="0" borderId="15" xfId="42" applyNumberFormat="1" applyFont="1" applyBorder="1" applyAlignment="1">
      <alignment/>
    </xf>
    <xf numFmtId="172" fontId="11" fillId="0" borderId="17" xfId="42" applyNumberFormat="1" applyFont="1" applyBorder="1" applyAlignment="1">
      <alignment/>
    </xf>
    <xf numFmtId="172" fontId="11" fillId="0" borderId="0" xfId="42" applyNumberFormat="1" applyFont="1" applyBorder="1" applyAlignment="1">
      <alignment/>
    </xf>
    <xf numFmtId="172" fontId="8" fillId="0" borderId="0" xfId="0" applyNumberFormat="1" applyFont="1" applyAlignment="1" quotePrefix="1">
      <alignment/>
    </xf>
    <xf numFmtId="172" fontId="0" fillId="0" borderId="0" xfId="0" applyNumberFormat="1" applyBorder="1" applyAlignment="1">
      <alignment/>
    </xf>
    <xf numFmtId="43" fontId="13" fillId="0" borderId="0" xfId="42" applyFont="1" applyAlignment="1">
      <alignment/>
    </xf>
    <xf numFmtId="172" fontId="8" fillId="0" borderId="0" xfId="0" applyNumberFormat="1" applyFont="1" applyAlignment="1">
      <alignment horizontal="left"/>
    </xf>
    <xf numFmtId="39" fontId="0" fillId="0" borderId="0" xfId="0" applyFont="1" applyBorder="1" applyAlignment="1">
      <alignment/>
    </xf>
    <xf numFmtId="0" fontId="0" fillId="0" borderId="0" xfId="58" applyFont="1">
      <alignment/>
      <protection/>
    </xf>
    <xf numFmtId="0" fontId="0" fillId="0" borderId="0" xfId="58" applyFont="1" applyBorder="1">
      <alignment/>
      <protection/>
    </xf>
    <xf numFmtId="43" fontId="0" fillId="0" borderId="0" xfId="44" applyFont="1" applyAlignment="1">
      <alignment/>
    </xf>
    <xf numFmtId="39" fontId="0" fillId="0" borderId="0" xfId="0" applyFont="1" applyAlignment="1">
      <alignment horizontal="center"/>
    </xf>
    <xf numFmtId="39" fontId="0" fillId="0" borderId="0" xfId="0" applyFont="1" applyAlignment="1">
      <alignment/>
    </xf>
    <xf numFmtId="172" fontId="0" fillId="0" borderId="0" xfId="42" applyNumberFormat="1" applyFont="1" applyBorder="1" applyAlignment="1">
      <alignment/>
    </xf>
    <xf numFmtId="39" fontId="0" fillId="0" borderId="13" xfId="0" applyFont="1" applyBorder="1" applyAlignment="1">
      <alignment/>
    </xf>
    <xf numFmtId="172" fontId="11" fillId="0" borderId="13" xfId="42" applyNumberFormat="1" applyFont="1" applyFill="1" applyBorder="1" applyAlignment="1">
      <alignment/>
    </xf>
    <xf numFmtId="172" fontId="1" fillId="0" borderId="13" xfId="42" applyNumberFormat="1" applyFont="1" applyFill="1" applyBorder="1" applyAlignment="1">
      <alignment/>
    </xf>
    <xf numFmtId="41" fontId="11" fillId="0" borderId="13" xfId="0" applyNumberFormat="1" applyFont="1" applyFill="1" applyBorder="1" applyAlignment="1">
      <alignment/>
    </xf>
    <xf numFmtId="37" fontId="0" fillId="0" borderId="0" xfId="0" applyNumberFormat="1" applyFont="1" applyBorder="1" applyAlignment="1">
      <alignment/>
    </xf>
    <xf numFmtId="37" fontId="0" fillId="0" borderId="0" xfId="0" applyNumberFormat="1" applyFont="1" applyAlignment="1">
      <alignment/>
    </xf>
    <xf numFmtId="39" fontId="18" fillId="0" borderId="0" xfId="0" applyFont="1" applyAlignment="1">
      <alignment/>
    </xf>
    <xf numFmtId="0" fontId="18" fillId="0" borderId="0" xfId="58" applyFont="1" applyFill="1">
      <alignment/>
      <protection/>
    </xf>
    <xf numFmtId="0" fontId="18" fillId="0" borderId="0" xfId="58" applyNumberFormat="1" applyFont="1">
      <alignment/>
      <protection/>
    </xf>
    <xf numFmtId="41" fontId="8" fillId="0" borderId="0" xfId="0" applyNumberFormat="1" applyFont="1" applyBorder="1" applyAlignment="1" quotePrefix="1">
      <alignment/>
    </xf>
    <xf numFmtId="0" fontId="5" fillId="0" borderId="0" xfId="58" applyFont="1" applyAlignment="1">
      <alignment vertical="top"/>
      <protection/>
    </xf>
    <xf numFmtId="0" fontId="11" fillId="0" borderId="18" xfId="58" applyFont="1" applyFill="1" applyBorder="1" applyAlignment="1">
      <alignment horizontal="center"/>
      <protection/>
    </xf>
    <xf numFmtId="0" fontId="0" fillId="0" borderId="19" xfId="58" applyFill="1" applyBorder="1" applyAlignment="1">
      <alignment horizontal="center"/>
      <protection/>
    </xf>
    <xf numFmtId="0" fontId="0" fillId="0" borderId="20" xfId="58" applyFill="1" applyBorder="1" applyAlignment="1">
      <alignment horizontal="center"/>
      <protection/>
    </xf>
    <xf numFmtId="0" fontId="11" fillId="0" borderId="0" xfId="58" applyFont="1" applyAlignment="1">
      <alignment horizontal="left"/>
      <protection/>
    </xf>
    <xf numFmtId="172" fontId="14" fillId="0" borderId="0" xfId="0" applyNumberFormat="1" applyFont="1" applyFill="1" applyAlignment="1">
      <alignment horizontal="center"/>
    </xf>
    <xf numFmtId="0" fontId="20" fillId="0" borderId="0" xfId="58" applyFont="1" applyAlignment="1">
      <alignment horizontal="center"/>
      <protection/>
    </xf>
    <xf numFmtId="0" fontId="17" fillId="0" borderId="0" xfId="58" applyFont="1" applyFill="1" applyAlignment="1">
      <alignment horizontal="left"/>
      <protection/>
    </xf>
    <xf numFmtId="0" fontId="5" fillId="0" borderId="0" xfId="58" applyFont="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June 2001"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June 2001" xfId="58"/>
    <cellStyle name="Normal_PYT Group 31 March 2004-Final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180975</xdr:rowOff>
    </xdr:from>
    <xdr:to>
      <xdr:col>8</xdr:col>
      <xdr:colOff>0</xdr:colOff>
      <xdr:row>66</xdr:row>
      <xdr:rowOff>57150</xdr:rowOff>
    </xdr:to>
    <xdr:sp>
      <xdr:nvSpPr>
        <xdr:cNvPr id="1" name="Text Box 1"/>
        <xdr:cNvSpPr txBox="1">
          <a:spLocks noChangeArrowheads="1"/>
        </xdr:cNvSpPr>
      </xdr:nvSpPr>
      <xdr:spPr>
        <a:xfrm>
          <a:off x="0" y="12258675"/>
          <a:ext cx="8296275" cy="447675"/>
        </a:xfrm>
        <a:prstGeom prst="rect">
          <a:avLst/>
        </a:prstGeom>
        <a:noFill/>
        <a:ln w="9525" cmpd="sng">
          <a:noFill/>
        </a:ln>
      </xdr:spPr>
      <xdr:txBody>
        <a:bodyPr vertOverflow="clip" wrap="square" lIns="27432" tIns="27432" rIns="27432" bIns="0"/>
        <a:p>
          <a:pPr algn="just">
            <a:defRPr/>
          </a:pPr>
          <a:r>
            <a:rPr lang="en-US" cap="none" sz="1100" b="0" i="0" u="none" baseline="0">
              <a:solidFill>
                <a:srgbClr val="000000"/>
              </a:solidFill>
            </a:rPr>
            <a:t>(The Condensed Consolidated Income Statements should be read in conjunction with the Annual Financial Report for the year ended 31 December 2008.)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65</xdr:row>
      <xdr:rowOff>0</xdr:rowOff>
    </xdr:from>
    <xdr:to>
      <xdr:col>4</xdr:col>
      <xdr:colOff>1038225</xdr:colOff>
      <xdr:row>65</xdr:row>
      <xdr:rowOff>0</xdr:rowOff>
    </xdr:to>
    <xdr:sp>
      <xdr:nvSpPr>
        <xdr:cNvPr id="1" name="Text Box 1"/>
        <xdr:cNvSpPr txBox="1">
          <a:spLocks noChangeArrowheads="1"/>
        </xdr:cNvSpPr>
      </xdr:nvSpPr>
      <xdr:spPr>
        <a:xfrm>
          <a:off x="9525" y="12430125"/>
          <a:ext cx="617220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Balance Sheets should be read in conjunction with the Annual Financial Report for the year ended 31 December 2005 .)</a:t>
          </a:r>
        </a:p>
      </xdr:txBody>
    </xdr:sp>
    <xdr:clientData/>
  </xdr:twoCellAnchor>
  <xdr:twoCellAnchor>
    <xdr:from>
      <xdr:col>0</xdr:col>
      <xdr:colOff>9525</xdr:colOff>
      <xdr:row>61</xdr:row>
      <xdr:rowOff>180975</xdr:rowOff>
    </xdr:from>
    <xdr:to>
      <xdr:col>4</xdr:col>
      <xdr:colOff>1038225</xdr:colOff>
      <xdr:row>64</xdr:row>
      <xdr:rowOff>95250</xdr:rowOff>
    </xdr:to>
    <xdr:sp>
      <xdr:nvSpPr>
        <xdr:cNvPr id="2" name="Text Box 4"/>
        <xdr:cNvSpPr txBox="1">
          <a:spLocks noChangeArrowheads="1"/>
        </xdr:cNvSpPr>
      </xdr:nvSpPr>
      <xdr:spPr>
        <a:xfrm>
          <a:off x="9525" y="11849100"/>
          <a:ext cx="6172200" cy="4857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Balance Sheets should be read in conjunction with the Annual Financial Report for the year ended 31 December 2008 .)</a:t>
          </a:r>
        </a:p>
      </xdr:txBody>
    </xdr:sp>
    <xdr:clientData/>
  </xdr:twoCellAnchor>
  <xdr:twoCellAnchor>
    <xdr:from>
      <xdr:col>0</xdr:col>
      <xdr:colOff>9525</xdr:colOff>
      <xdr:row>61</xdr:row>
      <xdr:rowOff>180975</xdr:rowOff>
    </xdr:from>
    <xdr:to>
      <xdr:col>4</xdr:col>
      <xdr:colOff>1038225</xdr:colOff>
      <xdr:row>64</xdr:row>
      <xdr:rowOff>95250</xdr:rowOff>
    </xdr:to>
    <xdr:sp>
      <xdr:nvSpPr>
        <xdr:cNvPr id="3" name="Text Box 4"/>
        <xdr:cNvSpPr txBox="1">
          <a:spLocks noChangeArrowheads="1"/>
        </xdr:cNvSpPr>
      </xdr:nvSpPr>
      <xdr:spPr>
        <a:xfrm>
          <a:off x="9525" y="11849100"/>
          <a:ext cx="6172200" cy="4857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Balance Sheets should be read in conjunction with the Annual Financial Report for the year ended 31 December 2008)</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49</xdr:row>
      <xdr:rowOff>0</xdr:rowOff>
    </xdr:from>
    <xdr:to>
      <xdr:col>15</xdr:col>
      <xdr:colOff>9525</xdr:colOff>
      <xdr:row>49</xdr:row>
      <xdr:rowOff>0</xdr:rowOff>
    </xdr:to>
    <xdr:sp>
      <xdr:nvSpPr>
        <xdr:cNvPr id="1" name="Text Box 1"/>
        <xdr:cNvSpPr txBox="1">
          <a:spLocks noChangeArrowheads="1"/>
        </xdr:cNvSpPr>
      </xdr:nvSpPr>
      <xdr:spPr>
        <a:xfrm>
          <a:off x="123825" y="8743950"/>
          <a:ext cx="8696325" cy="0"/>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The Condensed Consolidated Statements of Changes in Equity should be read in conjunction with the Annual Financial Report for the year ended 31 December 2005. )</a:t>
          </a:r>
        </a:p>
      </xdr:txBody>
    </xdr:sp>
    <xdr:clientData/>
  </xdr:twoCellAnchor>
  <xdr:twoCellAnchor>
    <xdr:from>
      <xdr:col>1</xdr:col>
      <xdr:colOff>28575</xdr:colOff>
      <xdr:row>44</xdr:row>
      <xdr:rowOff>152400</xdr:rowOff>
    </xdr:from>
    <xdr:to>
      <xdr:col>14</xdr:col>
      <xdr:colOff>685800</xdr:colOff>
      <xdr:row>48</xdr:row>
      <xdr:rowOff>9525</xdr:rowOff>
    </xdr:to>
    <xdr:sp fLocksText="0">
      <xdr:nvSpPr>
        <xdr:cNvPr id="2" name="Text Box 2"/>
        <xdr:cNvSpPr txBox="1">
          <a:spLocks noChangeArrowheads="1"/>
        </xdr:cNvSpPr>
      </xdr:nvSpPr>
      <xdr:spPr>
        <a:xfrm>
          <a:off x="133350" y="8086725"/>
          <a:ext cx="8677275"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49</xdr:row>
      <xdr:rowOff>0</xdr:rowOff>
    </xdr:from>
    <xdr:to>
      <xdr:col>15</xdr:col>
      <xdr:colOff>9525</xdr:colOff>
      <xdr:row>49</xdr:row>
      <xdr:rowOff>0</xdr:rowOff>
    </xdr:to>
    <xdr:sp>
      <xdr:nvSpPr>
        <xdr:cNvPr id="3" name="Text Box 4"/>
        <xdr:cNvSpPr txBox="1">
          <a:spLocks noChangeArrowheads="1"/>
        </xdr:cNvSpPr>
      </xdr:nvSpPr>
      <xdr:spPr>
        <a:xfrm>
          <a:off x="123825" y="8743950"/>
          <a:ext cx="8696325" cy="0"/>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The Condensed Consolidated Statements of Changes in Equity should be read in conjunction with the Annual Financial Report for the year ended 31 December 2005. )</a:t>
          </a:r>
        </a:p>
      </xdr:txBody>
    </xdr:sp>
    <xdr:clientData/>
  </xdr:twoCellAnchor>
  <xdr:twoCellAnchor>
    <xdr:from>
      <xdr:col>1</xdr:col>
      <xdr:colOff>19050</xdr:colOff>
      <xdr:row>50</xdr:row>
      <xdr:rowOff>0</xdr:rowOff>
    </xdr:from>
    <xdr:to>
      <xdr:col>15</xdr:col>
      <xdr:colOff>9525</xdr:colOff>
      <xdr:row>50</xdr:row>
      <xdr:rowOff>0</xdr:rowOff>
    </xdr:to>
    <xdr:sp>
      <xdr:nvSpPr>
        <xdr:cNvPr id="4" name="Text Box 1"/>
        <xdr:cNvSpPr txBox="1">
          <a:spLocks noChangeArrowheads="1"/>
        </xdr:cNvSpPr>
      </xdr:nvSpPr>
      <xdr:spPr>
        <a:xfrm>
          <a:off x="123825" y="8905875"/>
          <a:ext cx="8696325" cy="0"/>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The Condensed Consolidated Statements of Changes in Equity should be read in conjunction with the Annual Financial Report for the year ended 31 December 2005. )</a:t>
          </a:r>
        </a:p>
      </xdr:txBody>
    </xdr:sp>
    <xdr:clientData/>
  </xdr:twoCellAnchor>
  <xdr:twoCellAnchor>
    <xdr:from>
      <xdr:col>1</xdr:col>
      <xdr:colOff>28575</xdr:colOff>
      <xdr:row>45</xdr:row>
      <xdr:rowOff>152400</xdr:rowOff>
    </xdr:from>
    <xdr:to>
      <xdr:col>15</xdr:col>
      <xdr:colOff>0</xdr:colOff>
      <xdr:row>49</xdr:row>
      <xdr:rowOff>9525</xdr:rowOff>
    </xdr:to>
    <xdr:sp>
      <xdr:nvSpPr>
        <xdr:cNvPr id="5" name="Text Box 2"/>
        <xdr:cNvSpPr txBox="1">
          <a:spLocks noChangeArrowheads="1"/>
        </xdr:cNvSpPr>
      </xdr:nvSpPr>
      <xdr:spPr>
        <a:xfrm>
          <a:off x="133350" y="8248650"/>
          <a:ext cx="8677275" cy="504825"/>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The Condensed Consolidated Statements of Changes in Equity should be read in conjunction with the Annual Financial Report for the year ended 31 December 2008)</a:t>
          </a:r>
        </a:p>
      </xdr:txBody>
    </xdr:sp>
    <xdr:clientData/>
  </xdr:twoCellAnchor>
  <xdr:twoCellAnchor>
    <xdr:from>
      <xdr:col>1</xdr:col>
      <xdr:colOff>19050</xdr:colOff>
      <xdr:row>50</xdr:row>
      <xdr:rowOff>0</xdr:rowOff>
    </xdr:from>
    <xdr:to>
      <xdr:col>15</xdr:col>
      <xdr:colOff>9525</xdr:colOff>
      <xdr:row>50</xdr:row>
      <xdr:rowOff>0</xdr:rowOff>
    </xdr:to>
    <xdr:sp>
      <xdr:nvSpPr>
        <xdr:cNvPr id="6" name="Text Box 4"/>
        <xdr:cNvSpPr txBox="1">
          <a:spLocks noChangeArrowheads="1"/>
        </xdr:cNvSpPr>
      </xdr:nvSpPr>
      <xdr:spPr>
        <a:xfrm>
          <a:off x="123825" y="8905875"/>
          <a:ext cx="8696325" cy="0"/>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The Condensed Consolidated Statements of Changes in Equity should be read in conjunction with the Annual Financial Report for the year ended 31 December 2005.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73</xdr:row>
      <xdr:rowOff>19050</xdr:rowOff>
    </xdr:from>
    <xdr:to>
      <xdr:col>10</xdr:col>
      <xdr:colOff>266700</xdr:colOff>
      <xdr:row>75</xdr:row>
      <xdr:rowOff>47625</xdr:rowOff>
    </xdr:to>
    <xdr:sp>
      <xdr:nvSpPr>
        <xdr:cNvPr id="1" name="Text Box 1"/>
        <xdr:cNvSpPr txBox="1">
          <a:spLocks noChangeArrowheads="1"/>
        </xdr:cNvSpPr>
      </xdr:nvSpPr>
      <xdr:spPr>
        <a:xfrm>
          <a:off x="123825" y="13963650"/>
          <a:ext cx="6858000" cy="409575"/>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The Condensed Consolidated Cash Flow Statement should be read in conjunction with the Annual Financial Report for the year ended 31 December 2008)</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17</xdr:row>
      <xdr:rowOff>9525</xdr:rowOff>
    </xdr:from>
    <xdr:to>
      <xdr:col>7</xdr:col>
      <xdr:colOff>828675</xdr:colOff>
      <xdr:row>19</xdr:row>
      <xdr:rowOff>104775</xdr:rowOff>
    </xdr:to>
    <xdr:sp>
      <xdr:nvSpPr>
        <xdr:cNvPr id="1" name="Text Box 1"/>
        <xdr:cNvSpPr txBox="1">
          <a:spLocks noChangeArrowheads="1"/>
        </xdr:cNvSpPr>
      </xdr:nvSpPr>
      <xdr:spPr>
        <a:xfrm>
          <a:off x="333375" y="3409950"/>
          <a:ext cx="6496050" cy="4953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 audit  report of the preceding annual financial statements of the Group and the Company were reported without any qualification.</a:t>
          </a:r>
        </a:p>
      </xdr:txBody>
    </xdr:sp>
    <xdr:clientData/>
  </xdr:twoCellAnchor>
  <xdr:twoCellAnchor>
    <xdr:from>
      <xdr:col>0</xdr:col>
      <xdr:colOff>266700</xdr:colOff>
      <xdr:row>137</xdr:row>
      <xdr:rowOff>0</xdr:rowOff>
    </xdr:from>
    <xdr:to>
      <xdr:col>7</xdr:col>
      <xdr:colOff>0</xdr:colOff>
      <xdr:row>137</xdr:row>
      <xdr:rowOff>0</xdr:rowOff>
    </xdr:to>
    <xdr:sp>
      <xdr:nvSpPr>
        <xdr:cNvPr id="2" name="Text Box 2"/>
        <xdr:cNvSpPr txBox="1">
          <a:spLocks noChangeArrowheads="1"/>
        </xdr:cNvSpPr>
      </xdr:nvSpPr>
      <xdr:spPr>
        <a:xfrm>
          <a:off x="266700" y="27593925"/>
          <a:ext cx="573405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There were no pre-acquisition profits for the current financial period under review.</a:t>
          </a:r>
        </a:p>
      </xdr:txBody>
    </xdr:sp>
    <xdr:clientData/>
  </xdr:twoCellAnchor>
  <xdr:twoCellAnchor>
    <xdr:from>
      <xdr:col>1</xdr:col>
      <xdr:colOff>9525</xdr:colOff>
      <xdr:row>137</xdr:row>
      <xdr:rowOff>0</xdr:rowOff>
    </xdr:from>
    <xdr:to>
      <xdr:col>6</xdr:col>
      <xdr:colOff>1009650</xdr:colOff>
      <xdr:row>137</xdr:row>
      <xdr:rowOff>0</xdr:rowOff>
    </xdr:to>
    <xdr:sp>
      <xdr:nvSpPr>
        <xdr:cNvPr id="3" name="Text Box 3"/>
        <xdr:cNvSpPr txBox="1">
          <a:spLocks noChangeArrowheads="1"/>
        </xdr:cNvSpPr>
      </xdr:nvSpPr>
      <xdr:spPr>
        <a:xfrm>
          <a:off x="333375" y="27593925"/>
          <a:ext cx="565785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There were no profits on sale of investments and/or properties for the current financial period under review. </a:t>
          </a:r>
        </a:p>
      </xdr:txBody>
    </xdr:sp>
    <xdr:clientData/>
  </xdr:twoCellAnchor>
  <xdr:twoCellAnchor>
    <xdr:from>
      <xdr:col>1</xdr:col>
      <xdr:colOff>0</xdr:colOff>
      <xdr:row>173</xdr:row>
      <xdr:rowOff>0</xdr:rowOff>
    </xdr:from>
    <xdr:to>
      <xdr:col>7</xdr:col>
      <xdr:colOff>0</xdr:colOff>
      <xdr:row>173</xdr:row>
      <xdr:rowOff>0</xdr:rowOff>
    </xdr:to>
    <xdr:sp>
      <xdr:nvSpPr>
        <xdr:cNvPr id="4" name="Text Box 7"/>
        <xdr:cNvSpPr txBox="1">
          <a:spLocks noChangeArrowheads="1"/>
        </xdr:cNvSpPr>
      </xdr:nvSpPr>
      <xdr:spPr>
        <a:xfrm>
          <a:off x="323850" y="34794825"/>
          <a:ext cx="567690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No segmental analysis was prepared as the Group is primarily engaged in the manufacturing and trading of jewellery and gold in Malaysia.</a:t>
          </a:r>
        </a:p>
      </xdr:txBody>
    </xdr:sp>
    <xdr:clientData/>
  </xdr:twoCellAnchor>
  <xdr:twoCellAnchor>
    <xdr:from>
      <xdr:col>1</xdr:col>
      <xdr:colOff>0</xdr:colOff>
      <xdr:row>173</xdr:row>
      <xdr:rowOff>0</xdr:rowOff>
    </xdr:from>
    <xdr:to>
      <xdr:col>7</xdr:col>
      <xdr:colOff>28575</xdr:colOff>
      <xdr:row>173</xdr:row>
      <xdr:rowOff>0</xdr:rowOff>
    </xdr:to>
    <xdr:sp>
      <xdr:nvSpPr>
        <xdr:cNvPr id="5" name="Text Box 8"/>
        <xdr:cNvSpPr txBox="1">
          <a:spLocks noChangeArrowheads="1"/>
        </xdr:cNvSpPr>
      </xdr:nvSpPr>
      <xdr:spPr>
        <a:xfrm>
          <a:off x="323850" y="34794825"/>
          <a:ext cx="5705475"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xdr:col>
      <xdr:colOff>0</xdr:colOff>
      <xdr:row>173</xdr:row>
      <xdr:rowOff>0</xdr:rowOff>
    </xdr:from>
    <xdr:to>
      <xdr:col>6</xdr:col>
      <xdr:colOff>1000125</xdr:colOff>
      <xdr:row>173</xdr:row>
      <xdr:rowOff>0</xdr:rowOff>
    </xdr:to>
    <xdr:sp>
      <xdr:nvSpPr>
        <xdr:cNvPr id="6" name="Text Box 9"/>
        <xdr:cNvSpPr txBox="1">
          <a:spLocks noChangeArrowheads="1"/>
        </xdr:cNvSpPr>
      </xdr:nvSpPr>
      <xdr:spPr>
        <a:xfrm>
          <a:off x="323850" y="34794825"/>
          <a:ext cx="565785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Barring any unforeseen circumstances, the Board anticipates that the Group's performance for the forthcoming periods will remain satisfactory.</a:t>
          </a:r>
        </a:p>
      </xdr:txBody>
    </xdr:sp>
    <xdr:clientData/>
  </xdr:twoCellAnchor>
  <xdr:twoCellAnchor>
    <xdr:from>
      <xdr:col>1</xdr:col>
      <xdr:colOff>0</xdr:colOff>
      <xdr:row>173</xdr:row>
      <xdr:rowOff>0</xdr:rowOff>
    </xdr:from>
    <xdr:to>
      <xdr:col>7</xdr:col>
      <xdr:colOff>0</xdr:colOff>
      <xdr:row>173</xdr:row>
      <xdr:rowOff>0</xdr:rowOff>
    </xdr:to>
    <xdr:sp>
      <xdr:nvSpPr>
        <xdr:cNvPr id="7" name="Text Box 10"/>
        <xdr:cNvSpPr txBox="1">
          <a:spLocks noChangeArrowheads="1"/>
        </xdr:cNvSpPr>
      </xdr:nvSpPr>
      <xdr:spPr>
        <a:xfrm>
          <a:off x="323850" y="34794825"/>
          <a:ext cx="567690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xdr:col>
      <xdr:colOff>0</xdr:colOff>
      <xdr:row>173</xdr:row>
      <xdr:rowOff>0</xdr:rowOff>
    </xdr:from>
    <xdr:to>
      <xdr:col>7</xdr:col>
      <xdr:colOff>28575</xdr:colOff>
      <xdr:row>173</xdr:row>
      <xdr:rowOff>0</xdr:rowOff>
    </xdr:to>
    <xdr:sp>
      <xdr:nvSpPr>
        <xdr:cNvPr id="8" name="Text Box 11"/>
        <xdr:cNvSpPr txBox="1">
          <a:spLocks noChangeArrowheads="1"/>
        </xdr:cNvSpPr>
      </xdr:nvSpPr>
      <xdr:spPr>
        <a:xfrm>
          <a:off x="323850" y="34794825"/>
          <a:ext cx="5705475"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There were no subsequent material events as at date of this quarterly report.</a:t>
          </a:r>
        </a:p>
      </xdr:txBody>
    </xdr:sp>
    <xdr:clientData/>
  </xdr:twoCellAnchor>
  <xdr:twoCellAnchor>
    <xdr:from>
      <xdr:col>2</xdr:col>
      <xdr:colOff>28575</xdr:colOff>
      <xdr:row>145</xdr:row>
      <xdr:rowOff>0</xdr:rowOff>
    </xdr:from>
    <xdr:to>
      <xdr:col>7</xdr:col>
      <xdr:colOff>828675</xdr:colOff>
      <xdr:row>145</xdr:row>
      <xdr:rowOff>0</xdr:rowOff>
    </xdr:to>
    <xdr:sp>
      <xdr:nvSpPr>
        <xdr:cNvPr id="9" name="Text Box 12"/>
        <xdr:cNvSpPr txBox="1">
          <a:spLocks noChangeArrowheads="1"/>
        </xdr:cNvSpPr>
      </xdr:nvSpPr>
      <xdr:spPr>
        <a:xfrm>
          <a:off x="552450" y="29194125"/>
          <a:ext cx="6276975"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a bonus issue of 21,000,000 new ordinary shares of RM1.00 each in Degem Berhad ("Degem Shares") to be credited as fully paid up to the shareholders of the Company on the basis of one (1) new Degem Share for every two (2) existing Degem Shares held ("Proposed Bonus Issue");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28575</xdr:colOff>
      <xdr:row>145</xdr:row>
      <xdr:rowOff>0</xdr:rowOff>
    </xdr:from>
    <xdr:to>
      <xdr:col>8</xdr:col>
      <xdr:colOff>0</xdr:colOff>
      <xdr:row>145</xdr:row>
      <xdr:rowOff>0</xdr:rowOff>
    </xdr:to>
    <xdr:sp>
      <xdr:nvSpPr>
        <xdr:cNvPr id="10" name="Text Box 13"/>
        <xdr:cNvSpPr txBox="1">
          <a:spLocks noChangeArrowheads="1"/>
        </xdr:cNvSpPr>
      </xdr:nvSpPr>
      <xdr:spPr>
        <a:xfrm>
          <a:off x="552450" y="29194125"/>
          <a:ext cx="6524625"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an increase in the authorised share capital of the Company from RM50,000,000 comprising 50,000,000 Degem Shares to RM100,000,000 comprising 100,000,000 Degem Shares ("Proposed Increase");
</a:t>
          </a:r>
        </a:p>
      </xdr:txBody>
    </xdr:sp>
    <xdr:clientData/>
  </xdr:twoCellAnchor>
  <xdr:twoCellAnchor>
    <xdr:from>
      <xdr:col>2</xdr:col>
      <xdr:colOff>28575</xdr:colOff>
      <xdr:row>145</xdr:row>
      <xdr:rowOff>0</xdr:rowOff>
    </xdr:from>
    <xdr:to>
      <xdr:col>7</xdr:col>
      <xdr:colOff>838200</xdr:colOff>
      <xdr:row>145</xdr:row>
      <xdr:rowOff>0</xdr:rowOff>
    </xdr:to>
    <xdr:sp>
      <xdr:nvSpPr>
        <xdr:cNvPr id="11" name="Text Box 14"/>
        <xdr:cNvSpPr txBox="1">
          <a:spLocks noChangeArrowheads="1"/>
        </xdr:cNvSpPr>
      </xdr:nvSpPr>
      <xdr:spPr>
        <a:xfrm>
          <a:off x="552450" y="29194125"/>
          <a:ext cx="628650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to transfer the listing of and quotation for the entire enlarged issued and paid up share capital of the Company comprising 63,000,000 Degem Shares from the Second Board to Main Board of Kuala Lumpur Stock Exchange upon completion of the Proposed Bonus Issue ("Proposed Transfer").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21</xdr:row>
      <xdr:rowOff>190500</xdr:rowOff>
    </xdr:from>
    <xdr:to>
      <xdr:col>7</xdr:col>
      <xdr:colOff>1028700</xdr:colOff>
      <xdr:row>23</xdr:row>
      <xdr:rowOff>95250</xdr:rowOff>
    </xdr:to>
    <xdr:sp>
      <xdr:nvSpPr>
        <xdr:cNvPr id="12" name="Text Box 15"/>
        <xdr:cNvSpPr txBox="1">
          <a:spLocks noChangeArrowheads="1"/>
        </xdr:cNvSpPr>
      </xdr:nvSpPr>
      <xdr:spPr>
        <a:xfrm>
          <a:off x="333375" y="4391025"/>
          <a:ext cx="6696075" cy="3048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Festive seasons do have an effect on the operations of the Group.</a:t>
          </a:r>
        </a:p>
      </xdr:txBody>
    </xdr:sp>
    <xdr:clientData/>
  </xdr:twoCellAnchor>
  <xdr:twoCellAnchor>
    <xdr:from>
      <xdr:col>1</xdr:col>
      <xdr:colOff>19050</xdr:colOff>
      <xdr:row>182</xdr:row>
      <xdr:rowOff>9525</xdr:rowOff>
    </xdr:from>
    <xdr:to>
      <xdr:col>7</xdr:col>
      <xdr:colOff>1047750</xdr:colOff>
      <xdr:row>184</xdr:row>
      <xdr:rowOff>57150</xdr:rowOff>
    </xdr:to>
    <xdr:sp>
      <xdr:nvSpPr>
        <xdr:cNvPr id="13" name="Text Box 17"/>
        <xdr:cNvSpPr txBox="1">
          <a:spLocks noChangeArrowheads="1"/>
        </xdr:cNvSpPr>
      </xdr:nvSpPr>
      <xdr:spPr>
        <a:xfrm>
          <a:off x="342900" y="36556950"/>
          <a:ext cx="6705600" cy="44767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Basic earnings per share is calculated by dividing the profit attributable to shareholders by the weighted average number of ordinary shares in issue during the financial period.</a:t>
          </a:r>
        </a:p>
      </xdr:txBody>
    </xdr:sp>
    <xdr:clientData/>
  </xdr:twoCellAnchor>
  <xdr:twoCellAnchor>
    <xdr:from>
      <xdr:col>1</xdr:col>
      <xdr:colOff>9525</xdr:colOff>
      <xdr:row>194</xdr:row>
      <xdr:rowOff>200025</xdr:rowOff>
    </xdr:from>
    <xdr:to>
      <xdr:col>3</xdr:col>
      <xdr:colOff>2095500</xdr:colOff>
      <xdr:row>197</xdr:row>
      <xdr:rowOff>0</xdr:rowOff>
    </xdr:to>
    <xdr:sp>
      <xdr:nvSpPr>
        <xdr:cNvPr id="14" name="Text Box 18"/>
        <xdr:cNvSpPr txBox="1">
          <a:spLocks noChangeArrowheads="1"/>
        </xdr:cNvSpPr>
      </xdr:nvSpPr>
      <xdr:spPr>
        <a:xfrm>
          <a:off x="333375" y="39223950"/>
          <a:ext cx="2381250" cy="42862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Adjusted weighted average number of ordinary shares in issue</a:t>
          </a:r>
        </a:p>
      </xdr:txBody>
    </xdr:sp>
    <xdr:clientData/>
  </xdr:twoCellAnchor>
  <xdr:twoCellAnchor>
    <xdr:from>
      <xdr:col>1</xdr:col>
      <xdr:colOff>0</xdr:colOff>
      <xdr:row>250</xdr:row>
      <xdr:rowOff>19050</xdr:rowOff>
    </xdr:from>
    <xdr:to>
      <xdr:col>8</xdr:col>
      <xdr:colOff>76200</xdr:colOff>
      <xdr:row>253</xdr:row>
      <xdr:rowOff>47625</xdr:rowOff>
    </xdr:to>
    <xdr:sp fLocksText="0">
      <xdr:nvSpPr>
        <xdr:cNvPr id="15" name="Text Box 22"/>
        <xdr:cNvSpPr txBox="1">
          <a:spLocks noChangeArrowheads="1"/>
        </xdr:cNvSpPr>
      </xdr:nvSpPr>
      <xdr:spPr>
        <a:xfrm>
          <a:off x="323850" y="49596675"/>
          <a:ext cx="6829425" cy="6286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1057275</xdr:colOff>
      <xdr:row>195</xdr:row>
      <xdr:rowOff>180975</xdr:rowOff>
    </xdr:from>
    <xdr:ext cx="161925" cy="238125"/>
    <xdr:sp fLocksText="0">
      <xdr:nvSpPr>
        <xdr:cNvPr id="16" name="Text Box 23"/>
        <xdr:cNvSpPr txBox="1">
          <a:spLocks noChangeArrowheads="1"/>
        </xdr:cNvSpPr>
      </xdr:nvSpPr>
      <xdr:spPr>
        <a:xfrm>
          <a:off x="4981575" y="39414450"/>
          <a:ext cx="1619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923925</xdr:colOff>
      <xdr:row>195</xdr:row>
      <xdr:rowOff>180975</xdr:rowOff>
    </xdr:from>
    <xdr:ext cx="28575" cy="190500"/>
    <xdr:sp fLocksText="0">
      <xdr:nvSpPr>
        <xdr:cNvPr id="17" name="Text Box 24"/>
        <xdr:cNvSpPr txBox="1">
          <a:spLocks noChangeArrowheads="1"/>
        </xdr:cNvSpPr>
      </xdr:nvSpPr>
      <xdr:spPr>
        <a:xfrm>
          <a:off x="6924675" y="39414450"/>
          <a:ext cx="285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9525</xdr:colOff>
      <xdr:row>145</xdr:row>
      <xdr:rowOff>9525</xdr:rowOff>
    </xdr:from>
    <xdr:to>
      <xdr:col>7</xdr:col>
      <xdr:colOff>771525</xdr:colOff>
      <xdr:row>146</xdr:row>
      <xdr:rowOff>133350</xdr:rowOff>
    </xdr:to>
    <xdr:sp>
      <xdr:nvSpPr>
        <xdr:cNvPr id="18" name="Text Box 25"/>
        <xdr:cNvSpPr txBox="1">
          <a:spLocks noChangeArrowheads="1"/>
        </xdr:cNvSpPr>
      </xdr:nvSpPr>
      <xdr:spPr>
        <a:xfrm>
          <a:off x="533400" y="29203650"/>
          <a:ext cx="6238875" cy="32385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oneCellAnchor>
    <xdr:from>
      <xdr:col>6</xdr:col>
      <xdr:colOff>0</xdr:colOff>
      <xdr:row>195</xdr:row>
      <xdr:rowOff>190500</xdr:rowOff>
    </xdr:from>
    <xdr:ext cx="76200" cy="190500"/>
    <xdr:sp>
      <xdr:nvSpPr>
        <xdr:cNvPr id="19" name="Text Box 28"/>
        <xdr:cNvSpPr txBox="1">
          <a:spLocks noChangeArrowheads="1"/>
        </xdr:cNvSpPr>
      </xdr:nvSpPr>
      <xdr:spPr>
        <a:xfrm>
          <a:off x="4981575" y="39423975"/>
          <a:ext cx="7620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oneCellAnchor>
  <xdr:twoCellAnchor>
    <xdr:from>
      <xdr:col>1</xdr:col>
      <xdr:colOff>9525</xdr:colOff>
      <xdr:row>5</xdr:row>
      <xdr:rowOff>190500</xdr:rowOff>
    </xdr:from>
    <xdr:to>
      <xdr:col>7</xdr:col>
      <xdr:colOff>1028700</xdr:colOff>
      <xdr:row>10</xdr:row>
      <xdr:rowOff>38100</xdr:rowOff>
    </xdr:to>
    <xdr:sp>
      <xdr:nvSpPr>
        <xdr:cNvPr id="20" name="Text Box 29"/>
        <xdr:cNvSpPr txBox="1">
          <a:spLocks noChangeArrowheads="1"/>
        </xdr:cNvSpPr>
      </xdr:nvSpPr>
      <xdr:spPr>
        <a:xfrm>
          <a:off x="333375" y="1190625"/>
          <a:ext cx="6696075" cy="847725"/>
        </a:xfrm>
        <a:prstGeom prst="rect">
          <a:avLst/>
        </a:prstGeom>
        <a:solidFill>
          <a:srgbClr val="FFFFFF"/>
        </a:solidFill>
        <a:ln w="9525" cmpd="sng">
          <a:solidFill>
            <a:srgbClr val="FFFFFF"/>
          </a:solidFill>
          <a:headEnd type="none"/>
          <a:tailEnd type="none"/>
        </a:ln>
      </xdr:spPr>
      <xdr:txBody>
        <a:bodyPr vertOverflow="clip" wrap="square" lIns="27432" tIns="27432" rIns="0" bIns="0"/>
        <a:p>
          <a:pPr algn="just">
            <a:defRPr/>
          </a:pPr>
          <a:r>
            <a:rPr lang="en-US" cap="none" sz="1200" b="0" i="0" u="none" baseline="0">
              <a:solidFill>
                <a:srgbClr val="000000"/>
              </a:solidFill>
            </a:rPr>
            <a:t>The interim financial report has been prepared in accordance with Financial Reporting Standard (“FRS”) 134: “Interim Financial Reporting” and Chapter 9, Paragraph 9.22 of the Bursa Malaysia Securities Berhad (“Bursa Securities”) Listing Requirements, and should be read in conjunction with the annual audited financial statements for the year ended 31 December 2008.</a:t>
          </a:r>
        </a:p>
      </xdr:txBody>
    </xdr:sp>
    <xdr:clientData/>
  </xdr:twoCellAnchor>
  <xdr:twoCellAnchor>
    <xdr:from>
      <xdr:col>1</xdr:col>
      <xdr:colOff>9525</xdr:colOff>
      <xdr:row>17</xdr:row>
      <xdr:rowOff>9525</xdr:rowOff>
    </xdr:from>
    <xdr:to>
      <xdr:col>7</xdr:col>
      <xdr:colOff>1038225</xdr:colOff>
      <xdr:row>19</xdr:row>
      <xdr:rowOff>104775</xdr:rowOff>
    </xdr:to>
    <xdr:sp>
      <xdr:nvSpPr>
        <xdr:cNvPr id="21" name="Text Box 30"/>
        <xdr:cNvSpPr txBox="1">
          <a:spLocks noChangeArrowheads="1"/>
        </xdr:cNvSpPr>
      </xdr:nvSpPr>
      <xdr:spPr>
        <a:xfrm>
          <a:off x="333375" y="3409950"/>
          <a:ext cx="6705600" cy="4953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 audit  report of the preceding annual financial statements of the Group and the Company were reported without any qualification.</a:t>
          </a:r>
        </a:p>
      </xdr:txBody>
    </xdr:sp>
    <xdr:clientData/>
  </xdr:twoCellAnchor>
  <xdr:twoCellAnchor>
    <xdr:from>
      <xdr:col>0</xdr:col>
      <xdr:colOff>266700</xdr:colOff>
      <xdr:row>137</xdr:row>
      <xdr:rowOff>0</xdr:rowOff>
    </xdr:from>
    <xdr:to>
      <xdr:col>7</xdr:col>
      <xdr:colOff>0</xdr:colOff>
      <xdr:row>137</xdr:row>
      <xdr:rowOff>0</xdr:rowOff>
    </xdr:to>
    <xdr:sp>
      <xdr:nvSpPr>
        <xdr:cNvPr id="22" name="Text Box 31"/>
        <xdr:cNvSpPr txBox="1">
          <a:spLocks noChangeArrowheads="1"/>
        </xdr:cNvSpPr>
      </xdr:nvSpPr>
      <xdr:spPr>
        <a:xfrm>
          <a:off x="266700" y="27593925"/>
          <a:ext cx="573405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There were no pre-acquisition profits for the current financial period under review.</a:t>
          </a:r>
        </a:p>
      </xdr:txBody>
    </xdr:sp>
    <xdr:clientData/>
  </xdr:twoCellAnchor>
  <xdr:twoCellAnchor>
    <xdr:from>
      <xdr:col>1</xdr:col>
      <xdr:colOff>9525</xdr:colOff>
      <xdr:row>137</xdr:row>
      <xdr:rowOff>0</xdr:rowOff>
    </xdr:from>
    <xdr:to>
      <xdr:col>6</xdr:col>
      <xdr:colOff>1009650</xdr:colOff>
      <xdr:row>137</xdr:row>
      <xdr:rowOff>0</xdr:rowOff>
    </xdr:to>
    <xdr:sp>
      <xdr:nvSpPr>
        <xdr:cNvPr id="23" name="Text Box 32"/>
        <xdr:cNvSpPr txBox="1">
          <a:spLocks noChangeArrowheads="1"/>
        </xdr:cNvSpPr>
      </xdr:nvSpPr>
      <xdr:spPr>
        <a:xfrm>
          <a:off x="333375" y="27593925"/>
          <a:ext cx="565785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There were no profits on sale of investments and/or properties for the current financial period under review. </a:t>
          </a:r>
        </a:p>
      </xdr:txBody>
    </xdr:sp>
    <xdr:clientData/>
  </xdr:twoCellAnchor>
  <xdr:twoCellAnchor>
    <xdr:from>
      <xdr:col>2</xdr:col>
      <xdr:colOff>38100</xdr:colOff>
      <xdr:row>137</xdr:row>
      <xdr:rowOff>180975</xdr:rowOff>
    </xdr:from>
    <xdr:to>
      <xdr:col>7</xdr:col>
      <xdr:colOff>1028700</xdr:colOff>
      <xdr:row>140</xdr:row>
      <xdr:rowOff>95250</xdr:rowOff>
    </xdr:to>
    <xdr:sp>
      <xdr:nvSpPr>
        <xdr:cNvPr id="24" name="Text Box 33"/>
        <xdr:cNvSpPr txBox="1">
          <a:spLocks noChangeArrowheads="1"/>
        </xdr:cNvSpPr>
      </xdr:nvSpPr>
      <xdr:spPr>
        <a:xfrm>
          <a:off x="561975" y="27774900"/>
          <a:ext cx="6467475" cy="51435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purchases or disposals of quoted securities for the current quarter and financial period to date.</a:t>
          </a:r>
        </a:p>
      </xdr:txBody>
    </xdr:sp>
    <xdr:clientData/>
  </xdr:twoCellAnchor>
  <xdr:twoCellAnchor>
    <xdr:from>
      <xdr:col>1</xdr:col>
      <xdr:colOff>19050</xdr:colOff>
      <xdr:row>149</xdr:row>
      <xdr:rowOff>9525</xdr:rowOff>
    </xdr:from>
    <xdr:to>
      <xdr:col>7</xdr:col>
      <xdr:colOff>1038225</xdr:colOff>
      <xdr:row>150</xdr:row>
      <xdr:rowOff>114300</xdr:rowOff>
    </xdr:to>
    <xdr:sp>
      <xdr:nvSpPr>
        <xdr:cNvPr id="25" name="Text Box 35"/>
        <xdr:cNvSpPr txBox="1">
          <a:spLocks noChangeArrowheads="1"/>
        </xdr:cNvSpPr>
      </xdr:nvSpPr>
      <xdr:spPr>
        <a:xfrm>
          <a:off x="342900" y="30003750"/>
          <a:ext cx="6696075" cy="304800"/>
        </a:xfrm>
        <a:prstGeom prst="rect">
          <a:avLst/>
        </a:prstGeom>
        <a:solidFill>
          <a:srgbClr val="FFFFFF"/>
        </a:solidFill>
        <a:ln w="9525" cmpd="sng">
          <a:solidFill>
            <a:srgbClr val="FFFFFF"/>
          </a:solidFill>
          <a:headEnd type="none"/>
          <a:tailEnd type="none"/>
        </a:ln>
      </xdr:spPr>
      <xdr:txBody>
        <a:bodyPr vertOverflow="clip" wrap="square" lIns="27432" tIns="27432" rIns="0" bIns="0"/>
        <a:p>
          <a:pPr algn="l">
            <a:defRPr/>
          </a:pPr>
          <a:r>
            <a:rPr lang="en-US" cap="none" sz="1200" b="0" i="0" u="none" baseline="0">
              <a:solidFill>
                <a:srgbClr val="000000"/>
              </a:solidFill>
            </a:rPr>
            <a:t>The Group's borrowings (all denominated in Malaysian currency) as at 30 September 2009 are as follows:-</a:t>
          </a:r>
        </a:p>
      </xdr:txBody>
    </xdr:sp>
    <xdr:clientData/>
  </xdr:twoCellAnchor>
  <xdr:twoCellAnchor>
    <xdr:from>
      <xdr:col>1</xdr:col>
      <xdr:colOff>9525</xdr:colOff>
      <xdr:row>167</xdr:row>
      <xdr:rowOff>9525</xdr:rowOff>
    </xdr:from>
    <xdr:to>
      <xdr:col>7</xdr:col>
      <xdr:colOff>1038225</xdr:colOff>
      <xdr:row>169</xdr:row>
      <xdr:rowOff>57150</xdr:rowOff>
    </xdr:to>
    <xdr:sp>
      <xdr:nvSpPr>
        <xdr:cNvPr id="26" name="Text Box 36"/>
        <xdr:cNvSpPr txBox="1">
          <a:spLocks noChangeArrowheads="1"/>
        </xdr:cNvSpPr>
      </xdr:nvSpPr>
      <xdr:spPr>
        <a:xfrm>
          <a:off x="333375" y="33604200"/>
          <a:ext cx="6705600" cy="44767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financial instruments with off balance sheet risk as at the date of this quarterly report and the financial year to date.</a:t>
          </a:r>
        </a:p>
      </xdr:txBody>
    </xdr:sp>
    <xdr:clientData/>
  </xdr:twoCellAnchor>
  <xdr:twoCellAnchor>
    <xdr:from>
      <xdr:col>1</xdr:col>
      <xdr:colOff>19050</xdr:colOff>
      <xdr:row>172</xdr:row>
      <xdr:rowOff>9525</xdr:rowOff>
    </xdr:from>
    <xdr:to>
      <xdr:col>7</xdr:col>
      <xdr:colOff>1009650</xdr:colOff>
      <xdr:row>173</xdr:row>
      <xdr:rowOff>114300</xdr:rowOff>
    </xdr:to>
    <xdr:sp>
      <xdr:nvSpPr>
        <xdr:cNvPr id="27" name="Text Box 37"/>
        <xdr:cNvSpPr txBox="1">
          <a:spLocks noChangeArrowheads="1"/>
        </xdr:cNvSpPr>
      </xdr:nvSpPr>
      <xdr:spPr>
        <a:xfrm>
          <a:off x="342900" y="34604325"/>
          <a:ext cx="6667500" cy="3048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was no material litigation as at the date of this quarterly report and the financial year to date.</a:t>
          </a:r>
        </a:p>
      </xdr:txBody>
    </xdr:sp>
    <xdr:clientData/>
  </xdr:twoCellAnchor>
  <xdr:twoCellAnchor>
    <xdr:from>
      <xdr:col>1</xdr:col>
      <xdr:colOff>19050</xdr:colOff>
      <xdr:row>134</xdr:row>
      <xdr:rowOff>9525</xdr:rowOff>
    </xdr:from>
    <xdr:to>
      <xdr:col>7</xdr:col>
      <xdr:colOff>1038225</xdr:colOff>
      <xdr:row>135</xdr:row>
      <xdr:rowOff>95250</xdr:rowOff>
    </xdr:to>
    <xdr:sp>
      <xdr:nvSpPr>
        <xdr:cNvPr id="28" name="Text Box 38"/>
        <xdr:cNvSpPr txBox="1">
          <a:spLocks noChangeArrowheads="1"/>
        </xdr:cNvSpPr>
      </xdr:nvSpPr>
      <xdr:spPr>
        <a:xfrm>
          <a:off x="342900" y="27003375"/>
          <a:ext cx="6696075" cy="28575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sale of unquoted investments and properties for the current quarter under review. </a:t>
          </a:r>
        </a:p>
      </xdr:txBody>
    </xdr:sp>
    <xdr:clientData/>
  </xdr:twoCellAnchor>
  <xdr:twoCellAnchor>
    <xdr:from>
      <xdr:col>1</xdr:col>
      <xdr:colOff>19050</xdr:colOff>
      <xdr:row>29</xdr:row>
      <xdr:rowOff>180975</xdr:rowOff>
    </xdr:from>
    <xdr:to>
      <xdr:col>7</xdr:col>
      <xdr:colOff>1019175</xdr:colOff>
      <xdr:row>31</xdr:row>
      <xdr:rowOff>85725</xdr:rowOff>
    </xdr:to>
    <xdr:sp>
      <xdr:nvSpPr>
        <xdr:cNvPr id="29" name="Text Box 39"/>
        <xdr:cNvSpPr txBox="1">
          <a:spLocks noChangeArrowheads="1"/>
        </xdr:cNvSpPr>
      </xdr:nvSpPr>
      <xdr:spPr>
        <a:xfrm>
          <a:off x="342900" y="5981700"/>
          <a:ext cx="6677025" cy="3048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material changes in the estimates used for the preparation of interim financial report.</a:t>
          </a:r>
        </a:p>
      </xdr:txBody>
    </xdr:sp>
    <xdr:clientData/>
  </xdr:twoCellAnchor>
  <xdr:twoCellAnchor>
    <xdr:from>
      <xdr:col>2</xdr:col>
      <xdr:colOff>28575</xdr:colOff>
      <xdr:row>145</xdr:row>
      <xdr:rowOff>0</xdr:rowOff>
    </xdr:from>
    <xdr:to>
      <xdr:col>7</xdr:col>
      <xdr:colOff>828675</xdr:colOff>
      <xdr:row>145</xdr:row>
      <xdr:rowOff>0</xdr:rowOff>
    </xdr:to>
    <xdr:sp>
      <xdr:nvSpPr>
        <xdr:cNvPr id="30" name="Text Box 40"/>
        <xdr:cNvSpPr txBox="1">
          <a:spLocks noChangeArrowheads="1"/>
        </xdr:cNvSpPr>
      </xdr:nvSpPr>
      <xdr:spPr>
        <a:xfrm>
          <a:off x="552450" y="29194125"/>
          <a:ext cx="6276975"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a bonus issue of 21,000,000 new ordinary shares of RM1.00 each in Degem Berhad ("Degem Shares") to be credited as fully paid up to the shareholders of the Company on the basis of one (1) new Degem Share for every two (2) existing Degem Shares held ("Proposed Bonus Issue");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28575</xdr:colOff>
      <xdr:row>145</xdr:row>
      <xdr:rowOff>0</xdr:rowOff>
    </xdr:from>
    <xdr:to>
      <xdr:col>8</xdr:col>
      <xdr:colOff>0</xdr:colOff>
      <xdr:row>145</xdr:row>
      <xdr:rowOff>0</xdr:rowOff>
    </xdr:to>
    <xdr:sp>
      <xdr:nvSpPr>
        <xdr:cNvPr id="31" name="Text Box 41"/>
        <xdr:cNvSpPr txBox="1">
          <a:spLocks noChangeArrowheads="1"/>
        </xdr:cNvSpPr>
      </xdr:nvSpPr>
      <xdr:spPr>
        <a:xfrm>
          <a:off x="552450" y="29194125"/>
          <a:ext cx="6524625"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an increase in the authorised share capital of the Company from RM50,000,000 comprising 50,000,000 Degem Shares to RM100,000,000 comprising 100,000,000 Degem Shares ("Proposed Increase");
</a:t>
          </a:r>
        </a:p>
      </xdr:txBody>
    </xdr:sp>
    <xdr:clientData/>
  </xdr:twoCellAnchor>
  <xdr:twoCellAnchor>
    <xdr:from>
      <xdr:col>2</xdr:col>
      <xdr:colOff>28575</xdr:colOff>
      <xdr:row>145</xdr:row>
      <xdr:rowOff>0</xdr:rowOff>
    </xdr:from>
    <xdr:to>
      <xdr:col>7</xdr:col>
      <xdr:colOff>838200</xdr:colOff>
      <xdr:row>145</xdr:row>
      <xdr:rowOff>0</xdr:rowOff>
    </xdr:to>
    <xdr:sp>
      <xdr:nvSpPr>
        <xdr:cNvPr id="32" name="Text Box 42"/>
        <xdr:cNvSpPr txBox="1">
          <a:spLocks noChangeArrowheads="1"/>
        </xdr:cNvSpPr>
      </xdr:nvSpPr>
      <xdr:spPr>
        <a:xfrm>
          <a:off x="552450" y="29194125"/>
          <a:ext cx="628650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to transfer the listing of and quotation for the entire enlarged issued and paid up share capital of the Company comprising 63,000,000 Degem Shares from the Second Board to Main Board of Kuala Lumpur Stock Exchange upon completion of the Proposed Bonus Issue ("Proposed Transfer").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26</xdr:row>
      <xdr:rowOff>0</xdr:rowOff>
    </xdr:from>
    <xdr:to>
      <xdr:col>7</xdr:col>
      <xdr:colOff>1028700</xdr:colOff>
      <xdr:row>27</xdr:row>
      <xdr:rowOff>85725</xdr:rowOff>
    </xdr:to>
    <xdr:sp>
      <xdr:nvSpPr>
        <xdr:cNvPr id="33" name="Text Box 43"/>
        <xdr:cNvSpPr txBox="1">
          <a:spLocks noChangeArrowheads="1"/>
        </xdr:cNvSpPr>
      </xdr:nvSpPr>
      <xdr:spPr>
        <a:xfrm>
          <a:off x="333375" y="5200650"/>
          <a:ext cx="6696075" cy="28575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unusual and extraordinary items for the current interim period and financial period to date.</a:t>
          </a:r>
        </a:p>
      </xdr:txBody>
    </xdr:sp>
    <xdr:clientData/>
  </xdr:twoCellAnchor>
  <xdr:twoCellAnchor>
    <xdr:from>
      <xdr:col>1</xdr:col>
      <xdr:colOff>28575</xdr:colOff>
      <xdr:row>112</xdr:row>
      <xdr:rowOff>190500</xdr:rowOff>
    </xdr:from>
    <xdr:to>
      <xdr:col>7</xdr:col>
      <xdr:colOff>1038225</xdr:colOff>
      <xdr:row>114</xdr:row>
      <xdr:rowOff>57150</xdr:rowOff>
    </xdr:to>
    <xdr:sp>
      <xdr:nvSpPr>
        <xdr:cNvPr id="34" name="Text Box 45"/>
        <xdr:cNvSpPr txBox="1">
          <a:spLocks noChangeArrowheads="1"/>
        </xdr:cNvSpPr>
      </xdr:nvSpPr>
      <xdr:spPr>
        <a:xfrm>
          <a:off x="352425" y="22621875"/>
          <a:ext cx="6686550" cy="2667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 Group has not provided any profit forecast or profit guarantee in a public document.</a:t>
          </a:r>
        </a:p>
      </xdr:txBody>
    </xdr:sp>
    <xdr:clientData/>
  </xdr:twoCellAnchor>
  <xdr:twoCellAnchor>
    <xdr:from>
      <xdr:col>1</xdr:col>
      <xdr:colOff>9525</xdr:colOff>
      <xdr:row>193</xdr:row>
      <xdr:rowOff>0</xdr:rowOff>
    </xdr:from>
    <xdr:to>
      <xdr:col>3</xdr:col>
      <xdr:colOff>2085975</xdr:colOff>
      <xdr:row>194</xdr:row>
      <xdr:rowOff>19050</xdr:rowOff>
    </xdr:to>
    <xdr:sp>
      <xdr:nvSpPr>
        <xdr:cNvPr id="35" name="Text Box 46"/>
        <xdr:cNvSpPr txBox="1">
          <a:spLocks noChangeArrowheads="1"/>
        </xdr:cNvSpPr>
      </xdr:nvSpPr>
      <xdr:spPr>
        <a:xfrm>
          <a:off x="333375" y="38814375"/>
          <a:ext cx="2371725" cy="2286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Profit attributable to shareholders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Adjusted weighted average number of ordinary shares in issue</a:t>
          </a:r>
        </a:p>
      </xdr:txBody>
    </xdr:sp>
    <xdr:clientData/>
  </xdr:twoCellAnchor>
  <xdr:twoCellAnchor>
    <xdr:from>
      <xdr:col>2</xdr:col>
      <xdr:colOff>38100</xdr:colOff>
      <xdr:row>140</xdr:row>
      <xdr:rowOff>190500</xdr:rowOff>
    </xdr:from>
    <xdr:to>
      <xdr:col>7</xdr:col>
      <xdr:colOff>1038225</xdr:colOff>
      <xdr:row>142</xdr:row>
      <xdr:rowOff>57150</xdr:rowOff>
    </xdr:to>
    <xdr:sp>
      <xdr:nvSpPr>
        <xdr:cNvPr id="36" name="Text Box 47"/>
        <xdr:cNvSpPr txBox="1">
          <a:spLocks noChangeArrowheads="1"/>
        </xdr:cNvSpPr>
      </xdr:nvSpPr>
      <xdr:spPr>
        <a:xfrm>
          <a:off x="561975" y="28384500"/>
          <a:ext cx="6477000" cy="2667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investments in quoted securities for the current quarter and financial period to date.</a:t>
          </a:r>
        </a:p>
      </xdr:txBody>
    </xdr:sp>
    <xdr:clientData/>
  </xdr:twoCellAnchor>
  <xdr:twoCellAnchor>
    <xdr:from>
      <xdr:col>1</xdr:col>
      <xdr:colOff>9525</xdr:colOff>
      <xdr:row>176</xdr:row>
      <xdr:rowOff>9525</xdr:rowOff>
    </xdr:from>
    <xdr:to>
      <xdr:col>7</xdr:col>
      <xdr:colOff>1028700</xdr:colOff>
      <xdr:row>177</xdr:row>
      <xdr:rowOff>171450</xdr:rowOff>
    </xdr:to>
    <xdr:sp>
      <xdr:nvSpPr>
        <xdr:cNvPr id="37" name="Text Box 48"/>
        <xdr:cNvSpPr txBox="1">
          <a:spLocks noChangeArrowheads="1"/>
        </xdr:cNvSpPr>
      </xdr:nvSpPr>
      <xdr:spPr>
        <a:xfrm>
          <a:off x="333375" y="35394900"/>
          <a:ext cx="6696075" cy="35242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During the quarter under review, no dividend was declared.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34</xdr:row>
      <xdr:rowOff>0</xdr:rowOff>
    </xdr:from>
    <xdr:to>
      <xdr:col>7</xdr:col>
      <xdr:colOff>1038225</xdr:colOff>
      <xdr:row>37</xdr:row>
      <xdr:rowOff>95250</xdr:rowOff>
    </xdr:to>
    <xdr:sp>
      <xdr:nvSpPr>
        <xdr:cNvPr id="38" name="Text Box 51"/>
        <xdr:cNvSpPr txBox="1">
          <a:spLocks noChangeArrowheads="1"/>
        </xdr:cNvSpPr>
      </xdr:nvSpPr>
      <xdr:spPr>
        <a:xfrm>
          <a:off x="342900" y="6800850"/>
          <a:ext cx="6696075" cy="69532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other issuance and repayment of debt and equity securities, share buy-backs, share cancellations, share held as treasury shares and resale of treasury shares for the current financial period-to-date.</a:t>
          </a:r>
        </a:p>
      </xdr:txBody>
    </xdr:sp>
    <xdr:clientData/>
  </xdr:twoCellAnchor>
  <xdr:twoCellAnchor>
    <xdr:from>
      <xdr:col>1</xdr:col>
      <xdr:colOff>0</xdr:colOff>
      <xdr:row>250</xdr:row>
      <xdr:rowOff>19050</xdr:rowOff>
    </xdr:from>
    <xdr:to>
      <xdr:col>8</xdr:col>
      <xdr:colOff>76200</xdr:colOff>
      <xdr:row>253</xdr:row>
      <xdr:rowOff>47625</xdr:rowOff>
    </xdr:to>
    <xdr:sp fLocksText="0">
      <xdr:nvSpPr>
        <xdr:cNvPr id="39" name="Text Box 52"/>
        <xdr:cNvSpPr txBox="1">
          <a:spLocks noChangeArrowheads="1"/>
        </xdr:cNvSpPr>
      </xdr:nvSpPr>
      <xdr:spPr>
        <a:xfrm>
          <a:off x="323850" y="49596675"/>
          <a:ext cx="6829425" cy="6286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1057275</xdr:colOff>
      <xdr:row>195</xdr:row>
      <xdr:rowOff>180975</xdr:rowOff>
    </xdr:from>
    <xdr:ext cx="161925" cy="238125"/>
    <xdr:sp fLocksText="0">
      <xdr:nvSpPr>
        <xdr:cNvPr id="40" name="Text Box 53"/>
        <xdr:cNvSpPr txBox="1">
          <a:spLocks noChangeArrowheads="1"/>
        </xdr:cNvSpPr>
      </xdr:nvSpPr>
      <xdr:spPr>
        <a:xfrm>
          <a:off x="4981575" y="39414450"/>
          <a:ext cx="1619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923925</xdr:colOff>
      <xdr:row>195</xdr:row>
      <xdr:rowOff>180975</xdr:rowOff>
    </xdr:from>
    <xdr:ext cx="28575" cy="190500"/>
    <xdr:sp fLocksText="0">
      <xdr:nvSpPr>
        <xdr:cNvPr id="41" name="Text Box 54"/>
        <xdr:cNvSpPr txBox="1">
          <a:spLocks noChangeArrowheads="1"/>
        </xdr:cNvSpPr>
      </xdr:nvSpPr>
      <xdr:spPr>
        <a:xfrm>
          <a:off x="6924675" y="39414450"/>
          <a:ext cx="285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19050</xdr:colOff>
      <xdr:row>144</xdr:row>
      <xdr:rowOff>190500</xdr:rowOff>
    </xdr:from>
    <xdr:to>
      <xdr:col>7</xdr:col>
      <xdr:colOff>1038225</xdr:colOff>
      <xdr:row>146</xdr:row>
      <xdr:rowOff>19050</xdr:rowOff>
    </xdr:to>
    <xdr:sp>
      <xdr:nvSpPr>
        <xdr:cNvPr id="42" name="Text Box 55"/>
        <xdr:cNvSpPr txBox="1">
          <a:spLocks noChangeArrowheads="1"/>
        </xdr:cNvSpPr>
      </xdr:nvSpPr>
      <xdr:spPr>
        <a:xfrm>
          <a:off x="342900" y="29184600"/>
          <a:ext cx="6696075" cy="2286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corporate proposals announced.</a:t>
          </a:r>
        </a:p>
      </xdr:txBody>
    </xdr:sp>
    <xdr:clientData/>
  </xdr:twoCellAnchor>
  <xdr:twoCellAnchor>
    <xdr:from>
      <xdr:col>1</xdr:col>
      <xdr:colOff>57150</xdr:colOff>
      <xdr:row>94</xdr:row>
      <xdr:rowOff>152400</xdr:rowOff>
    </xdr:from>
    <xdr:to>
      <xdr:col>7</xdr:col>
      <xdr:colOff>1038225</xdr:colOff>
      <xdr:row>98</xdr:row>
      <xdr:rowOff>104775</xdr:rowOff>
    </xdr:to>
    <xdr:sp>
      <xdr:nvSpPr>
        <xdr:cNvPr id="43" name="Text Box 57"/>
        <xdr:cNvSpPr txBox="1">
          <a:spLocks noChangeArrowheads="1"/>
        </xdr:cNvSpPr>
      </xdr:nvSpPr>
      <xdr:spPr>
        <a:xfrm>
          <a:off x="381000" y="18954750"/>
          <a:ext cx="6657975" cy="714375"/>
        </a:xfrm>
        <a:prstGeom prst="rect">
          <a:avLst/>
        </a:prstGeom>
        <a:solidFill>
          <a:srgbClr val="FFFFFF"/>
        </a:solidFill>
        <a:ln w="9525" cmpd="sng">
          <a:solidFill>
            <a:srgbClr val="FFFFFF"/>
          </a:solidFill>
          <a:headEnd type="none"/>
          <a:tailEnd type="none"/>
        </a:ln>
      </xdr:spPr>
      <xdr:txBody>
        <a:bodyPr vertOverflow="clip" wrap="square" lIns="27432" tIns="27432" rIns="0" bIns="0"/>
        <a:p>
          <a:pPr algn="just">
            <a:defRPr/>
          </a:pPr>
          <a:r>
            <a:rPr lang="en-US" cap="none" sz="1200" b="0" i="0" u="none" baseline="0">
              <a:solidFill>
                <a:srgbClr val="000000"/>
              </a:solidFill>
            </a:rPr>
            <a:t>For the financial period ended 30 September 2009, the Group registered a revenue of RM142.4 million compared to RM164.5 million in the preceding period, a decrease of 13.4%.  Net profit was RM11.4 million as compared to RM14.1 million in the preceding period.  The lower profit is in line with a decrease in revenue.</a:t>
          </a:r>
        </a:p>
      </xdr:txBody>
    </xdr:sp>
    <xdr:clientData/>
  </xdr:twoCellAnchor>
  <xdr:twoCellAnchor>
    <xdr:from>
      <xdr:col>1</xdr:col>
      <xdr:colOff>38100</xdr:colOff>
      <xdr:row>100</xdr:row>
      <xdr:rowOff>180975</xdr:rowOff>
    </xdr:from>
    <xdr:to>
      <xdr:col>7</xdr:col>
      <xdr:colOff>1047750</xdr:colOff>
      <xdr:row>104</xdr:row>
      <xdr:rowOff>114300</xdr:rowOff>
    </xdr:to>
    <xdr:sp>
      <xdr:nvSpPr>
        <xdr:cNvPr id="44" name="Text Box 58"/>
        <xdr:cNvSpPr txBox="1">
          <a:spLocks noChangeArrowheads="1"/>
        </xdr:cNvSpPr>
      </xdr:nvSpPr>
      <xdr:spPr>
        <a:xfrm>
          <a:off x="361950" y="20145375"/>
          <a:ext cx="6686550" cy="73342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In the third quarter of year 2009, the Group registered a revenue of RM44.1 million and net profit of RM4.0 million versus a revenue of RM52.0 million and net profit of RM4.0 million recorded in the immediate preceding quarter.  Despite the drop in revenue, the profit is maintained due to better sales mix during the quarter.</a:t>
          </a:r>
        </a:p>
      </xdr:txBody>
    </xdr:sp>
    <xdr:clientData/>
  </xdr:twoCellAnchor>
  <xdr:oneCellAnchor>
    <xdr:from>
      <xdr:col>6</xdr:col>
      <xdr:colOff>0</xdr:colOff>
      <xdr:row>195</xdr:row>
      <xdr:rowOff>190500</xdr:rowOff>
    </xdr:from>
    <xdr:ext cx="76200" cy="190500"/>
    <xdr:sp>
      <xdr:nvSpPr>
        <xdr:cNvPr id="45" name="Text Box 59"/>
        <xdr:cNvSpPr txBox="1">
          <a:spLocks noChangeArrowheads="1"/>
        </xdr:cNvSpPr>
      </xdr:nvSpPr>
      <xdr:spPr>
        <a:xfrm>
          <a:off x="4981575" y="39462075"/>
          <a:ext cx="7620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oneCellAnchor>
  <xdr:oneCellAnchor>
    <xdr:from>
      <xdr:col>6</xdr:col>
      <xdr:colOff>1019175</xdr:colOff>
      <xdr:row>195</xdr:row>
      <xdr:rowOff>180975</xdr:rowOff>
    </xdr:from>
    <xdr:ext cx="152400" cy="238125"/>
    <xdr:sp fLocksText="0">
      <xdr:nvSpPr>
        <xdr:cNvPr id="46" name="Text Box 60"/>
        <xdr:cNvSpPr txBox="1">
          <a:spLocks noChangeArrowheads="1"/>
        </xdr:cNvSpPr>
      </xdr:nvSpPr>
      <xdr:spPr>
        <a:xfrm>
          <a:off x="6000750" y="39452550"/>
          <a:ext cx="1524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195</xdr:row>
      <xdr:rowOff>190500</xdr:rowOff>
    </xdr:from>
    <xdr:ext cx="76200" cy="200025"/>
    <xdr:sp>
      <xdr:nvSpPr>
        <xdr:cNvPr id="47" name="Text Box 61"/>
        <xdr:cNvSpPr txBox="1">
          <a:spLocks noChangeArrowheads="1"/>
        </xdr:cNvSpPr>
      </xdr:nvSpPr>
      <xdr:spPr>
        <a:xfrm>
          <a:off x="6000750" y="39462075"/>
          <a:ext cx="7620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oneCellAnchor>
  <xdr:oneCellAnchor>
    <xdr:from>
      <xdr:col>6</xdr:col>
      <xdr:colOff>1019175</xdr:colOff>
      <xdr:row>195</xdr:row>
      <xdr:rowOff>180975</xdr:rowOff>
    </xdr:from>
    <xdr:ext cx="152400" cy="238125"/>
    <xdr:sp fLocksText="0">
      <xdr:nvSpPr>
        <xdr:cNvPr id="48" name="Text Box 62"/>
        <xdr:cNvSpPr txBox="1">
          <a:spLocks noChangeArrowheads="1"/>
        </xdr:cNvSpPr>
      </xdr:nvSpPr>
      <xdr:spPr>
        <a:xfrm>
          <a:off x="6000750" y="39452550"/>
          <a:ext cx="1524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195</xdr:row>
      <xdr:rowOff>190500</xdr:rowOff>
    </xdr:from>
    <xdr:ext cx="76200" cy="200025"/>
    <xdr:sp>
      <xdr:nvSpPr>
        <xdr:cNvPr id="49" name="Text Box 63"/>
        <xdr:cNvSpPr txBox="1">
          <a:spLocks noChangeArrowheads="1"/>
        </xdr:cNvSpPr>
      </xdr:nvSpPr>
      <xdr:spPr>
        <a:xfrm>
          <a:off x="6000750" y="39462075"/>
          <a:ext cx="7620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oneCellAnchor>
  <xdr:oneCellAnchor>
    <xdr:from>
      <xdr:col>13</xdr:col>
      <xdr:colOff>609600</xdr:colOff>
      <xdr:row>195</xdr:row>
      <xdr:rowOff>180975</xdr:rowOff>
    </xdr:from>
    <xdr:ext cx="161925" cy="238125"/>
    <xdr:sp fLocksText="0">
      <xdr:nvSpPr>
        <xdr:cNvPr id="50" name="Text Box 65"/>
        <xdr:cNvSpPr txBox="1">
          <a:spLocks noChangeArrowheads="1"/>
        </xdr:cNvSpPr>
      </xdr:nvSpPr>
      <xdr:spPr>
        <a:xfrm>
          <a:off x="11687175" y="39452550"/>
          <a:ext cx="1619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609600</xdr:colOff>
      <xdr:row>195</xdr:row>
      <xdr:rowOff>180975</xdr:rowOff>
    </xdr:from>
    <xdr:ext cx="190500" cy="190500"/>
    <xdr:sp fLocksText="0">
      <xdr:nvSpPr>
        <xdr:cNvPr id="51" name="Text Box 66"/>
        <xdr:cNvSpPr txBox="1">
          <a:spLocks noChangeArrowheads="1"/>
        </xdr:cNvSpPr>
      </xdr:nvSpPr>
      <xdr:spPr>
        <a:xfrm>
          <a:off x="12906375" y="39452550"/>
          <a:ext cx="1905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195</xdr:row>
      <xdr:rowOff>190500</xdr:rowOff>
    </xdr:from>
    <xdr:ext cx="76200" cy="190500"/>
    <xdr:sp>
      <xdr:nvSpPr>
        <xdr:cNvPr id="52" name="Text Box 67"/>
        <xdr:cNvSpPr txBox="1">
          <a:spLocks noChangeArrowheads="1"/>
        </xdr:cNvSpPr>
      </xdr:nvSpPr>
      <xdr:spPr>
        <a:xfrm>
          <a:off x="11687175" y="39462075"/>
          <a:ext cx="7620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oneCellAnchor>
  <xdr:oneCellAnchor>
    <xdr:from>
      <xdr:col>13</xdr:col>
      <xdr:colOff>609600</xdr:colOff>
      <xdr:row>195</xdr:row>
      <xdr:rowOff>180975</xdr:rowOff>
    </xdr:from>
    <xdr:ext cx="161925" cy="238125"/>
    <xdr:sp fLocksText="0">
      <xdr:nvSpPr>
        <xdr:cNvPr id="53" name="Text Box 69"/>
        <xdr:cNvSpPr txBox="1">
          <a:spLocks noChangeArrowheads="1"/>
        </xdr:cNvSpPr>
      </xdr:nvSpPr>
      <xdr:spPr>
        <a:xfrm>
          <a:off x="11687175" y="39452550"/>
          <a:ext cx="1619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609600</xdr:colOff>
      <xdr:row>195</xdr:row>
      <xdr:rowOff>180975</xdr:rowOff>
    </xdr:from>
    <xdr:ext cx="190500" cy="190500"/>
    <xdr:sp fLocksText="0">
      <xdr:nvSpPr>
        <xdr:cNvPr id="54" name="Text Box 70"/>
        <xdr:cNvSpPr txBox="1">
          <a:spLocks noChangeArrowheads="1"/>
        </xdr:cNvSpPr>
      </xdr:nvSpPr>
      <xdr:spPr>
        <a:xfrm>
          <a:off x="12906375" y="39452550"/>
          <a:ext cx="1905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195</xdr:row>
      <xdr:rowOff>190500</xdr:rowOff>
    </xdr:from>
    <xdr:ext cx="76200" cy="190500"/>
    <xdr:sp>
      <xdr:nvSpPr>
        <xdr:cNvPr id="55" name="Text Box 71"/>
        <xdr:cNvSpPr txBox="1">
          <a:spLocks noChangeArrowheads="1"/>
        </xdr:cNvSpPr>
      </xdr:nvSpPr>
      <xdr:spPr>
        <a:xfrm>
          <a:off x="11687175" y="39462075"/>
          <a:ext cx="7620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oneCellAnchor>
  <xdr:twoCellAnchor>
    <xdr:from>
      <xdr:col>1</xdr:col>
      <xdr:colOff>9525</xdr:colOff>
      <xdr:row>11</xdr:row>
      <xdr:rowOff>9525</xdr:rowOff>
    </xdr:from>
    <xdr:to>
      <xdr:col>7</xdr:col>
      <xdr:colOff>1028700</xdr:colOff>
      <xdr:row>14</xdr:row>
      <xdr:rowOff>66675</xdr:rowOff>
    </xdr:to>
    <xdr:sp>
      <xdr:nvSpPr>
        <xdr:cNvPr id="56" name="Text Box 72"/>
        <xdr:cNvSpPr txBox="1">
          <a:spLocks noChangeArrowheads="1"/>
        </xdr:cNvSpPr>
      </xdr:nvSpPr>
      <xdr:spPr>
        <a:xfrm>
          <a:off x="333375" y="2209800"/>
          <a:ext cx="6696075" cy="65722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Except as disclosed below, the Group has applied the same accounting policies and methods of computation in the financial statements for the current year compared with the audited financial statements of the Group for the year ended 31 December 2008.
</a:t>
          </a:r>
          <a:r>
            <a:rPr lang="en-US" cap="none" sz="12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39</xdr:row>
      <xdr:rowOff>171450</xdr:rowOff>
    </xdr:from>
    <xdr:to>
      <xdr:col>7</xdr:col>
      <xdr:colOff>1038225</xdr:colOff>
      <xdr:row>44</xdr:row>
      <xdr:rowOff>85725</xdr:rowOff>
    </xdr:to>
    <xdr:sp>
      <xdr:nvSpPr>
        <xdr:cNvPr id="57" name="Text Box 74"/>
        <xdr:cNvSpPr txBox="1">
          <a:spLocks noChangeArrowheads="1"/>
        </xdr:cNvSpPr>
      </xdr:nvSpPr>
      <xdr:spPr>
        <a:xfrm>
          <a:off x="333375" y="7972425"/>
          <a:ext cx="6705600" cy="9144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For the year ended 31 December 2008, the Board of Director had recommended a first and final dividend of 5% (2.5sen per share) less 25% tax amounting to RM2,512,500 which was subsequently approved by the shareholders at the Annual General Meeting held on  17 June 2009. The dividend was paid on 01 September 2009 to the depositors registered in the Record of Depositors on 10 August 2009.
</a:t>
          </a:r>
          <a:r>
            <a:rPr lang="en-US" cap="none" sz="1300" b="0" i="0" u="none" baseline="0">
              <a:solidFill>
                <a:srgbClr val="000000"/>
              </a:solidFill>
              <a:latin typeface="Times New Roman"/>
              <a:ea typeface="Times New Roman"/>
              <a:cs typeface="Times New Roman"/>
            </a:rPr>
            <a:t>
</a:t>
          </a:r>
        </a:p>
      </xdr:txBody>
    </xdr:sp>
    <xdr:clientData/>
  </xdr:twoCellAnchor>
  <xdr:twoCellAnchor>
    <xdr:from>
      <xdr:col>3</xdr:col>
      <xdr:colOff>9525</xdr:colOff>
      <xdr:row>65</xdr:row>
      <xdr:rowOff>161925</xdr:rowOff>
    </xdr:from>
    <xdr:to>
      <xdr:col>7</xdr:col>
      <xdr:colOff>1009650</xdr:colOff>
      <xdr:row>84</xdr:row>
      <xdr:rowOff>19050</xdr:rowOff>
    </xdr:to>
    <xdr:sp>
      <xdr:nvSpPr>
        <xdr:cNvPr id="58" name="Text Box 77"/>
        <xdr:cNvSpPr txBox="1">
          <a:spLocks noChangeArrowheads="1"/>
        </xdr:cNvSpPr>
      </xdr:nvSpPr>
      <xdr:spPr>
        <a:xfrm>
          <a:off x="628650" y="13163550"/>
          <a:ext cx="6381750" cy="36576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On 9 January 2009, a wholly-owned company of DeGem Berhad, Jewelmart International Sdn. Bhd.(“JISB”),  incorporated a new wholly-owned subsidiary, Jewel2Cash Pte. Ltd.(“JCPL”) in Singapore.  The issued and paid-up share capital of JCPL is SGD2.00 divided into 2 ordinary shares of SGD1.00 each held wholly by JISB. JCPL is set up to venture into the pawnbroking business in Singapore, which is pending approval from the relevant authorities.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On 2 February 2009, Grandmax Corporation Limited ("GCL"), another subsidiary of JISB, has increased its issued and paid-up share capital from HK$7,000,000.00 to HK$8,000,000-00 by an additional allotment of 1,000,000 ordinary shares of HK$1-00 each at an issue price of HK$1-00 each to its minority shareholders.  The minority shareholders had subscribed to the Allotment based on the subscription price of HK$1-00 per share which was arrived at based on the par value of the shares in GCL.  The proceeds from the Allotment would be utilised as working capital in GCL. The Allotment will dilute JISB's equity interest in GCL from 91.4% to 80.0% thereby rendering GCL to become a 80.0% subsidiary of DeGem Berhad. The Allotment will enable the minority shareholders to actively participate and contribute to the growth of GCL.</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On 24 August 2009, a wholly-owned company of DeGem Berhad, Jewelmart International Sdn. Bhd.(“JISB”), has incorporated a new wholly-owned subsidiary, V-BuyJewels Pte Ltd (“VBPL”) in Singapore. The issued and paid-up share capital of VBPL is SGD2.00 divided into 2 ordinary shares of SGD1.00 each held wholly by JISB. VBPL is currently dormant.</a:t>
          </a:r>
        </a:p>
      </xdr:txBody>
    </xdr:sp>
    <xdr:clientData/>
  </xdr:twoCellAnchor>
  <xdr:twoCellAnchor>
    <xdr:from>
      <xdr:col>1</xdr:col>
      <xdr:colOff>0</xdr:colOff>
      <xdr:row>107</xdr:row>
      <xdr:rowOff>0</xdr:rowOff>
    </xdr:from>
    <xdr:to>
      <xdr:col>7</xdr:col>
      <xdr:colOff>1009650</xdr:colOff>
      <xdr:row>110</xdr:row>
      <xdr:rowOff>0</xdr:rowOff>
    </xdr:to>
    <xdr:sp>
      <xdr:nvSpPr>
        <xdr:cNvPr id="59" name="Text Box 58"/>
        <xdr:cNvSpPr txBox="1">
          <a:spLocks noChangeArrowheads="1"/>
        </xdr:cNvSpPr>
      </xdr:nvSpPr>
      <xdr:spPr>
        <a:xfrm>
          <a:off x="323850" y="21364575"/>
          <a:ext cx="6686550" cy="73342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Performance is expected to continue to be challenging. In view of this, the Group has taken measures to strengthen its operations with prudent costs control. The Group's results for the current financial year is expected to be satisfactory.</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Documents\2003\Other\Share%20lis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ccounting&amp;Reporting\Consol%20Ac%202009\Sep'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ecklist"/>
      <sheetName val="segmental info"/>
      <sheetName val="ConsolCashflow"/>
      <sheetName val="ConsolWPBS"/>
      <sheetName val="ConsolWPPL"/>
      <sheetName val="ConsolCashflow-D&amp;P"/>
      <sheetName val="ConsolWPBS-D&amp;P"/>
      <sheetName val="ConsolWPPL-D&amp;P"/>
      <sheetName val="Consol adjustment"/>
      <sheetName val="Closing Stock"/>
      <sheetName val="Tax movement"/>
      <sheetName val="Expenses"/>
      <sheetName val="MI"/>
      <sheetName val="Interco exp"/>
      <sheetName val="Cost of manufacturing"/>
      <sheetName val="Other income"/>
      <sheetName val="Vital ratio"/>
      <sheetName val="PYTExpRatio"/>
      <sheetName val="BExpRatio"/>
      <sheetName val="AmExpRatio"/>
      <sheetName val="D&amp;PExpRatio"/>
      <sheetName val="D RewardsExpRatio"/>
      <sheetName val="D&amp;P(B)ExpRatio"/>
      <sheetName val="MecaExpRatio"/>
      <sheetName val="D(S)EXPRATIO"/>
      <sheetName val="GMExpRatio"/>
      <sheetName val="D&amp;P(S)PExpRatio"/>
      <sheetName val="Jewel2Cash"/>
      <sheetName val="DDC ExpRatio"/>
      <sheetName val="IntiExpRatio"/>
      <sheetName val="Goodwill"/>
      <sheetName val="comment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Q89"/>
  <sheetViews>
    <sheetView zoomScalePageLayoutView="0" workbookViewId="0" topLeftCell="A13">
      <selection activeCell="I28" sqref="I28"/>
    </sheetView>
  </sheetViews>
  <sheetFormatPr defaultColWidth="9.140625" defaultRowHeight="12.75"/>
  <cols>
    <col min="1" max="1" width="40.28125" style="2" customWidth="1"/>
    <col min="2" max="2" width="19.7109375" style="2" customWidth="1"/>
    <col min="3" max="3" width="1.7109375" style="2" customWidth="1"/>
    <col min="4" max="4" width="19.7109375" style="2" customWidth="1"/>
    <col min="5" max="5" width="1.7109375" style="2" customWidth="1"/>
    <col min="6" max="6" width="19.7109375" style="2" customWidth="1"/>
    <col min="7" max="7" width="1.8515625" style="2" customWidth="1"/>
    <col min="8" max="8" width="19.7109375" style="2" customWidth="1"/>
    <col min="9" max="9" width="1.7109375" style="2" customWidth="1"/>
    <col min="10" max="10" width="16.8515625" style="9" customWidth="1"/>
    <col min="11" max="11" width="1.57421875" style="9" customWidth="1"/>
    <col min="12" max="12" width="14.57421875" style="112" customWidth="1"/>
    <col min="13" max="13" width="14.8515625" style="10" bestFit="1" customWidth="1"/>
    <col min="14" max="17" width="9.140625" style="8" customWidth="1"/>
    <col min="18" max="16384" width="9.140625" style="5" customWidth="1"/>
  </cols>
  <sheetData>
    <row r="1" spans="1:17" ht="20.25">
      <c r="A1" s="1" t="s">
        <v>13</v>
      </c>
      <c r="D1" s="3"/>
      <c r="E1" s="3"/>
      <c r="F1" s="3"/>
      <c r="G1" s="3"/>
      <c r="H1" s="3"/>
      <c r="I1" s="3"/>
      <c r="L1" s="136"/>
      <c r="M1" s="137"/>
      <c r="N1" s="4"/>
      <c r="O1" s="4"/>
      <c r="P1" s="4"/>
      <c r="Q1" s="4"/>
    </row>
    <row r="2" spans="1:9" ht="15">
      <c r="A2" s="6"/>
      <c r="B2" s="3"/>
      <c r="C2" s="3"/>
      <c r="D2" s="3"/>
      <c r="E2" s="3"/>
      <c r="F2" s="3"/>
      <c r="G2" s="3"/>
      <c r="H2" s="7"/>
      <c r="I2" s="3"/>
    </row>
    <row r="3" spans="1:17" ht="15">
      <c r="A3" s="11" t="s">
        <v>0</v>
      </c>
      <c r="B3" s="9"/>
      <c r="C3" s="9"/>
      <c r="D3" s="9"/>
      <c r="E3" s="9"/>
      <c r="F3" s="9"/>
      <c r="G3" s="9"/>
      <c r="H3" s="9"/>
      <c r="I3" s="9"/>
      <c r="N3" s="10"/>
      <c r="O3" s="10"/>
      <c r="P3" s="10"/>
      <c r="Q3" s="10"/>
    </row>
    <row r="4" spans="1:17" ht="15">
      <c r="A4" s="11" t="s">
        <v>209</v>
      </c>
      <c r="B4" s="9"/>
      <c r="C4" s="9"/>
      <c r="D4" s="9"/>
      <c r="E4" s="9"/>
      <c r="F4" s="9"/>
      <c r="G4" s="9"/>
      <c r="H4" s="9"/>
      <c r="I4" s="9"/>
      <c r="N4" s="10"/>
      <c r="O4" s="10"/>
      <c r="P4" s="10"/>
      <c r="Q4" s="10"/>
    </row>
    <row r="5" spans="1:17" ht="15">
      <c r="A5" s="11"/>
      <c r="B5" s="9"/>
      <c r="C5" s="9"/>
      <c r="D5" s="9"/>
      <c r="E5" s="9"/>
      <c r="F5" s="9"/>
      <c r="G5" s="9"/>
      <c r="H5" s="9"/>
      <c r="I5" s="9"/>
      <c r="N5" s="10"/>
      <c r="O5" s="10"/>
      <c r="P5" s="10"/>
      <c r="Q5" s="10"/>
    </row>
    <row r="6" spans="1:17" ht="15">
      <c r="A6" s="9"/>
      <c r="B6" s="9"/>
      <c r="C6" s="9"/>
      <c r="D6" s="9"/>
      <c r="E6" s="9"/>
      <c r="F6" s="9"/>
      <c r="G6" s="9"/>
      <c r="H6" s="9"/>
      <c r="I6" s="9"/>
      <c r="N6" s="10"/>
      <c r="O6" s="10"/>
      <c r="P6" s="10"/>
      <c r="Q6" s="10"/>
    </row>
    <row r="7" spans="1:17" ht="15">
      <c r="A7" s="9"/>
      <c r="B7" s="277" t="s">
        <v>1</v>
      </c>
      <c r="C7" s="278"/>
      <c r="D7" s="279"/>
      <c r="E7" s="12"/>
      <c r="F7" s="277" t="s">
        <v>2</v>
      </c>
      <c r="G7" s="278"/>
      <c r="H7" s="279"/>
      <c r="I7" s="13"/>
      <c r="J7" s="12"/>
      <c r="N7" s="10"/>
      <c r="O7" s="10"/>
      <c r="P7" s="10"/>
      <c r="Q7" s="10"/>
    </row>
    <row r="8" spans="1:17" ht="15">
      <c r="A8" s="9"/>
      <c r="B8" s="22"/>
      <c r="C8" s="113"/>
      <c r="D8" s="114"/>
      <c r="E8" s="12"/>
      <c r="F8" s="22"/>
      <c r="G8" s="113"/>
      <c r="H8" s="114"/>
      <c r="I8" s="13"/>
      <c r="J8" s="12"/>
      <c r="N8" s="10"/>
      <c r="O8" s="10"/>
      <c r="P8" s="10"/>
      <c r="Q8" s="10"/>
    </row>
    <row r="9" spans="1:17" ht="15">
      <c r="A9" s="9"/>
      <c r="B9" s="16" t="s">
        <v>3</v>
      </c>
      <c r="C9" s="15"/>
      <c r="D9" s="14" t="s">
        <v>4</v>
      </c>
      <c r="E9" s="12"/>
      <c r="F9" s="16" t="s">
        <v>3</v>
      </c>
      <c r="G9" s="15"/>
      <c r="H9" s="14" t="s">
        <v>4</v>
      </c>
      <c r="I9" s="13"/>
      <c r="J9" s="12"/>
      <c r="N9" s="10"/>
      <c r="O9" s="10"/>
      <c r="P9" s="10"/>
      <c r="Q9" s="10"/>
    </row>
    <row r="10" spans="1:17" ht="15">
      <c r="A10" s="9"/>
      <c r="B10" s="16" t="s">
        <v>5</v>
      </c>
      <c r="C10" s="15"/>
      <c r="D10" s="14" t="s">
        <v>5</v>
      </c>
      <c r="E10" s="12"/>
      <c r="F10" s="17" t="s">
        <v>6</v>
      </c>
      <c r="G10" s="18"/>
      <c r="H10" s="19" t="s">
        <v>6</v>
      </c>
      <c r="I10" s="13"/>
      <c r="J10" s="12"/>
      <c r="N10" s="10"/>
      <c r="O10" s="10"/>
      <c r="P10" s="10"/>
      <c r="Q10" s="10"/>
    </row>
    <row r="11" spans="1:17" ht="15">
      <c r="A11" s="9"/>
      <c r="B11" s="16" t="s">
        <v>7</v>
      </c>
      <c r="C11" s="15"/>
      <c r="D11" s="14" t="s">
        <v>7</v>
      </c>
      <c r="E11" s="9"/>
      <c r="F11" s="17" t="s">
        <v>7</v>
      </c>
      <c r="G11" s="20"/>
      <c r="H11" s="14" t="s">
        <v>7</v>
      </c>
      <c r="I11" s="9"/>
      <c r="N11" s="10"/>
      <c r="O11" s="10"/>
      <c r="P11" s="10"/>
      <c r="Q11" s="10"/>
    </row>
    <row r="12" spans="1:17" ht="15">
      <c r="A12" s="9"/>
      <c r="B12" s="17" t="s">
        <v>210</v>
      </c>
      <c r="C12" s="18"/>
      <c r="D12" s="19" t="s">
        <v>211</v>
      </c>
      <c r="E12" s="20"/>
      <c r="F12" s="17" t="s">
        <v>210</v>
      </c>
      <c r="G12" s="18"/>
      <c r="H12" s="19" t="s">
        <v>211</v>
      </c>
      <c r="I12" s="20"/>
      <c r="J12" s="20"/>
      <c r="N12" s="10"/>
      <c r="O12" s="10"/>
      <c r="P12" s="10"/>
      <c r="Q12" s="10"/>
    </row>
    <row r="13" spans="1:17" ht="14.25">
      <c r="A13" s="21"/>
      <c r="B13" s="22" t="s">
        <v>8</v>
      </c>
      <c r="C13" s="23"/>
      <c r="D13" s="24" t="s">
        <v>8</v>
      </c>
      <c r="E13" s="23"/>
      <c r="F13" s="22" t="s">
        <v>8</v>
      </c>
      <c r="G13" s="23"/>
      <c r="H13" s="24" t="s">
        <v>8</v>
      </c>
      <c r="I13" s="23"/>
      <c r="J13" s="23"/>
      <c r="K13" s="21"/>
      <c r="L13" s="115"/>
      <c r="M13" s="116"/>
      <c r="N13" s="25"/>
      <c r="O13" s="25"/>
      <c r="P13" s="25"/>
      <c r="Q13" s="25"/>
    </row>
    <row r="14" spans="1:17" ht="15">
      <c r="A14" s="9"/>
      <c r="B14" s="26"/>
      <c r="C14" s="27"/>
      <c r="D14" s="28"/>
      <c r="E14" s="9"/>
      <c r="F14" s="26"/>
      <c r="G14" s="27"/>
      <c r="H14" s="218"/>
      <c r="I14" s="9"/>
      <c r="J14" s="138"/>
      <c r="N14" s="10"/>
      <c r="O14" s="10"/>
      <c r="P14" s="10"/>
      <c r="Q14" s="10"/>
    </row>
    <row r="15" spans="2:17" ht="15">
      <c r="B15" s="29"/>
      <c r="C15" s="29"/>
      <c r="D15" s="9"/>
      <c r="E15" s="9"/>
      <c r="F15" s="29"/>
      <c r="G15" s="29"/>
      <c r="H15" s="9"/>
      <c r="I15" s="9"/>
      <c r="J15" s="29"/>
      <c r="N15" s="10"/>
      <c r="O15" s="10"/>
      <c r="P15" s="10"/>
      <c r="Q15" s="10"/>
    </row>
    <row r="16" spans="1:17" ht="15">
      <c r="A16" s="9" t="s">
        <v>9</v>
      </c>
      <c r="B16" s="20">
        <f>F16-98363</f>
        <v>44082</v>
      </c>
      <c r="C16" s="20"/>
      <c r="D16" s="20">
        <v>53430</v>
      </c>
      <c r="E16" s="20"/>
      <c r="F16" s="20">
        <v>142445</v>
      </c>
      <c r="G16" s="20"/>
      <c r="H16" s="20">
        <v>164518</v>
      </c>
      <c r="I16" s="20"/>
      <c r="J16" s="20"/>
      <c r="L16" s="117"/>
      <c r="M16" s="117"/>
      <c r="N16" s="10"/>
      <c r="O16" s="10"/>
      <c r="P16" s="10"/>
      <c r="Q16" s="10"/>
    </row>
    <row r="17" spans="1:17" ht="15">
      <c r="A17" s="9"/>
      <c r="B17" s="20"/>
      <c r="C17" s="20"/>
      <c r="D17" s="20"/>
      <c r="E17" s="20"/>
      <c r="F17" s="20"/>
      <c r="G17" s="20"/>
      <c r="H17" s="20"/>
      <c r="I17" s="20"/>
      <c r="J17" s="20"/>
      <c r="L17" s="117"/>
      <c r="M17" s="112"/>
      <c r="N17" s="10"/>
      <c r="O17" s="10"/>
      <c r="P17" s="10"/>
      <c r="Q17" s="10"/>
    </row>
    <row r="18" spans="1:17" ht="15">
      <c r="A18" s="9" t="s">
        <v>114</v>
      </c>
      <c r="B18" s="20">
        <f>F18+67236</f>
        <v>-27867</v>
      </c>
      <c r="C18" s="20"/>
      <c r="D18" s="20">
        <v>-34200</v>
      </c>
      <c r="E18" s="20"/>
      <c r="F18" s="20">
        <v>-95103</v>
      </c>
      <c r="G18" s="20"/>
      <c r="H18" s="20">
        <v>-111429</v>
      </c>
      <c r="I18" s="20"/>
      <c r="J18" s="20"/>
      <c r="L18" s="117"/>
      <c r="M18" s="112"/>
      <c r="N18" s="10"/>
      <c r="O18" s="10"/>
      <c r="P18" s="10"/>
      <c r="Q18" s="10"/>
    </row>
    <row r="19" spans="1:17" ht="15">
      <c r="A19" s="9"/>
      <c r="B19" s="31"/>
      <c r="C19" s="20"/>
      <c r="D19" s="31"/>
      <c r="E19" s="20"/>
      <c r="F19" s="31"/>
      <c r="G19" s="20"/>
      <c r="H19" s="31"/>
      <c r="I19" s="20"/>
      <c r="J19" s="20"/>
      <c r="L19" s="117"/>
      <c r="M19" s="112"/>
      <c r="N19" s="10"/>
      <c r="O19" s="10"/>
      <c r="P19" s="10"/>
      <c r="Q19" s="10"/>
    </row>
    <row r="20" spans="1:17" ht="15">
      <c r="A20" s="9"/>
      <c r="B20" s="20"/>
      <c r="C20" s="20"/>
      <c r="D20" s="20"/>
      <c r="E20" s="20"/>
      <c r="F20" s="20"/>
      <c r="G20" s="20"/>
      <c r="H20" s="20"/>
      <c r="I20" s="20"/>
      <c r="J20" s="20"/>
      <c r="L20" s="117"/>
      <c r="M20" s="219"/>
      <c r="N20" s="220"/>
      <c r="O20" s="10"/>
      <c r="P20" s="10"/>
      <c r="Q20" s="10"/>
    </row>
    <row r="21" spans="1:17" ht="15">
      <c r="A21" s="9" t="s">
        <v>115</v>
      </c>
      <c r="B21" s="20">
        <f>SUM(B16:B19)</f>
        <v>16215</v>
      </c>
      <c r="C21" s="20"/>
      <c r="D21" s="20">
        <f>SUM(D16:D19)</f>
        <v>19230</v>
      </c>
      <c r="E21" s="20"/>
      <c r="F21" s="20">
        <f>SUM(F16:F19)</f>
        <v>47342</v>
      </c>
      <c r="G21" s="20"/>
      <c r="H21" s="20">
        <f>SUM(H16:H19)</f>
        <v>53089</v>
      </c>
      <c r="I21" s="20"/>
      <c r="J21" s="20"/>
      <c r="L21" s="117"/>
      <c r="M21" s="112"/>
      <c r="N21" s="10"/>
      <c r="O21" s="10"/>
      <c r="P21" s="10"/>
      <c r="Q21" s="10"/>
    </row>
    <row r="22" spans="1:17" ht="15">
      <c r="A22" s="9"/>
      <c r="B22" s="20"/>
      <c r="C22" s="20"/>
      <c r="D22" s="20"/>
      <c r="E22" s="20"/>
      <c r="F22" s="20"/>
      <c r="G22" s="20"/>
      <c r="H22" s="20"/>
      <c r="I22" s="20"/>
      <c r="J22" s="20"/>
      <c r="L22" s="117"/>
      <c r="M22" s="112"/>
      <c r="N22" s="10"/>
      <c r="O22" s="10"/>
      <c r="P22" s="10"/>
      <c r="Q22" s="10"/>
    </row>
    <row r="23" spans="1:17" ht="15">
      <c r="A23" s="9" t="s">
        <v>116</v>
      </c>
      <c r="B23" s="20">
        <f>F23-1519</f>
        <v>390</v>
      </c>
      <c r="C23" s="20"/>
      <c r="D23" s="20">
        <v>144</v>
      </c>
      <c r="E23" s="20"/>
      <c r="F23" s="20">
        <v>1909</v>
      </c>
      <c r="G23" s="20"/>
      <c r="H23" s="20">
        <v>2620</v>
      </c>
      <c r="I23" s="20"/>
      <c r="J23" s="20"/>
      <c r="L23" s="117"/>
      <c r="M23" s="112"/>
      <c r="N23" s="10"/>
      <c r="O23" s="10"/>
      <c r="P23" s="10"/>
      <c r="Q23" s="10"/>
    </row>
    <row r="24" spans="1:17" ht="15">
      <c r="A24" s="9"/>
      <c r="B24" s="20"/>
      <c r="C24" s="20"/>
      <c r="D24" s="20"/>
      <c r="E24" s="20"/>
      <c r="F24" s="20"/>
      <c r="G24" s="20"/>
      <c r="H24" s="20"/>
      <c r="I24" s="20"/>
      <c r="J24" s="20"/>
      <c r="L24" s="117"/>
      <c r="M24" s="112"/>
      <c r="N24" s="10"/>
      <c r="O24" s="10"/>
      <c r="P24" s="10"/>
      <c r="Q24" s="10"/>
    </row>
    <row r="25" spans="1:17" ht="15">
      <c r="A25" s="9" t="s">
        <v>117</v>
      </c>
      <c r="B25" s="20">
        <f>F25+10415</f>
        <v>-4695</v>
      </c>
      <c r="C25" s="20"/>
      <c r="D25" s="20">
        <v>-6615</v>
      </c>
      <c r="E25" s="20"/>
      <c r="F25" s="20">
        <f>-14631-479</f>
        <v>-15110</v>
      </c>
      <c r="G25" s="20"/>
      <c r="H25" s="20">
        <v>-19430</v>
      </c>
      <c r="I25" s="20"/>
      <c r="J25" s="20"/>
      <c r="L25" s="117"/>
      <c r="M25" s="112"/>
      <c r="N25" s="10"/>
      <c r="O25" s="10"/>
      <c r="P25" s="10"/>
      <c r="Q25" s="10"/>
    </row>
    <row r="26" spans="1:17" ht="15">
      <c r="A26" s="9"/>
      <c r="B26" s="20"/>
      <c r="C26" s="20"/>
      <c r="D26" s="20"/>
      <c r="E26" s="20"/>
      <c r="F26" s="20"/>
      <c r="G26" s="20"/>
      <c r="H26" s="20"/>
      <c r="I26" s="20"/>
      <c r="J26" s="20"/>
      <c r="L26" s="117"/>
      <c r="M26" s="112"/>
      <c r="N26" s="10"/>
      <c r="O26" s="10"/>
      <c r="P26" s="10"/>
      <c r="Q26" s="10"/>
    </row>
    <row r="27" spans="1:17" ht="15">
      <c r="A27" s="9" t="s">
        <v>118</v>
      </c>
      <c r="B27" s="20">
        <f>F27+9439</f>
        <v>-5799</v>
      </c>
      <c r="C27" s="20"/>
      <c r="D27" s="20">
        <v>-5575</v>
      </c>
      <c r="E27" s="20"/>
      <c r="F27" s="20">
        <f>-15717+479</f>
        <v>-15238</v>
      </c>
      <c r="G27" s="20"/>
      <c r="H27" s="20">
        <v>-14582</v>
      </c>
      <c r="I27" s="20"/>
      <c r="J27" s="20"/>
      <c r="L27" s="117"/>
      <c r="M27" s="112"/>
      <c r="N27" s="10"/>
      <c r="O27" s="10"/>
      <c r="P27" s="10"/>
      <c r="Q27" s="10"/>
    </row>
    <row r="28" spans="1:17" ht="15">
      <c r="A28" s="9"/>
      <c r="B28" s="20"/>
      <c r="C28" s="20"/>
      <c r="D28" s="20"/>
      <c r="E28" s="20"/>
      <c r="F28" s="20"/>
      <c r="G28" s="20"/>
      <c r="H28" s="20"/>
      <c r="I28" s="20"/>
      <c r="J28" s="20"/>
      <c r="L28" s="117"/>
      <c r="M28" s="112"/>
      <c r="N28" s="10"/>
      <c r="O28" s="10"/>
      <c r="P28" s="10"/>
      <c r="Q28" s="10"/>
    </row>
    <row r="29" spans="1:17" ht="15">
      <c r="A29" s="9" t="s">
        <v>119</v>
      </c>
      <c r="B29" s="20">
        <f>F29+1440</f>
        <v>-586</v>
      </c>
      <c r="C29" s="20"/>
      <c r="D29" s="20">
        <v>-736</v>
      </c>
      <c r="E29" s="20"/>
      <c r="F29" s="20">
        <v>-2026</v>
      </c>
      <c r="G29" s="20"/>
      <c r="H29" s="20">
        <v>-1704</v>
      </c>
      <c r="I29" s="20"/>
      <c r="J29" s="20"/>
      <c r="L29" s="117"/>
      <c r="M29" s="112"/>
      <c r="N29" s="10"/>
      <c r="O29" s="10"/>
      <c r="P29" s="10"/>
      <c r="Q29" s="10"/>
    </row>
    <row r="30" spans="1:17" ht="15">
      <c r="A30" s="9"/>
      <c r="B30" s="20"/>
      <c r="C30" s="20"/>
      <c r="D30" s="20"/>
      <c r="E30" s="20"/>
      <c r="F30" s="20"/>
      <c r="G30" s="20"/>
      <c r="H30" s="20"/>
      <c r="I30" s="20"/>
      <c r="J30" s="20"/>
      <c r="L30" s="117"/>
      <c r="M30" s="112"/>
      <c r="N30" s="10"/>
      <c r="O30" s="10"/>
      <c r="P30" s="10"/>
      <c r="Q30" s="10"/>
    </row>
    <row r="31" spans="1:17" ht="15">
      <c r="A31" s="33" t="s">
        <v>10</v>
      </c>
      <c r="B31" s="20">
        <f>F31+688</f>
        <v>-304</v>
      </c>
      <c r="C31" s="20"/>
      <c r="D31" s="20">
        <v>-300</v>
      </c>
      <c r="E31" s="20"/>
      <c r="F31" s="20">
        <v>-992</v>
      </c>
      <c r="G31" s="20"/>
      <c r="H31" s="20">
        <v>-1176</v>
      </c>
      <c r="I31" s="20"/>
      <c r="J31" s="20"/>
      <c r="L31" s="117"/>
      <c r="M31" s="112"/>
      <c r="N31" s="10"/>
      <c r="O31" s="10"/>
      <c r="P31" s="10"/>
      <c r="Q31" s="10"/>
    </row>
    <row r="32" spans="1:17" ht="15">
      <c r="A32" s="33"/>
      <c r="B32" s="31"/>
      <c r="C32" s="20"/>
      <c r="D32" s="31"/>
      <c r="E32" s="20"/>
      <c r="F32" s="31"/>
      <c r="G32" s="20"/>
      <c r="H32" s="31"/>
      <c r="I32" s="20"/>
      <c r="J32" s="20"/>
      <c r="L32" s="117"/>
      <c r="M32" s="112"/>
      <c r="N32" s="10"/>
      <c r="O32" s="10"/>
      <c r="P32" s="10"/>
      <c r="Q32" s="10"/>
    </row>
    <row r="33" spans="1:17" ht="15">
      <c r="A33" s="9"/>
      <c r="B33" s="20"/>
      <c r="C33" s="20"/>
      <c r="D33" s="20"/>
      <c r="E33" s="20"/>
      <c r="F33" s="20"/>
      <c r="G33" s="20"/>
      <c r="H33" s="20"/>
      <c r="I33" s="20"/>
      <c r="J33" s="20"/>
      <c r="M33" s="118"/>
      <c r="N33" s="10"/>
      <c r="O33" s="10"/>
      <c r="P33" s="10"/>
      <c r="Q33" s="10"/>
    </row>
    <row r="34" spans="1:17" ht="15">
      <c r="A34" s="9" t="s">
        <v>11</v>
      </c>
      <c r="B34" s="20">
        <f>SUM(B21:B31)</f>
        <v>5221</v>
      </c>
      <c r="C34" s="20"/>
      <c r="D34" s="20">
        <f>SUM(D21:D31)</f>
        <v>6148</v>
      </c>
      <c r="E34" s="20"/>
      <c r="F34" s="20">
        <f>SUM(F21:F31)</f>
        <v>15885</v>
      </c>
      <c r="G34" s="20"/>
      <c r="H34" s="20">
        <f>SUM(H21:H31)</f>
        <v>18817</v>
      </c>
      <c r="I34" s="18"/>
      <c r="J34" s="20"/>
      <c r="M34" s="118"/>
      <c r="N34" s="10"/>
      <c r="O34" s="10"/>
      <c r="P34" s="10"/>
      <c r="Q34" s="10"/>
    </row>
    <row r="35" spans="1:17" ht="15">
      <c r="A35" s="9"/>
      <c r="B35" s="20"/>
      <c r="C35" s="20"/>
      <c r="D35" s="20"/>
      <c r="E35" s="20"/>
      <c r="F35" s="20"/>
      <c r="G35" s="20"/>
      <c r="H35" s="20"/>
      <c r="I35" s="18"/>
      <c r="J35" s="20"/>
      <c r="M35" s="118"/>
      <c r="N35" s="10"/>
      <c r="O35" s="10"/>
      <c r="P35" s="10"/>
      <c r="Q35" s="10"/>
    </row>
    <row r="36" spans="1:17" ht="15">
      <c r="A36" s="9" t="s">
        <v>12</v>
      </c>
      <c r="B36" s="20">
        <f>F36+3238</f>
        <v>-1209</v>
      </c>
      <c r="C36" s="9"/>
      <c r="D36" s="20">
        <v>-1114</v>
      </c>
      <c r="E36" s="20"/>
      <c r="F36" s="20">
        <v>-4447</v>
      </c>
      <c r="G36" s="20"/>
      <c r="H36" s="20">
        <v>-4752</v>
      </c>
      <c r="I36" s="18"/>
      <c r="J36" s="20"/>
      <c r="M36" s="118"/>
      <c r="N36" s="10"/>
      <c r="O36" s="10"/>
      <c r="P36" s="10"/>
      <c r="Q36" s="10"/>
    </row>
    <row r="37" spans="1:17" ht="15">
      <c r="A37" s="9"/>
      <c r="B37" s="31"/>
      <c r="D37" s="31"/>
      <c r="E37" s="20"/>
      <c r="F37" s="31"/>
      <c r="G37" s="20"/>
      <c r="H37" s="31"/>
      <c r="I37" s="18"/>
      <c r="J37" s="20"/>
      <c r="M37" s="118"/>
      <c r="N37" s="10"/>
      <c r="O37" s="10"/>
      <c r="P37" s="10"/>
      <c r="Q37" s="10"/>
    </row>
    <row r="38" spans="1:17" ht="15">
      <c r="A38" s="9"/>
      <c r="B38" s="20"/>
      <c r="D38" s="20"/>
      <c r="E38" s="20"/>
      <c r="F38" s="20"/>
      <c r="G38" s="20"/>
      <c r="H38" s="20"/>
      <c r="I38" s="18"/>
      <c r="M38" s="118"/>
      <c r="N38" s="10"/>
      <c r="O38" s="10"/>
      <c r="P38" s="10"/>
      <c r="Q38" s="10"/>
    </row>
    <row r="39" spans="1:17" ht="15.75" thickBot="1">
      <c r="A39" s="9" t="s">
        <v>104</v>
      </c>
      <c r="B39" s="119">
        <f>SUM(B34:B38)</f>
        <v>4012</v>
      </c>
      <c r="C39" s="9"/>
      <c r="D39" s="119">
        <f>SUM(D34:D38)</f>
        <v>5034</v>
      </c>
      <c r="E39" s="9"/>
      <c r="F39" s="119">
        <f>SUM(F34:F38)</f>
        <v>11438</v>
      </c>
      <c r="G39" s="9"/>
      <c r="H39" s="119">
        <f>SUM(H34:H38)</f>
        <v>14065</v>
      </c>
      <c r="I39" s="30"/>
      <c r="J39" s="20"/>
      <c r="M39" s="118"/>
      <c r="N39" s="10"/>
      <c r="O39" s="10"/>
      <c r="P39" s="10"/>
      <c r="Q39" s="10"/>
    </row>
    <row r="40" spans="1:17" ht="15">
      <c r="A40" s="9"/>
      <c r="B40" s="34"/>
      <c r="C40" s="9"/>
      <c r="D40" s="221"/>
      <c r="E40" s="9"/>
      <c r="F40" s="34"/>
      <c r="G40" s="9"/>
      <c r="H40" s="224"/>
      <c r="I40" s="30"/>
      <c r="J40" s="20"/>
      <c r="M40" s="118"/>
      <c r="N40" s="10"/>
      <c r="O40" s="10"/>
      <c r="P40" s="10"/>
      <c r="Q40" s="10"/>
    </row>
    <row r="41" spans="1:17" ht="15">
      <c r="A41" s="9"/>
      <c r="B41" s="9"/>
      <c r="C41" s="9"/>
      <c r="D41" s="223"/>
      <c r="E41" s="9"/>
      <c r="F41" s="9"/>
      <c r="G41" s="9"/>
      <c r="H41" s="223"/>
      <c r="I41" s="9"/>
      <c r="M41" s="118"/>
      <c r="N41" s="10"/>
      <c r="O41" s="10"/>
      <c r="P41" s="10"/>
      <c r="Q41" s="10"/>
    </row>
    <row r="42" spans="1:17" ht="15">
      <c r="A42" s="9" t="s">
        <v>120</v>
      </c>
      <c r="B42" s="9"/>
      <c r="C42" s="9"/>
      <c r="D42" s="223"/>
      <c r="E42" s="9"/>
      <c r="F42" s="9"/>
      <c r="G42" s="9"/>
      <c r="H42" s="223"/>
      <c r="I42" s="9"/>
      <c r="M42" s="118"/>
      <c r="N42" s="10"/>
      <c r="O42" s="10"/>
      <c r="P42" s="10"/>
      <c r="Q42" s="10"/>
    </row>
    <row r="43" spans="1:17" ht="15">
      <c r="A43" s="9"/>
      <c r="B43" s="9"/>
      <c r="C43" s="9"/>
      <c r="D43" s="223"/>
      <c r="E43" s="9"/>
      <c r="F43" s="9"/>
      <c r="G43" s="9"/>
      <c r="H43" s="223"/>
      <c r="I43" s="9"/>
      <c r="M43" s="118"/>
      <c r="N43" s="10"/>
      <c r="O43" s="10"/>
      <c r="P43" s="10"/>
      <c r="Q43" s="10"/>
    </row>
    <row r="44" spans="1:17" ht="15">
      <c r="A44" s="9" t="s">
        <v>121</v>
      </c>
      <c r="B44" s="34">
        <f>B39-B46</f>
        <v>3850</v>
      </c>
      <c r="C44" s="34">
        <f>C39-C46</f>
        <v>0</v>
      </c>
      <c r="D44" s="34">
        <v>4829</v>
      </c>
      <c r="E44" s="9"/>
      <c r="F44" s="34">
        <f>F39-F46</f>
        <v>11230</v>
      </c>
      <c r="G44" s="34">
        <f>G39-G46</f>
        <v>0</v>
      </c>
      <c r="H44" s="34">
        <v>13761</v>
      </c>
      <c r="I44" s="9"/>
      <c r="J44" s="34"/>
      <c r="M44" s="118"/>
      <c r="N44" s="10"/>
      <c r="O44" s="10"/>
      <c r="P44" s="10"/>
      <c r="Q44" s="10"/>
    </row>
    <row r="45" spans="1:17" ht="15">
      <c r="A45" s="9"/>
      <c r="B45" s="9"/>
      <c r="C45" s="9"/>
      <c r="D45" s="223"/>
      <c r="E45" s="9"/>
      <c r="F45" s="9"/>
      <c r="G45" s="9"/>
      <c r="H45" s="223"/>
      <c r="I45" s="9"/>
      <c r="M45" s="118"/>
      <c r="N45" s="10"/>
      <c r="O45" s="10"/>
      <c r="P45" s="10"/>
      <c r="Q45" s="10"/>
    </row>
    <row r="46" spans="1:17" ht="15">
      <c r="A46" s="9" t="s">
        <v>122</v>
      </c>
      <c r="B46" s="34">
        <f>F46-46</f>
        <v>162</v>
      </c>
      <c r="C46" s="9"/>
      <c r="D46" s="20">
        <v>205</v>
      </c>
      <c r="E46" s="9"/>
      <c r="F46" s="34">
        <v>208</v>
      </c>
      <c r="G46" s="9"/>
      <c r="H46" s="34">
        <v>304</v>
      </c>
      <c r="I46" s="9"/>
      <c r="J46" s="20"/>
      <c r="M46" s="118"/>
      <c r="N46" s="10"/>
      <c r="O46" s="10"/>
      <c r="P46" s="10"/>
      <c r="Q46" s="10"/>
    </row>
    <row r="47" spans="1:17" ht="15">
      <c r="A47" s="9"/>
      <c r="B47" s="35"/>
      <c r="C47" s="9"/>
      <c r="D47" s="222"/>
      <c r="E47" s="9"/>
      <c r="F47" s="35"/>
      <c r="G47" s="9"/>
      <c r="H47" s="226"/>
      <c r="I47" s="9"/>
      <c r="J47" s="20"/>
      <c r="M47" s="118"/>
      <c r="N47" s="10"/>
      <c r="O47" s="10"/>
      <c r="P47" s="10"/>
      <c r="Q47" s="10"/>
    </row>
    <row r="48" spans="1:17" ht="15">
      <c r="A48" s="9"/>
      <c r="B48" s="34"/>
      <c r="C48" s="9"/>
      <c r="D48" s="221"/>
      <c r="E48" s="9"/>
      <c r="F48" s="34"/>
      <c r="G48" s="9"/>
      <c r="H48" s="224"/>
      <c r="I48" s="9"/>
      <c r="J48" s="20"/>
      <c r="M48" s="118"/>
      <c r="N48" s="10"/>
      <c r="O48" s="10"/>
      <c r="P48" s="10"/>
      <c r="Q48" s="10"/>
    </row>
    <row r="49" spans="1:17" ht="15.75" thickBot="1">
      <c r="A49" s="9"/>
      <c r="B49" s="36">
        <f>SUM(B44:B47)</f>
        <v>4012</v>
      </c>
      <c r="C49" s="36">
        <f>SUM(C44:C47)</f>
        <v>0</v>
      </c>
      <c r="D49" s="36">
        <f>SUM(D44:D47)</f>
        <v>5034</v>
      </c>
      <c r="E49" s="9"/>
      <c r="F49" s="36">
        <f>SUM(F44:F47)</f>
        <v>11438</v>
      </c>
      <c r="G49" s="36">
        <f>SUM(G44:G47)</f>
        <v>0</v>
      </c>
      <c r="H49" s="36">
        <f>SUM(H44:H47)</f>
        <v>14065</v>
      </c>
      <c r="I49" s="9"/>
      <c r="J49" s="20"/>
      <c r="M49" s="118"/>
      <c r="N49" s="10"/>
      <c r="O49" s="10"/>
      <c r="P49" s="10"/>
      <c r="Q49" s="10"/>
    </row>
    <row r="50" spans="1:17" ht="15">
      <c r="A50" s="9"/>
      <c r="B50" s="9"/>
      <c r="C50" s="9"/>
      <c r="E50" s="9"/>
      <c r="F50" s="9"/>
      <c r="G50" s="9"/>
      <c r="I50" s="9"/>
      <c r="M50" s="118"/>
      <c r="N50" s="10"/>
      <c r="O50" s="10"/>
      <c r="P50" s="10"/>
      <c r="Q50" s="10"/>
    </row>
    <row r="51" spans="1:17" ht="15">
      <c r="A51" s="9"/>
      <c r="B51" s="9"/>
      <c r="C51" s="9"/>
      <c r="E51" s="9"/>
      <c r="F51" s="9"/>
      <c r="G51" s="9"/>
      <c r="I51" s="9"/>
      <c r="M51" s="118"/>
      <c r="N51" s="10"/>
      <c r="O51" s="10"/>
      <c r="P51" s="10"/>
      <c r="Q51" s="10"/>
    </row>
    <row r="52" spans="2:17" ht="15">
      <c r="B52" s="9"/>
      <c r="C52" s="9"/>
      <c r="D52" s="223"/>
      <c r="E52" s="9"/>
      <c r="F52" s="9"/>
      <c r="G52" s="9"/>
      <c r="H52" s="223"/>
      <c r="I52" s="9"/>
      <c r="M52" s="118"/>
      <c r="N52" s="10"/>
      <c r="O52" s="10"/>
      <c r="P52" s="10"/>
      <c r="Q52" s="10"/>
    </row>
    <row r="53" spans="2:17" ht="15">
      <c r="B53" s="9"/>
      <c r="C53" s="9"/>
      <c r="D53" s="225"/>
      <c r="E53" s="9"/>
      <c r="F53" s="9"/>
      <c r="G53" s="9"/>
      <c r="H53" s="223"/>
      <c r="I53" s="9"/>
      <c r="M53" s="118"/>
      <c r="N53" s="10"/>
      <c r="O53" s="10"/>
      <c r="P53" s="10"/>
      <c r="Q53" s="10"/>
    </row>
    <row r="54" spans="1:17" ht="15">
      <c r="A54" s="9" t="s">
        <v>123</v>
      </c>
      <c r="B54" s="9"/>
      <c r="C54" s="9"/>
      <c r="D54" s="225"/>
      <c r="E54" s="9"/>
      <c r="F54" s="9"/>
      <c r="G54" s="9"/>
      <c r="H54" s="223"/>
      <c r="I54" s="9"/>
      <c r="M54" s="118"/>
      <c r="N54" s="10"/>
      <c r="O54" s="10"/>
      <c r="P54" s="10"/>
      <c r="Q54" s="10"/>
    </row>
    <row r="55" spans="1:17" ht="15">
      <c r="A55" s="9" t="s">
        <v>141</v>
      </c>
      <c r="B55" s="37">
        <f>B44/134000*100</f>
        <v>2.873134328358209</v>
      </c>
      <c r="C55" s="9"/>
      <c r="D55" s="38">
        <f>+D44/134000*100</f>
        <v>3.6037313432835822</v>
      </c>
      <c r="E55" s="9"/>
      <c r="F55" s="37">
        <f>F44/134000*100</f>
        <v>8.380597014925373</v>
      </c>
      <c r="G55" s="9"/>
      <c r="H55" s="37">
        <f>H44/134000*100</f>
        <v>10.269402985074628</v>
      </c>
      <c r="I55" s="9"/>
      <c r="J55" s="38"/>
      <c r="M55" s="118"/>
      <c r="N55" s="10"/>
      <c r="O55" s="10"/>
      <c r="P55" s="10"/>
      <c r="Q55" s="10"/>
    </row>
    <row r="56" spans="1:17" ht="15">
      <c r="A56" s="120" t="s">
        <v>138</v>
      </c>
      <c r="B56" s="37"/>
      <c r="C56" s="9"/>
      <c r="D56" s="225"/>
      <c r="E56" s="9"/>
      <c r="F56" s="9"/>
      <c r="G56" s="9"/>
      <c r="H56" s="223"/>
      <c r="I56" s="9"/>
      <c r="M56" s="118"/>
      <c r="N56" s="10"/>
      <c r="O56" s="10"/>
      <c r="P56" s="10"/>
      <c r="Q56" s="10"/>
    </row>
    <row r="57" spans="1:17" ht="15">
      <c r="A57" s="9"/>
      <c r="B57" s="37"/>
      <c r="C57" s="9"/>
      <c r="E57" s="9"/>
      <c r="F57" s="9"/>
      <c r="G57" s="9"/>
      <c r="I57" s="9"/>
      <c r="M57" s="118"/>
      <c r="N57" s="10"/>
      <c r="O57" s="10"/>
      <c r="P57" s="10"/>
      <c r="Q57" s="10"/>
    </row>
    <row r="58" spans="1:17" ht="15">
      <c r="A58" s="9"/>
      <c r="B58" s="139"/>
      <c r="C58" s="140"/>
      <c r="D58" s="225"/>
      <c r="E58" s="139"/>
      <c r="F58" s="139"/>
      <c r="G58" s="139"/>
      <c r="H58" s="139"/>
      <c r="I58" s="139"/>
      <c r="J58" s="139"/>
      <c r="M58" s="118"/>
      <c r="N58" s="10"/>
      <c r="O58" s="10"/>
      <c r="P58" s="10"/>
      <c r="Q58" s="10"/>
    </row>
    <row r="59" spans="1:17" ht="15">
      <c r="A59" s="9"/>
      <c r="B59" s="38"/>
      <c r="C59" s="9"/>
      <c r="D59" s="39"/>
      <c r="E59" s="9"/>
      <c r="F59" s="37"/>
      <c r="G59" s="9"/>
      <c r="H59" s="39"/>
      <c r="I59" s="9"/>
      <c r="J59" s="38"/>
      <c r="M59" s="118"/>
      <c r="N59" s="10"/>
      <c r="O59" s="10"/>
      <c r="P59" s="10"/>
      <c r="Q59" s="10"/>
    </row>
    <row r="60" spans="1:17" ht="15">
      <c r="A60" s="9"/>
      <c r="B60" s="38"/>
      <c r="C60" s="9"/>
      <c r="D60" s="39"/>
      <c r="E60" s="9"/>
      <c r="F60" s="37"/>
      <c r="G60" s="9"/>
      <c r="H60" s="39"/>
      <c r="I60" s="9"/>
      <c r="M60" s="118"/>
      <c r="N60" s="10"/>
      <c r="O60" s="10"/>
      <c r="P60" s="10"/>
      <c r="Q60" s="10"/>
    </row>
    <row r="61" spans="1:17" ht="15">
      <c r="A61" s="9"/>
      <c r="B61" s="9"/>
      <c r="C61" s="9"/>
      <c r="D61" s="9"/>
      <c r="E61" s="9"/>
      <c r="F61" s="9"/>
      <c r="G61" s="9"/>
      <c r="H61" s="9"/>
      <c r="I61" s="9"/>
      <c r="N61" s="10"/>
      <c r="O61" s="10"/>
      <c r="P61" s="10"/>
      <c r="Q61" s="10"/>
    </row>
    <row r="62" spans="1:17" ht="15">
      <c r="A62" s="9"/>
      <c r="B62" s="9"/>
      <c r="C62" s="9"/>
      <c r="D62" s="9"/>
      <c r="E62" s="9"/>
      <c r="F62" s="9"/>
      <c r="G62" s="9"/>
      <c r="H62" s="9"/>
      <c r="I62" s="9"/>
      <c r="N62" s="10"/>
      <c r="O62" s="10"/>
      <c r="P62" s="10"/>
      <c r="Q62" s="10"/>
    </row>
    <row r="63" spans="1:17" ht="15">
      <c r="A63" s="9"/>
      <c r="B63" s="9"/>
      <c r="C63" s="9"/>
      <c r="D63" s="9"/>
      <c r="E63" s="9"/>
      <c r="F63" s="9"/>
      <c r="G63" s="9"/>
      <c r="H63" s="9"/>
      <c r="I63" s="9"/>
      <c r="N63" s="10"/>
      <c r="O63" s="10"/>
      <c r="P63" s="10"/>
      <c r="Q63" s="10"/>
    </row>
    <row r="64" spans="1:17" ht="15">
      <c r="A64" s="9"/>
      <c r="B64" s="9"/>
      <c r="C64" s="9"/>
      <c r="D64" s="9"/>
      <c r="E64" s="9"/>
      <c r="F64" s="9"/>
      <c r="G64" s="9"/>
      <c r="H64" s="9"/>
      <c r="I64" s="9"/>
      <c r="N64" s="10"/>
      <c r="O64" s="10"/>
      <c r="P64" s="10"/>
      <c r="Q64" s="10"/>
    </row>
    <row r="65" spans="1:17" ht="15">
      <c r="A65" s="9"/>
      <c r="B65" s="9"/>
      <c r="C65" s="9"/>
      <c r="D65" s="9"/>
      <c r="E65" s="9"/>
      <c r="F65" s="9"/>
      <c r="G65" s="9"/>
      <c r="H65" s="9"/>
      <c r="I65" s="9"/>
      <c r="N65" s="10"/>
      <c r="O65" s="10"/>
      <c r="P65" s="10"/>
      <c r="Q65" s="10"/>
    </row>
    <row r="66" spans="1:17" ht="15">
      <c r="A66" s="9"/>
      <c r="B66" s="9"/>
      <c r="C66" s="9"/>
      <c r="D66" s="9"/>
      <c r="E66" s="9"/>
      <c r="F66" s="9"/>
      <c r="G66" s="9"/>
      <c r="H66" s="9"/>
      <c r="I66" s="9"/>
      <c r="N66" s="10"/>
      <c r="O66" s="10"/>
      <c r="P66" s="10"/>
      <c r="Q66" s="10"/>
    </row>
    <row r="67" spans="1:17" ht="15">
      <c r="A67" s="9"/>
      <c r="B67" s="9"/>
      <c r="C67" s="9"/>
      <c r="D67" s="9"/>
      <c r="E67" s="9"/>
      <c r="F67" s="9"/>
      <c r="G67" s="9"/>
      <c r="H67" s="9"/>
      <c r="I67" s="9"/>
      <c r="N67" s="10"/>
      <c r="O67" s="10"/>
      <c r="P67" s="10"/>
      <c r="Q67" s="10"/>
    </row>
    <row r="68" spans="1:17" ht="15">
      <c r="A68" s="9"/>
      <c r="B68" s="9"/>
      <c r="C68" s="9"/>
      <c r="D68" s="9"/>
      <c r="E68" s="9"/>
      <c r="F68" s="9"/>
      <c r="G68" s="9"/>
      <c r="H68" s="9"/>
      <c r="I68" s="9"/>
      <c r="N68" s="10"/>
      <c r="O68" s="10"/>
      <c r="P68" s="10"/>
      <c r="Q68" s="10"/>
    </row>
    <row r="69" spans="1:17" ht="15">
      <c r="A69" s="9"/>
      <c r="B69" s="9"/>
      <c r="C69" s="9"/>
      <c r="D69" s="9"/>
      <c r="E69" s="9"/>
      <c r="F69" s="9"/>
      <c r="G69" s="9"/>
      <c r="H69" s="9"/>
      <c r="I69" s="9"/>
      <c r="N69" s="10"/>
      <c r="O69" s="10"/>
      <c r="P69" s="10"/>
      <c r="Q69" s="10"/>
    </row>
    <row r="70" spans="1:17" ht="15">
      <c r="A70" s="9"/>
      <c r="B70" s="9"/>
      <c r="C70" s="9"/>
      <c r="D70" s="9"/>
      <c r="E70" s="9"/>
      <c r="F70" s="9"/>
      <c r="G70" s="9"/>
      <c r="H70" s="9"/>
      <c r="I70" s="9"/>
      <c r="N70" s="10"/>
      <c r="O70" s="10"/>
      <c r="P70" s="10"/>
      <c r="Q70" s="10"/>
    </row>
    <row r="71" spans="1:17" ht="15">
      <c r="A71" s="9"/>
      <c r="B71" s="9"/>
      <c r="C71" s="9"/>
      <c r="D71" s="9"/>
      <c r="E71" s="9"/>
      <c r="F71" s="9"/>
      <c r="G71" s="9"/>
      <c r="H71" s="9"/>
      <c r="I71" s="9"/>
      <c r="N71" s="10"/>
      <c r="O71" s="10"/>
      <c r="P71" s="10"/>
      <c r="Q71" s="10"/>
    </row>
    <row r="72" spans="1:17" ht="15">
      <c r="A72" s="9"/>
      <c r="B72" s="9"/>
      <c r="C72" s="9"/>
      <c r="D72" s="9"/>
      <c r="E72" s="9"/>
      <c r="F72" s="9"/>
      <c r="G72" s="9"/>
      <c r="H72" s="9"/>
      <c r="I72" s="9"/>
      <c r="N72" s="10"/>
      <c r="O72" s="10"/>
      <c r="P72" s="10"/>
      <c r="Q72" s="10"/>
    </row>
    <row r="73" spans="1:17" ht="15">
      <c r="A73" s="9"/>
      <c r="B73" s="9"/>
      <c r="C73" s="9"/>
      <c r="D73" s="9"/>
      <c r="E73" s="9"/>
      <c r="F73" s="9"/>
      <c r="G73" s="9"/>
      <c r="H73" s="9"/>
      <c r="I73" s="9"/>
      <c r="N73" s="10"/>
      <c r="O73" s="10"/>
      <c r="P73" s="10"/>
      <c r="Q73" s="10"/>
    </row>
    <row r="74" spans="1:17" ht="15">
      <c r="A74" s="9"/>
      <c r="B74" s="9"/>
      <c r="C74" s="9"/>
      <c r="D74" s="9"/>
      <c r="E74" s="9"/>
      <c r="F74" s="9"/>
      <c r="G74" s="9"/>
      <c r="H74" s="9"/>
      <c r="I74" s="9"/>
      <c r="N74" s="10"/>
      <c r="O74" s="10"/>
      <c r="P74" s="10"/>
      <c r="Q74" s="10"/>
    </row>
    <row r="75" spans="1:17" ht="15">
      <c r="A75" s="9"/>
      <c r="B75" s="9"/>
      <c r="C75" s="9"/>
      <c r="D75" s="9"/>
      <c r="E75" s="9"/>
      <c r="F75" s="9"/>
      <c r="G75" s="9"/>
      <c r="H75" s="9"/>
      <c r="I75" s="9"/>
      <c r="N75" s="10"/>
      <c r="O75" s="10"/>
      <c r="P75" s="10"/>
      <c r="Q75" s="10"/>
    </row>
    <row r="76" spans="1:17" ht="15">
      <c r="A76" s="9"/>
      <c r="B76" s="9"/>
      <c r="C76" s="9"/>
      <c r="D76" s="9"/>
      <c r="E76" s="9"/>
      <c r="F76" s="9"/>
      <c r="G76" s="9"/>
      <c r="H76" s="9"/>
      <c r="I76" s="9"/>
      <c r="N76" s="10"/>
      <c r="O76" s="10"/>
      <c r="P76" s="10"/>
      <c r="Q76" s="10"/>
    </row>
    <row r="77" spans="1:17" ht="15">
      <c r="A77" s="9"/>
      <c r="B77" s="9"/>
      <c r="C77" s="9"/>
      <c r="D77" s="9"/>
      <c r="E77" s="9"/>
      <c r="F77" s="9"/>
      <c r="G77" s="9"/>
      <c r="H77" s="9"/>
      <c r="I77" s="9"/>
      <c r="N77" s="10"/>
      <c r="O77" s="10"/>
      <c r="P77" s="10"/>
      <c r="Q77" s="10"/>
    </row>
    <row r="78" spans="1:17" ht="15">
      <c r="A78" s="9"/>
      <c r="B78" s="9"/>
      <c r="C78" s="9"/>
      <c r="D78" s="9"/>
      <c r="E78" s="9"/>
      <c r="F78" s="9"/>
      <c r="G78" s="9"/>
      <c r="H78" s="9"/>
      <c r="I78" s="9"/>
      <c r="N78" s="10"/>
      <c r="O78" s="10"/>
      <c r="P78" s="10"/>
      <c r="Q78" s="10"/>
    </row>
    <row r="79" spans="1:17" ht="15">
      <c r="A79" s="9"/>
      <c r="B79" s="9"/>
      <c r="C79" s="9"/>
      <c r="D79" s="9"/>
      <c r="E79" s="9"/>
      <c r="F79" s="9"/>
      <c r="G79" s="9"/>
      <c r="H79" s="9"/>
      <c r="I79" s="9"/>
      <c r="N79" s="10"/>
      <c r="O79" s="10"/>
      <c r="P79" s="10"/>
      <c r="Q79" s="10"/>
    </row>
    <row r="80" spans="1:17" ht="15">
      <c r="A80" s="9"/>
      <c r="B80" s="9"/>
      <c r="C80" s="9"/>
      <c r="D80" s="9"/>
      <c r="E80" s="9"/>
      <c r="F80" s="9"/>
      <c r="G80" s="9"/>
      <c r="H80" s="9"/>
      <c r="I80" s="9"/>
      <c r="N80" s="10"/>
      <c r="O80" s="10"/>
      <c r="P80" s="10"/>
      <c r="Q80" s="10"/>
    </row>
    <row r="81" spans="1:17" ht="15">
      <c r="A81" s="9"/>
      <c r="B81" s="9"/>
      <c r="C81" s="9"/>
      <c r="D81" s="9"/>
      <c r="E81" s="9"/>
      <c r="F81" s="9"/>
      <c r="G81" s="9"/>
      <c r="H81" s="9"/>
      <c r="I81" s="9"/>
      <c r="N81" s="10"/>
      <c r="O81" s="10"/>
      <c r="P81" s="10"/>
      <c r="Q81" s="10"/>
    </row>
    <row r="82" spans="1:17" ht="15">
      <c r="A82" s="9"/>
      <c r="B82" s="9"/>
      <c r="C82" s="9"/>
      <c r="D82" s="9"/>
      <c r="E82" s="9"/>
      <c r="F82" s="9"/>
      <c r="G82" s="9"/>
      <c r="H82" s="9"/>
      <c r="I82" s="9"/>
      <c r="N82" s="10"/>
      <c r="O82" s="10"/>
      <c r="P82" s="10"/>
      <c r="Q82" s="10"/>
    </row>
    <row r="83" spans="1:17" ht="15">
      <c r="A83" s="9"/>
      <c r="B83" s="9"/>
      <c r="C83" s="9"/>
      <c r="D83" s="9"/>
      <c r="E83" s="9"/>
      <c r="F83" s="9"/>
      <c r="G83" s="9"/>
      <c r="H83" s="9"/>
      <c r="I83" s="9"/>
      <c r="N83" s="10"/>
      <c r="O83" s="10"/>
      <c r="P83" s="10"/>
      <c r="Q83" s="10"/>
    </row>
    <row r="84" spans="1:17" ht="15">
      <c r="A84" s="9"/>
      <c r="B84" s="9"/>
      <c r="C84" s="9"/>
      <c r="D84" s="9"/>
      <c r="E84" s="9"/>
      <c r="F84" s="9"/>
      <c r="G84" s="9"/>
      <c r="H84" s="9"/>
      <c r="I84" s="9"/>
      <c r="N84" s="10"/>
      <c r="O84" s="10"/>
      <c r="P84" s="10"/>
      <c r="Q84" s="10"/>
    </row>
    <row r="85" spans="1:17" ht="15">
      <c r="A85" s="9"/>
      <c r="B85" s="9"/>
      <c r="C85" s="9"/>
      <c r="D85" s="9"/>
      <c r="E85" s="9"/>
      <c r="F85" s="9"/>
      <c r="G85" s="9"/>
      <c r="H85" s="9"/>
      <c r="I85" s="9"/>
      <c r="N85" s="10"/>
      <c r="O85" s="10"/>
      <c r="P85" s="10"/>
      <c r="Q85" s="10"/>
    </row>
    <row r="86" spans="1:17" ht="15">
      <c r="A86" s="9"/>
      <c r="B86" s="9"/>
      <c r="C86" s="9"/>
      <c r="D86" s="9"/>
      <c r="E86" s="9"/>
      <c r="F86" s="9"/>
      <c r="G86" s="9"/>
      <c r="H86" s="9"/>
      <c r="I86" s="9"/>
      <c r="N86" s="10"/>
      <c r="O86" s="10"/>
      <c r="P86" s="10"/>
      <c r="Q86" s="10"/>
    </row>
    <row r="87" spans="1:17" ht="15">
      <c r="A87" s="9"/>
      <c r="B87" s="9"/>
      <c r="C87" s="9"/>
      <c r="D87" s="9"/>
      <c r="E87" s="9"/>
      <c r="F87" s="9"/>
      <c r="G87" s="9"/>
      <c r="H87" s="9"/>
      <c r="I87" s="9"/>
      <c r="N87" s="10"/>
      <c r="O87" s="10"/>
      <c r="P87" s="10"/>
      <c r="Q87" s="10"/>
    </row>
    <row r="88" spans="1:17" ht="15">
      <c r="A88" s="9"/>
      <c r="B88" s="9"/>
      <c r="C88" s="9"/>
      <c r="D88" s="9"/>
      <c r="E88" s="9"/>
      <c r="F88" s="9"/>
      <c r="G88" s="9"/>
      <c r="H88" s="9"/>
      <c r="I88" s="9"/>
      <c r="N88" s="10"/>
      <c r="O88" s="10"/>
      <c r="P88" s="10"/>
      <c r="Q88" s="10"/>
    </row>
    <row r="89" spans="1:17" ht="15">
      <c r="A89" s="9"/>
      <c r="B89" s="9"/>
      <c r="C89" s="9"/>
      <c r="D89" s="9"/>
      <c r="E89" s="9"/>
      <c r="F89" s="9"/>
      <c r="G89" s="9"/>
      <c r="H89" s="9"/>
      <c r="I89" s="9"/>
      <c r="N89" s="10"/>
      <c r="O89" s="10"/>
      <c r="P89" s="10"/>
      <c r="Q89" s="10"/>
    </row>
  </sheetData>
  <sheetProtection/>
  <mergeCells count="2">
    <mergeCell ref="F7:H7"/>
    <mergeCell ref="B7:D7"/>
  </mergeCells>
  <printOptions/>
  <pageMargins left="0.7" right="0.39" top="0.5" bottom="0.25" header="0.2" footer="0.2"/>
  <pageSetup fitToHeight="1" fitToWidth="1" horizontalDpi="600" verticalDpi="600" orientation="portrait" paperSize="9" scale="7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P68"/>
  <sheetViews>
    <sheetView zoomScale="75" zoomScaleNormal="75" zoomScaleSheetLayoutView="75" zoomScalePageLayoutView="0" workbookViewId="0" topLeftCell="C35">
      <selection activeCell="P68" sqref="P68"/>
    </sheetView>
  </sheetViews>
  <sheetFormatPr defaultColWidth="9.140625" defaultRowHeight="12.75"/>
  <cols>
    <col min="1" max="1" width="2.57421875" style="46" customWidth="1"/>
    <col min="2" max="2" width="50.8515625" style="41" customWidth="1"/>
    <col min="3" max="3" width="16.7109375" style="2" customWidth="1"/>
    <col min="4" max="4" width="7.00390625" style="50" customWidth="1"/>
    <col min="5" max="5" width="16.7109375" style="41" customWidth="1"/>
    <col min="6" max="6" width="1.7109375" style="41" customWidth="1"/>
    <col min="7" max="10" width="17.57421875" style="9" customWidth="1"/>
    <col min="11" max="16384" width="9.140625" style="45" customWidth="1"/>
  </cols>
  <sheetData>
    <row r="1" spans="1:10" s="260" customFormat="1" ht="18.75">
      <c r="A1" s="40" t="s">
        <v>14</v>
      </c>
      <c r="B1" s="41"/>
      <c r="C1" s="42"/>
      <c r="D1" s="43"/>
      <c r="E1" s="44"/>
      <c r="F1" s="41"/>
      <c r="G1" s="12"/>
      <c r="H1" s="12"/>
      <c r="I1" s="12"/>
      <c r="J1" s="12"/>
    </row>
    <row r="2" spans="1:10" s="260" customFormat="1" ht="15">
      <c r="A2" s="46"/>
      <c r="B2" s="41"/>
      <c r="C2" s="3"/>
      <c r="D2" s="47"/>
      <c r="E2" s="48"/>
      <c r="F2" s="41"/>
      <c r="G2" s="121"/>
      <c r="H2" s="121"/>
      <c r="I2" s="121"/>
      <c r="J2" s="121"/>
    </row>
    <row r="3" spans="1:10" s="260" customFormat="1" ht="15">
      <c r="A3" s="49" t="s">
        <v>124</v>
      </c>
      <c r="B3" s="41"/>
      <c r="C3" s="42"/>
      <c r="D3" s="43"/>
      <c r="E3" s="44"/>
      <c r="F3" s="41"/>
      <c r="G3" s="12"/>
      <c r="H3" s="12"/>
      <c r="I3" s="12"/>
      <c r="J3" s="12"/>
    </row>
    <row r="4" spans="1:10" s="260" customFormat="1" ht="15">
      <c r="A4" s="49" t="s">
        <v>212</v>
      </c>
      <c r="B4" s="41"/>
      <c r="C4" s="42"/>
      <c r="D4" s="43"/>
      <c r="E4" s="44"/>
      <c r="F4" s="41"/>
      <c r="G4" s="12"/>
      <c r="H4" s="12"/>
      <c r="I4" s="12"/>
      <c r="J4" s="12"/>
    </row>
    <row r="5" spans="1:10" s="260" customFormat="1" ht="15">
      <c r="A5" s="46"/>
      <c r="B5" s="51"/>
      <c r="C5" s="122" t="s">
        <v>106</v>
      </c>
      <c r="D5" s="52"/>
      <c r="E5" s="122" t="s">
        <v>106</v>
      </c>
      <c r="F5" s="41"/>
      <c r="G5" s="15"/>
      <c r="H5" s="15"/>
      <c r="I5" s="15"/>
      <c r="J5" s="15"/>
    </row>
    <row r="6" spans="1:10" s="260" customFormat="1" ht="15">
      <c r="A6" s="49"/>
      <c r="B6" s="53"/>
      <c r="C6" s="122" t="s">
        <v>213</v>
      </c>
      <c r="D6" s="54"/>
      <c r="E6" s="122" t="s">
        <v>199</v>
      </c>
      <c r="F6" s="53"/>
      <c r="G6" s="123"/>
      <c r="H6" s="123"/>
      <c r="I6" s="123"/>
      <c r="J6" s="123"/>
    </row>
    <row r="7" spans="1:10" s="260" customFormat="1" ht="14.25">
      <c r="A7" s="49"/>
      <c r="B7" s="53"/>
      <c r="C7" s="122" t="s">
        <v>8</v>
      </c>
      <c r="D7" s="56"/>
      <c r="E7" s="124" t="s">
        <v>8</v>
      </c>
      <c r="F7" s="53"/>
      <c r="G7" s="123"/>
      <c r="H7" s="123"/>
      <c r="I7" s="123"/>
      <c r="J7" s="123"/>
    </row>
    <row r="8" spans="1:10" s="260" customFormat="1" ht="15">
      <c r="A8" s="49"/>
      <c r="B8" s="53"/>
      <c r="C8" s="125" t="s">
        <v>181</v>
      </c>
      <c r="D8" s="126"/>
      <c r="E8" s="127" t="s">
        <v>15</v>
      </c>
      <c r="F8" s="53"/>
      <c r="G8" s="123"/>
      <c r="H8" s="123"/>
      <c r="I8" s="123"/>
      <c r="J8" s="123"/>
    </row>
    <row r="9" spans="1:10" s="260" customFormat="1" ht="14.25">
      <c r="A9" s="280" t="s">
        <v>125</v>
      </c>
      <c r="B9" s="280"/>
      <c r="C9" s="55"/>
      <c r="D9" s="56"/>
      <c r="E9" s="53"/>
      <c r="F9" s="53"/>
      <c r="G9" s="128"/>
      <c r="H9" s="128"/>
      <c r="I9" s="128"/>
      <c r="J9" s="128"/>
    </row>
    <row r="10" spans="1:10" s="260" customFormat="1" ht="15">
      <c r="A10" s="57" t="s">
        <v>126</v>
      </c>
      <c r="B10" s="41"/>
      <c r="C10" s="58"/>
      <c r="D10" s="52"/>
      <c r="E10" s="59"/>
      <c r="F10" s="41"/>
      <c r="G10" s="15"/>
      <c r="H10" s="15"/>
      <c r="I10" s="15"/>
      <c r="J10" s="15"/>
    </row>
    <row r="11" spans="1:10" s="260" customFormat="1" ht="15">
      <c r="A11" s="49"/>
      <c r="B11" s="41" t="s">
        <v>16</v>
      </c>
      <c r="C11" s="60">
        <v>25880</v>
      </c>
      <c r="D11" s="61"/>
      <c r="E11" s="62">
        <v>25646</v>
      </c>
      <c r="F11" s="41"/>
      <c r="G11" s="63"/>
      <c r="H11" s="63"/>
      <c r="I11" s="63"/>
      <c r="J11" s="63"/>
    </row>
    <row r="12" spans="1:10" s="260" customFormat="1" ht="15">
      <c r="A12" s="49"/>
      <c r="B12" s="46" t="s">
        <v>172</v>
      </c>
      <c r="C12" s="68">
        <v>1709</v>
      </c>
      <c r="D12" s="63"/>
      <c r="E12" s="20">
        <v>1733</v>
      </c>
      <c r="F12" s="41"/>
      <c r="G12" s="63"/>
      <c r="H12" s="63"/>
      <c r="I12" s="63"/>
      <c r="J12" s="63"/>
    </row>
    <row r="13" spans="1:10" s="260" customFormat="1" ht="15">
      <c r="A13" s="49"/>
      <c r="B13" s="46" t="s">
        <v>186</v>
      </c>
      <c r="C13" s="68">
        <v>1440</v>
      </c>
      <c r="D13" s="63"/>
      <c r="E13" s="20">
        <v>1469</v>
      </c>
      <c r="F13" s="41"/>
      <c r="G13" s="63"/>
      <c r="H13" s="63"/>
      <c r="I13" s="63"/>
      <c r="J13" s="63"/>
    </row>
    <row r="14" spans="1:10" s="260" customFormat="1" ht="15">
      <c r="A14" s="49"/>
      <c r="B14" s="41" t="s">
        <v>40</v>
      </c>
      <c r="C14" s="63">
        <v>7888</v>
      </c>
      <c r="D14" s="61"/>
      <c r="E14" s="69">
        <v>7888</v>
      </c>
      <c r="F14" s="41"/>
      <c r="G14" s="63"/>
      <c r="H14" s="63"/>
      <c r="I14" s="63"/>
      <c r="J14" s="63"/>
    </row>
    <row r="15" spans="1:10" s="260" customFormat="1" ht="15">
      <c r="A15" s="49"/>
      <c r="B15" s="41" t="s">
        <v>170</v>
      </c>
      <c r="C15" s="71">
        <v>2118</v>
      </c>
      <c r="D15" s="61"/>
      <c r="E15" s="72">
        <v>2260</v>
      </c>
      <c r="F15" s="41"/>
      <c r="G15" s="63"/>
      <c r="H15" s="63"/>
      <c r="I15" s="63"/>
      <c r="J15" s="63"/>
    </row>
    <row r="16" spans="1:10" s="260" customFormat="1" ht="15">
      <c r="A16" s="49"/>
      <c r="B16" s="57"/>
      <c r="C16" s="31">
        <f>SUM(C11:C15)</f>
        <v>39035</v>
      </c>
      <c r="D16" s="64"/>
      <c r="E16" s="72">
        <f>SUM(E11:E15)</f>
        <v>38996</v>
      </c>
      <c r="F16" s="57"/>
      <c r="G16" s="129"/>
      <c r="H16" s="129"/>
      <c r="I16" s="63"/>
      <c r="J16" s="63"/>
    </row>
    <row r="17" spans="1:10" s="260" customFormat="1" ht="15">
      <c r="A17" s="49"/>
      <c r="B17" s="57"/>
      <c r="C17" s="20"/>
      <c r="D17" s="64"/>
      <c r="E17" s="69"/>
      <c r="F17" s="57"/>
      <c r="G17" s="129"/>
      <c r="H17" s="129"/>
      <c r="I17" s="63"/>
      <c r="J17" s="63"/>
    </row>
    <row r="18" spans="1:10" s="260" customFormat="1" ht="15">
      <c r="A18" s="57" t="s">
        <v>127</v>
      </c>
      <c r="B18" s="41"/>
      <c r="C18" s="30"/>
      <c r="D18" s="66"/>
      <c r="E18" s="62"/>
      <c r="F18" s="41"/>
      <c r="G18" s="30"/>
      <c r="H18" s="30"/>
      <c r="I18" s="63"/>
      <c r="J18" s="63"/>
    </row>
    <row r="19" spans="1:10" s="260" customFormat="1" ht="15">
      <c r="A19" s="46"/>
      <c r="B19" s="46" t="s">
        <v>17</v>
      </c>
      <c r="C19" s="68">
        <v>139000</v>
      </c>
      <c r="D19" s="63"/>
      <c r="E19" s="20">
        <v>138621</v>
      </c>
      <c r="F19" s="41"/>
      <c r="G19" s="63"/>
      <c r="H19" s="63"/>
      <c r="I19" s="63"/>
      <c r="J19" s="63"/>
    </row>
    <row r="20" spans="1:16" s="260" customFormat="1" ht="15">
      <c r="A20" s="46"/>
      <c r="B20" s="46" t="s">
        <v>18</v>
      </c>
      <c r="C20" s="68">
        <v>6229</v>
      </c>
      <c r="D20" s="63"/>
      <c r="E20" s="20">
        <v>7001</v>
      </c>
      <c r="F20" s="41"/>
      <c r="G20" s="63"/>
      <c r="H20" s="63"/>
      <c r="I20" s="63"/>
      <c r="J20" s="63"/>
      <c r="L20" s="261"/>
      <c r="M20" s="261"/>
      <c r="N20" s="261"/>
      <c r="O20" s="261"/>
      <c r="P20" s="261"/>
    </row>
    <row r="21" spans="1:16" s="260" customFormat="1" ht="15">
      <c r="A21" s="46"/>
      <c r="B21" s="46" t="s">
        <v>19</v>
      </c>
      <c r="C21" s="68">
        <v>4599</v>
      </c>
      <c r="D21" s="63"/>
      <c r="E21" s="20">
        <v>4577</v>
      </c>
      <c r="F21" s="41"/>
      <c r="G21" s="63"/>
      <c r="H21" s="63"/>
      <c r="I21" s="63"/>
      <c r="J21" s="63"/>
      <c r="L21" s="261"/>
      <c r="M21" s="261"/>
      <c r="N21" s="261"/>
      <c r="O21" s="261"/>
      <c r="P21" s="261"/>
    </row>
    <row r="22" spans="1:16" s="260" customFormat="1" ht="15">
      <c r="A22" s="46"/>
      <c r="B22" s="46" t="s">
        <v>164</v>
      </c>
      <c r="C22" s="68">
        <v>743</v>
      </c>
      <c r="D22" s="63"/>
      <c r="E22" s="20">
        <v>727</v>
      </c>
      <c r="F22" s="41"/>
      <c r="G22" s="63"/>
      <c r="H22" s="63"/>
      <c r="I22" s="63"/>
      <c r="J22" s="63"/>
      <c r="L22" s="261"/>
      <c r="M22" s="261"/>
      <c r="N22" s="261"/>
      <c r="O22" s="261"/>
      <c r="P22" s="261"/>
    </row>
    <row r="23" spans="1:10" s="260" customFormat="1" ht="15">
      <c r="A23" s="46"/>
      <c r="B23" s="46" t="s">
        <v>20</v>
      </c>
      <c r="C23" s="130">
        <v>25294</v>
      </c>
      <c r="D23" s="63"/>
      <c r="E23" s="31">
        <v>20915</v>
      </c>
      <c r="F23" s="41"/>
      <c r="G23" s="63"/>
      <c r="H23" s="63"/>
      <c r="I23" s="63"/>
      <c r="J23" s="63"/>
    </row>
    <row r="24" spans="1:10" s="260" customFormat="1" ht="15">
      <c r="A24" s="46"/>
      <c r="B24" s="46"/>
      <c r="C24" s="130">
        <f>SUM(C19:C23)</f>
        <v>175865</v>
      </c>
      <c r="D24" s="63"/>
      <c r="E24" s="130">
        <f>SUM(E19:E23)</f>
        <v>171841</v>
      </c>
      <c r="F24" s="41"/>
      <c r="G24" s="63"/>
      <c r="H24" s="63"/>
      <c r="I24" s="63"/>
      <c r="J24" s="63"/>
    </row>
    <row r="25" spans="1:10" s="260" customFormat="1" ht="15">
      <c r="A25" s="46"/>
      <c r="B25" s="46"/>
      <c r="C25" s="68"/>
      <c r="D25" s="63"/>
      <c r="E25" s="68"/>
      <c r="F25" s="41"/>
      <c r="G25" s="63"/>
      <c r="H25" s="63"/>
      <c r="I25" s="63"/>
      <c r="J25" s="63"/>
    </row>
    <row r="26" spans="1:10" s="260" customFormat="1" ht="15">
      <c r="A26" s="46"/>
      <c r="B26" s="67"/>
      <c r="C26" s="68"/>
      <c r="D26" s="61"/>
      <c r="E26" s="69"/>
      <c r="F26" s="41"/>
      <c r="G26" s="63"/>
      <c r="H26" s="63"/>
      <c r="I26" s="63"/>
      <c r="J26" s="63"/>
    </row>
    <row r="27" spans="1:10" s="260" customFormat="1" ht="15.75" thickBot="1">
      <c r="A27" s="280" t="s">
        <v>128</v>
      </c>
      <c r="B27" s="280"/>
      <c r="C27" s="163">
        <f>C16+C24</f>
        <v>214900</v>
      </c>
      <c r="D27" s="132"/>
      <c r="E27" s="163">
        <f>E16+E24</f>
        <v>210837</v>
      </c>
      <c r="F27" s="41"/>
      <c r="G27" s="30"/>
      <c r="H27" s="30"/>
      <c r="I27" s="63"/>
      <c r="J27" s="63"/>
    </row>
    <row r="28" spans="1:10" s="260" customFormat="1" ht="15">
      <c r="A28" s="49"/>
      <c r="B28" s="49"/>
      <c r="C28" s="30"/>
      <c r="D28" s="66"/>
      <c r="E28" s="30"/>
      <c r="F28" s="41"/>
      <c r="G28" s="30"/>
      <c r="H28" s="30"/>
      <c r="I28" s="63"/>
      <c r="J28" s="63"/>
    </row>
    <row r="29" spans="1:10" s="260" customFormat="1" ht="15">
      <c r="A29" s="49"/>
      <c r="B29" s="49"/>
      <c r="C29" s="30"/>
      <c r="D29" s="66"/>
      <c r="E29" s="30"/>
      <c r="F29" s="41"/>
      <c r="G29" s="30"/>
      <c r="H29" s="30"/>
      <c r="I29" s="63"/>
      <c r="J29" s="63"/>
    </row>
    <row r="30" spans="1:9" s="260" customFormat="1" ht="15">
      <c r="A30" s="280" t="s">
        <v>129</v>
      </c>
      <c r="B30" s="280"/>
      <c r="C30" s="30"/>
      <c r="D30" s="66"/>
      <c r="E30" s="30"/>
      <c r="F30" s="41"/>
      <c r="G30" s="30"/>
      <c r="H30" s="30"/>
      <c r="I30" s="63"/>
    </row>
    <row r="31" spans="1:10" s="260" customFormat="1" ht="15">
      <c r="A31" s="49" t="s">
        <v>130</v>
      </c>
      <c r="B31" s="49"/>
      <c r="C31" s="30"/>
      <c r="D31" s="66"/>
      <c r="E31" s="30"/>
      <c r="F31" s="41"/>
      <c r="G31" s="30"/>
      <c r="H31" s="30"/>
      <c r="I31" s="63"/>
      <c r="J31" s="63"/>
    </row>
    <row r="32" spans="1:10" s="260" customFormat="1" ht="15">
      <c r="A32" s="49"/>
      <c r="B32" s="41" t="s">
        <v>25</v>
      </c>
      <c r="C32" s="60">
        <v>67000</v>
      </c>
      <c r="D32" s="66"/>
      <c r="E32" s="62">
        <v>67000</v>
      </c>
      <c r="F32" s="41"/>
      <c r="G32" s="30"/>
      <c r="H32" s="30"/>
      <c r="I32" s="63"/>
      <c r="J32" s="63"/>
    </row>
    <row r="33" spans="1:10" s="260" customFormat="1" ht="15">
      <c r="A33" s="49"/>
      <c r="B33" s="41" t="s">
        <v>26</v>
      </c>
      <c r="C33" s="62">
        <v>10436</v>
      </c>
      <c r="D33" s="66"/>
      <c r="E33" s="62">
        <v>10436</v>
      </c>
      <c r="F33" s="41"/>
      <c r="G33" s="30"/>
      <c r="H33" s="30"/>
      <c r="I33" s="63"/>
      <c r="J33" s="63"/>
    </row>
    <row r="34" spans="1:10" s="260" customFormat="1" ht="15">
      <c r="A34" s="49"/>
      <c r="B34" s="41" t="s">
        <v>171</v>
      </c>
      <c r="C34" s="62">
        <v>301</v>
      </c>
      <c r="D34" s="66"/>
      <c r="E34" s="62">
        <v>182</v>
      </c>
      <c r="F34" s="41"/>
      <c r="G34" s="30"/>
      <c r="H34" s="30"/>
      <c r="I34" s="63"/>
      <c r="J34" s="63"/>
    </row>
    <row r="35" spans="1:10" s="260" customFormat="1" ht="15">
      <c r="A35" s="49"/>
      <c r="B35" s="41" t="s">
        <v>139</v>
      </c>
      <c r="C35" s="71">
        <v>63384</v>
      </c>
      <c r="D35" s="66"/>
      <c r="E35" s="72">
        <v>54666</v>
      </c>
      <c r="F35" s="41"/>
      <c r="G35" s="30"/>
      <c r="H35" s="30"/>
      <c r="I35" s="63"/>
      <c r="J35" s="63"/>
    </row>
    <row r="36" spans="1:10" s="260" customFormat="1" ht="15">
      <c r="A36" s="49"/>
      <c r="B36" s="49"/>
      <c r="C36" s="30">
        <f>SUM(C32:C35)</f>
        <v>141121</v>
      </c>
      <c r="D36" s="66"/>
      <c r="E36" s="30">
        <f>SUM(E32:E35)</f>
        <v>132284</v>
      </c>
      <c r="F36" s="41"/>
      <c r="G36" s="30"/>
      <c r="H36" s="30"/>
      <c r="I36" s="63"/>
      <c r="J36" s="63"/>
    </row>
    <row r="37" spans="1:10" s="260" customFormat="1" ht="15">
      <c r="A37" s="49"/>
      <c r="B37" s="49"/>
      <c r="C37" s="30"/>
      <c r="D37" s="66"/>
      <c r="E37" s="30"/>
      <c r="F37" s="41"/>
      <c r="G37" s="30"/>
      <c r="H37" s="30"/>
      <c r="I37" s="63"/>
      <c r="J37" s="63"/>
    </row>
    <row r="38" spans="1:10" s="260" customFormat="1" ht="15">
      <c r="A38" s="280" t="s">
        <v>131</v>
      </c>
      <c r="B38" s="280"/>
      <c r="C38" s="71">
        <v>1900</v>
      </c>
      <c r="D38" s="61"/>
      <c r="E38" s="72">
        <v>1526</v>
      </c>
      <c r="F38" s="41"/>
      <c r="G38" s="30"/>
      <c r="H38" s="30"/>
      <c r="I38" s="63"/>
      <c r="J38" s="63"/>
    </row>
    <row r="39" spans="1:10" s="260" customFormat="1" ht="15">
      <c r="A39" s="49"/>
      <c r="B39" s="49"/>
      <c r="C39" s="30"/>
      <c r="D39" s="66"/>
      <c r="E39" s="30"/>
      <c r="F39" s="41"/>
      <c r="G39" s="30"/>
      <c r="H39" s="30"/>
      <c r="I39" s="63"/>
      <c r="J39" s="63"/>
    </row>
    <row r="40" spans="1:10" s="260" customFormat="1" ht="15">
      <c r="A40" s="280" t="s">
        <v>132</v>
      </c>
      <c r="B40" s="280"/>
      <c r="C40" s="131">
        <f>SUM(C36:C38)</f>
        <v>143021</v>
      </c>
      <c r="D40" s="132"/>
      <c r="E40" s="131">
        <f>SUM(E36:E38)</f>
        <v>133810</v>
      </c>
      <c r="F40" s="41"/>
      <c r="G40" s="30"/>
      <c r="H40" s="30"/>
      <c r="I40" s="63"/>
      <c r="J40" s="63"/>
    </row>
    <row r="41" spans="1:10" s="260" customFormat="1" ht="15">
      <c r="A41" s="49"/>
      <c r="B41" s="49"/>
      <c r="C41" s="30"/>
      <c r="D41" s="66"/>
      <c r="E41" s="30"/>
      <c r="F41" s="41"/>
      <c r="G41" s="30"/>
      <c r="H41" s="30"/>
      <c r="I41" s="63"/>
      <c r="J41" s="63"/>
    </row>
    <row r="42" spans="1:10" s="260" customFormat="1" ht="15">
      <c r="A42" s="49" t="s">
        <v>133</v>
      </c>
      <c r="B42" s="41"/>
      <c r="C42" s="30"/>
      <c r="D42" s="66"/>
      <c r="E42" s="30"/>
      <c r="F42" s="41"/>
      <c r="G42" s="30"/>
      <c r="H42" s="30"/>
      <c r="I42" s="63"/>
      <c r="J42" s="63"/>
    </row>
    <row r="43" spans="2:10" s="260" customFormat="1" ht="15">
      <c r="B43" s="41" t="s">
        <v>27</v>
      </c>
      <c r="C43" s="73">
        <f>24054+523</f>
        <v>24577</v>
      </c>
      <c r="D43" s="66"/>
      <c r="E43" s="74">
        <f>23550+443</f>
        <v>23993</v>
      </c>
      <c r="F43" s="41"/>
      <c r="G43" s="30"/>
      <c r="H43" s="30"/>
      <c r="I43" s="63"/>
      <c r="J43" s="63"/>
    </row>
    <row r="44" spans="2:10" s="260" customFormat="1" ht="15">
      <c r="B44" s="41" t="s">
        <v>28</v>
      </c>
      <c r="C44" s="71">
        <v>27</v>
      </c>
      <c r="D44" s="66"/>
      <c r="E44" s="31">
        <v>28</v>
      </c>
      <c r="F44" s="41"/>
      <c r="G44" s="30"/>
      <c r="H44" s="30"/>
      <c r="I44" s="63"/>
      <c r="J44" s="63"/>
    </row>
    <row r="45" spans="1:10" s="260" customFormat="1" ht="15">
      <c r="A45" s="49"/>
      <c r="B45" s="49"/>
      <c r="C45" s="32">
        <f>SUM(C43:C44)</f>
        <v>24604</v>
      </c>
      <c r="D45" s="66"/>
      <c r="E45" s="32">
        <f>SUM(E43:E44)</f>
        <v>24021</v>
      </c>
      <c r="F45" s="41"/>
      <c r="G45" s="30"/>
      <c r="H45" s="30"/>
      <c r="I45" s="63"/>
      <c r="J45" s="63"/>
    </row>
    <row r="46" spans="1:10" s="260" customFormat="1" ht="15">
      <c r="A46" s="49"/>
      <c r="B46" s="49"/>
      <c r="C46" s="30"/>
      <c r="D46" s="66"/>
      <c r="E46" s="30"/>
      <c r="F46" s="41"/>
      <c r="G46" s="30"/>
      <c r="H46" s="30"/>
      <c r="I46" s="63"/>
      <c r="J46" s="63"/>
    </row>
    <row r="47" spans="1:10" s="260" customFormat="1" ht="15">
      <c r="A47" s="107" t="s">
        <v>134</v>
      </c>
      <c r="B47" s="41"/>
      <c r="C47" s="30"/>
      <c r="D47" s="66"/>
      <c r="E47" s="69"/>
      <c r="F47" s="41"/>
      <c r="G47" s="30"/>
      <c r="H47" s="30"/>
      <c r="I47" s="63"/>
      <c r="J47" s="63"/>
    </row>
    <row r="48" spans="1:10" s="260" customFormat="1" ht="15">
      <c r="A48" s="46"/>
      <c r="B48" s="46" t="s">
        <v>21</v>
      </c>
      <c r="C48" s="63">
        <v>26466</v>
      </c>
      <c r="D48" s="63"/>
      <c r="E48" s="20">
        <v>27491</v>
      </c>
      <c r="F48" s="41"/>
      <c r="G48" s="133"/>
      <c r="H48" s="63"/>
      <c r="I48" s="63"/>
      <c r="J48" s="63"/>
    </row>
    <row r="49" spans="1:10" s="260" customFormat="1" ht="15">
      <c r="A49" s="46"/>
      <c r="B49" s="46" t="s">
        <v>22</v>
      </c>
      <c r="C49" s="63">
        <v>11839</v>
      </c>
      <c r="D49" s="63"/>
      <c r="E49" s="20">
        <v>16630</v>
      </c>
      <c r="F49" s="41"/>
      <c r="G49" s="133"/>
      <c r="H49" s="63"/>
      <c r="I49" s="63"/>
      <c r="J49" s="63"/>
    </row>
    <row r="50" spans="1:10" s="260" customFormat="1" ht="15">
      <c r="A50" s="46"/>
      <c r="B50" s="46" t="s">
        <v>23</v>
      </c>
      <c r="C50" s="63">
        <f>7730+241</f>
        <v>7971</v>
      </c>
      <c r="D50" s="63"/>
      <c r="E50" s="20">
        <f>6860+186</f>
        <v>7046</v>
      </c>
      <c r="F50" s="41"/>
      <c r="G50" s="133"/>
      <c r="H50" s="63"/>
      <c r="I50" s="63"/>
      <c r="J50" s="63"/>
    </row>
    <row r="51" spans="1:10" s="260" customFormat="1" ht="15">
      <c r="A51" s="46"/>
      <c r="B51" s="41" t="s">
        <v>24</v>
      </c>
      <c r="C51" s="63">
        <v>999</v>
      </c>
      <c r="D51" s="63"/>
      <c r="E51" s="20">
        <v>1617</v>
      </c>
      <c r="F51" s="41"/>
      <c r="G51" s="133"/>
      <c r="H51" s="63"/>
      <c r="I51" s="63"/>
      <c r="J51" s="63"/>
    </row>
    <row r="52" spans="1:10" s="260" customFormat="1" ht="15">
      <c r="A52" s="46"/>
      <c r="B52" s="46" t="s">
        <v>140</v>
      </c>
      <c r="C52" s="71">
        <v>0</v>
      </c>
      <c r="D52" s="63"/>
      <c r="E52" s="31">
        <v>222</v>
      </c>
      <c r="F52" s="41"/>
      <c r="G52" s="63"/>
      <c r="H52" s="63"/>
      <c r="I52" s="63"/>
      <c r="J52" s="63"/>
    </row>
    <row r="53" spans="1:10" s="260" customFormat="1" ht="15">
      <c r="A53" s="46"/>
      <c r="B53" s="70"/>
      <c r="C53" s="32">
        <f>SUM(C48:C52)</f>
        <v>47275</v>
      </c>
      <c r="D53" s="66"/>
      <c r="E53" s="32">
        <f>SUM(E48:E52)</f>
        <v>53006</v>
      </c>
      <c r="F53" s="41"/>
      <c r="G53" s="30"/>
      <c r="H53" s="30"/>
      <c r="I53" s="63"/>
      <c r="J53" s="63"/>
    </row>
    <row r="54" spans="1:10" s="260" customFormat="1" ht="15">
      <c r="A54" s="46"/>
      <c r="B54" s="41"/>
      <c r="C54" s="65"/>
      <c r="D54" s="66"/>
      <c r="E54" s="62"/>
      <c r="F54" s="41"/>
      <c r="G54" s="30"/>
      <c r="H54" s="30"/>
      <c r="I54" s="63"/>
      <c r="J54" s="63"/>
    </row>
    <row r="55" spans="1:10" s="260" customFormat="1" ht="15">
      <c r="A55" s="107" t="s">
        <v>135</v>
      </c>
      <c r="B55" s="41"/>
      <c r="C55" s="134">
        <f>C45+C53</f>
        <v>71879</v>
      </c>
      <c r="D55" s="132"/>
      <c r="E55" s="134">
        <f>E45+E53</f>
        <v>77027</v>
      </c>
      <c r="F55" s="41"/>
      <c r="G55" s="30"/>
      <c r="H55" s="30"/>
      <c r="I55" s="63"/>
      <c r="J55" s="63"/>
    </row>
    <row r="56" spans="1:10" s="260" customFormat="1" ht="15">
      <c r="A56" s="107"/>
      <c r="B56" s="41"/>
      <c r="C56" s="134"/>
      <c r="D56" s="132"/>
      <c r="E56" s="134"/>
      <c r="F56" s="41"/>
      <c r="G56" s="30"/>
      <c r="H56" s="30"/>
      <c r="I56" s="63"/>
      <c r="J56" s="63"/>
    </row>
    <row r="57" spans="1:10" s="260" customFormat="1" ht="15">
      <c r="A57" s="135"/>
      <c r="B57" s="50"/>
      <c r="C57" s="30"/>
      <c r="D57" s="66"/>
      <c r="E57" s="69"/>
      <c r="F57" s="41"/>
      <c r="G57" s="30"/>
      <c r="H57" s="30"/>
      <c r="I57" s="63"/>
      <c r="J57" s="63"/>
    </row>
    <row r="58" spans="1:10" s="260" customFormat="1" ht="15.75" thickBot="1">
      <c r="A58" s="107" t="s">
        <v>136</v>
      </c>
      <c r="B58" s="50"/>
      <c r="C58" s="163">
        <f>C40+C55</f>
        <v>214900</v>
      </c>
      <c r="D58" s="132"/>
      <c r="E58" s="163">
        <f>E40+E55</f>
        <v>210837</v>
      </c>
      <c r="F58" s="41"/>
      <c r="G58" s="30"/>
      <c r="H58" s="30"/>
      <c r="I58" s="63"/>
      <c r="J58" s="63"/>
    </row>
    <row r="59" spans="1:10" s="260" customFormat="1" ht="15">
      <c r="A59" s="135"/>
      <c r="B59" s="50"/>
      <c r="C59" s="30"/>
      <c r="D59" s="66"/>
      <c r="E59" s="69"/>
      <c r="F59" s="41"/>
      <c r="G59" s="30"/>
      <c r="H59" s="30"/>
      <c r="I59" s="63"/>
      <c r="J59" s="63"/>
    </row>
    <row r="60" spans="1:10" s="260" customFormat="1" ht="15">
      <c r="A60" s="46"/>
      <c r="B60" s="41"/>
      <c r="C60" s="65"/>
      <c r="D60" s="66"/>
      <c r="E60" s="62"/>
      <c r="F60" s="41"/>
      <c r="G60" s="30"/>
      <c r="H60" s="30"/>
      <c r="I60" s="63"/>
      <c r="J60" s="63"/>
    </row>
    <row r="61" spans="1:10" s="260" customFormat="1" ht="15">
      <c r="A61" s="70" t="s">
        <v>180</v>
      </c>
      <c r="B61" s="41"/>
      <c r="C61" s="217">
        <f>+C40/134000*100</f>
        <v>106.7320895522388</v>
      </c>
      <c r="D61" s="164"/>
      <c r="E61" s="217">
        <f>+E40/134000*100</f>
        <v>99.85820895522389</v>
      </c>
      <c r="F61" s="41"/>
      <c r="G61" s="9"/>
      <c r="H61" s="9"/>
      <c r="I61" s="63"/>
      <c r="J61" s="63"/>
    </row>
    <row r="62" spans="1:10" s="260" customFormat="1" ht="15">
      <c r="A62" s="46"/>
      <c r="B62" s="41"/>
      <c r="C62" s="2"/>
      <c r="D62" s="50"/>
      <c r="E62" s="41"/>
      <c r="F62" s="41"/>
      <c r="G62" s="9"/>
      <c r="H62" s="9"/>
      <c r="I62" s="63"/>
      <c r="J62" s="63"/>
    </row>
    <row r="63" spans="1:10" s="260" customFormat="1" ht="15">
      <c r="A63" s="33"/>
      <c r="B63" s="41"/>
      <c r="C63" s="2"/>
      <c r="D63" s="50"/>
      <c r="E63" s="41"/>
      <c r="F63" s="41"/>
      <c r="G63" s="9"/>
      <c r="H63" s="9"/>
      <c r="I63" s="63"/>
      <c r="J63" s="63"/>
    </row>
    <row r="64" spans="1:10" s="260" customFormat="1" ht="15">
      <c r="A64" s="46"/>
      <c r="B64" s="41"/>
      <c r="C64" s="2"/>
      <c r="D64" s="50"/>
      <c r="E64" s="41"/>
      <c r="F64" s="41"/>
      <c r="G64" s="9"/>
      <c r="H64" s="9"/>
      <c r="I64" s="63"/>
      <c r="J64" s="63"/>
    </row>
    <row r="65" spans="3:10" ht="15">
      <c r="C65" s="65"/>
      <c r="D65" s="66"/>
      <c r="E65" s="62"/>
      <c r="G65" s="30"/>
      <c r="H65" s="30"/>
      <c r="I65" s="63"/>
      <c r="J65" s="63"/>
    </row>
    <row r="66" spans="9:10" ht="15">
      <c r="I66" s="63"/>
      <c r="J66" s="63"/>
    </row>
    <row r="67" spans="9:10" ht="15">
      <c r="I67" s="63"/>
      <c r="J67" s="63"/>
    </row>
    <row r="68" spans="9:10" ht="15">
      <c r="I68" s="63"/>
      <c r="J68" s="63"/>
    </row>
  </sheetData>
  <sheetProtection/>
  <mergeCells count="5">
    <mergeCell ref="A9:B9"/>
    <mergeCell ref="A27:B27"/>
    <mergeCell ref="A38:B38"/>
    <mergeCell ref="A40:B40"/>
    <mergeCell ref="A30:B30"/>
  </mergeCells>
  <printOptions/>
  <pageMargins left="0.7" right="0.5" top="0.5" bottom="0.2" header="0.2" footer="0.2"/>
  <pageSetup fitToHeight="1" fitToWidth="1"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U50"/>
  <sheetViews>
    <sheetView zoomScaleSheetLayoutView="75" zoomScalePageLayoutView="0" workbookViewId="0" topLeftCell="A2">
      <pane xSplit="2" ySplit="10" topLeftCell="C18" activePane="bottomRight" state="frozen"/>
      <selection pane="topLeft" activeCell="G5" sqref="G5"/>
      <selection pane="topRight" activeCell="G5" sqref="G5"/>
      <selection pane="bottomLeft" activeCell="G5" sqref="G5"/>
      <selection pane="bottomRight" activeCell="O32" sqref="O32"/>
    </sheetView>
  </sheetViews>
  <sheetFormatPr defaultColWidth="9.140625" defaultRowHeight="12.75"/>
  <cols>
    <col min="1" max="1" width="1.57421875" style="264" customWidth="1"/>
    <col min="2" max="2" width="41.421875" style="97" customWidth="1"/>
    <col min="3" max="3" width="10.7109375" style="100" customWidth="1"/>
    <col min="4" max="4" width="2.140625" style="100" customWidth="1"/>
    <col min="5" max="5" width="10.00390625" style="100" customWidth="1"/>
    <col min="6" max="6" width="2.140625" style="100" customWidth="1"/>
    <col min="7" max="7" width="9.28125" style="100" bestFit="1" customWidth="1"/>
    <col min="8" max="8" width="2.140625" style="100" customWidth="1"/>
    <col min="9" max="9" width="13.57421875" style="100" bestFit="1" customWidth="1"/>
    <col min="10" max="10" width="2.140625" style="100" customWidth="1"/>
    <col min="11" max="11" width="12.421875" style="100" bestFit="1" customWidth="1"/>
    <col min="12" max="12" width="2.140625" style="271" customWidth="1"/>
    <col min="13" max="13" width="10.00390625" style="264" bestFit="1" customWidth="1"/>
    <col min="14" max="14" width="2.140625" style="264" customWidth="1"/>
    <col min="15" max="15" width="10.28125" style="264" bestFit="1" customWidth="1"/>
    <col min="16" max="16384" width="9.140625" style="264" customWidth="1"/>
  </cols>
  <sheetData>
    <row r="1" spans="2:21" s="260" customFormat="1" ht="20.25">
      <c r="B1" s="40" t="s">
        <v>14</v>
      </c>
      <c r="C1" s="75"/>
      <c r="D1" s="76"/>
      <c r="E1" s="77"/>
      <c r="F1" s="77"/>
      <c r="G1" s="77"/>
      <c r="H1" s="77"/>
      <c r="I1" s="76"/>
      <c r="J1" s="76"/>
      <c r="K1" s="78"/>
      <c r="L1" s="76"/>
      <c r="M1" s="48"/>
      <c r="N1" s="41"/>
      <c r="O1" s="41"/>
      <c r="P1" s="79"/>
      <c r="Q1" s="80"/>
      <c r="R1" s="80"/>
      <c r="S1" s="80"/>
      <c r="T1" s="80"/>
      <c r="U1" s="80"/>
    </row>
    <row r="2" spans="2:21" s="260" customFormat="1" ht="20.25">
      <c r="B2" s="40" t="s">
        <v>14</v>
      </c>
      <c r="C2" s="75"/>
      <c r="D2" s="76"/>
      <c r="E2" s="77"/>
      <c r="F2" s="77"/>
      <c r="G2" s="77"/>
      <c r="H2" s="77"/>
      <c r="I2" s="2"/>
      <c r="J2" s="76"/>
      <c r="K2" s="78"/>
      <c r="L2" s="76"/>
      <c r="M2" s="48"/>
      <c r="N2" s="41"/>
      <c r="O2" s="41"/>
      <c r="P2" s="79"/>
      <c r="Q2" s="80"/>
      <c r="R2" s="80"/>
      <c r="S2" s="80"/>
      <c r="T2" s="80"/>
      <c r="U2" s="80"/>
    </row>
    <row r="3" spans="2:21" s="260" customFormat="1" ht="20.25">
      <c r="B3" s="40"/>
      <c r="C3" s="75"/>
      <c r="D3" s="76"/>
      <c r="E3" s="77"/>
      <c r="F3" s="77"/>
      <c r="G3" s="77"/>
      <c r="H3" s="77"/>
      <c r="I3" s="2"/>
      <c r="J3" s="76"/>
      <c r="K3" s="78"/>
      <c r="L3" s="76"/>
      <c r="M3" s="48"/>
      <c r="N3" s="41"/>
      <c r="O3" s="41"/>
      <c r="P3" s="79"/>
      <c r="Q3" s="80"/>
      <c r="R3" s="80"/>
      <c r="S3" s="80"/>
      <c r="T3" s="80"/>
      <c r="U3" s="80"/>
    </row>
    <row r="4" spans="2:16" s="260" customFormat="1" ht="15">
      <c r="B4" s="83" t="s">
        <v>29</v>
      </c>
      <c r="C4" s="84"/>
      <c r="D4" s="77"/>
      <c r="E4" s="77"/>
      <c r="F4" s="77"/>
      <c r="G4" s="77"/>
      <c r="H4" s="77"/>
      <c r="I4" s="77"/>
      <c r="J4" s="77"/>
      <c r="K4" s="81"/>
      <c r="L4" s="77"/>
      <c r="M4" s="41"/>
      <c r="N4" s="41"/>
      <c r="O4" s="41"/>
      <c r="P4" s="262"/>
    </row>
    <row r="5" spans="2:16" s="260" customFormat="1" ht="15">
      <c r="B5" s="85" t="s">
        <v>212</v>
      </c>
      <c r="C5" s="82"/>
      <c r="D5" s="77"/>
      <c r="E5" s="77"/>
      <c r="F5" s="77"/>
      <c r="G5" s="77"/>
      <c r="H5" s="77"/>
      <c r="I5" s="77"/>
      <c r="J5" s="77"/>
      <c r="K5" s="81"/>
      <c r="L5" s="77"/>
      <c r="M5" s="41"/>
      <c r="N5" s="41"/>
      <c r="O5" s="41"/>
      <c r="P5" s="262"/>
    </row>
    <row r="6" spans="2:16" s="260" customFormat="1" ht="15">
      <c r="B6" s="85"/>
      <c r="C6" s="82"/>
      <c r="D6" s="77"/>
      <c r="E6" s="77"/>
      <c r="F6" s="77"/>
      <c r="G6" s="77"/>
      <c r="H6" s="77"/>
      <c r="I6" s="77"/>
      <c r="J6" s="77"/>
      <c r="K6" s="81"/>
      <c r="L6" s="77"/>
      <c r="M6" s="41"/>
      <c r="N6" s="41"/>
      <c r="O6" s="41"/>
      <c r="P6" s="262"/>
    </row>
    <row r="7" spans="2:16" s="260" customFormat="1" ht="15">
      <c r="B7" s="86"/>
      <c r="C7" s="82"/>
      <c r="D7" s="77"/>
      <c r="E7" s="77"/>
      <c r="F7" s="77"/>
      <c r="G7" s="77"/>
      <c r="H7" s="77"/>
      <c r="I7" s="77"/>
      <c r="J7" s="77"/>
      <c r="K7" s="81"/>
      <c r="L7" s="77"/>
      <c r="M7" s="2"/>
      <c r="N7" s="41"/>
      <c r="O7" s="41"/>
      <c r="P7" s="262"/>
    </row>
    <row r="8" spans="2:11" s="263" customFormat="1" ht="14.25">
      <c r="B8" s="87"/>
      <c r="D8" s="88"/>
      <c r="F8" s="88"/>
      <c r="G8" s="88"/>
      <c r="H8" s="88"/>
      <c r="I8" s="108" t="s">
        <v>109</v>
      </c>
      <c r="J8" s="88"/>
      <c r="K8" s="88"/>
    </row>
    <row r="9" spans="2:13" s="263" customFormat="1" ht="15">
      <c r="B9" s="89"/>
      <c r="C9" s="88" t="s">
        <v>30</v>
      </c>
      <c r="D9" s="88"/>
      <c r="E9" s="88" t="s">
        <v>30</v>
      </c>
      <c r="F9" s="88"/>
      <c r="G9" s="88" t="s">
        <v>110</v>
      </c>
      <c r="H9" s="88"/>
      <c r="I9" s="88" t="s">
        <v>31</v>
      </c>
      <c r="J9" s="88"/>
      <c r="M9" s="88" t="s">
        <v>111</v>
      </c>
    </row>
    <row r="10" spans="2:15" s="263" customFormat="1" ht="15">
      <c r="B10" s="89"/>
      <c r="C10" s="88" t="s">
        <v>32</v>
      </c>
      <c r="D10" s="88"/>
      <c r="E10" s="88" t="s">
        <v>33</v>
      </c>
      <c r="F10" s="88"/>
      <c r="G10" s="88" t="s">
        <v>34</v>
      </c>
      <c r="H10" s="88"/>
      <c r="I10" s="88" t="s">
        <v>112</v>
      </c>
      <c r="J10" s="88"/>
      <c r="K10" s="88" t="s">
        <v>35</v>
      </c>
      <c r="M10" s="88" t="s">
        <v>113</v>
      </c>
      <c r="O10" s="88" t="s">
        <v>35</v>
      </c>
    </row>
    <row r="11" spans="2:15" s="263" customFormat="1" ht="15">
      <c r="B11" s="89"/>
      <c r="C11" s="88" t="s">
        <v>8</v>
      </c>
      <c r="D11" s="88"/>
      <c r="E11" s="88" t="s">
        <v>8</v>
      </c>
      <c r="F11" s="88"/>
      <c r="G11" s="88" t="s">
        <v>8</v>
      </c>
      <c r="H11" s="88"/>
      <c r="I11" s="88" t="s">
        <v>8</v>
      </c>
      <c r="J11" s="88"/>
      <c r="K11" s="88" t="s">
        <v>8</v>
      </c>
      <c r="M11" s="88" t="s">
        <v>8</v>
      </c>
      <c r="O11" s="88" t="s">
        <v>8</v>
      </c>
    </row>
    <row r="12" spans="2:12" ht="12.75" customHeight="1">
      <c r="B12" s="90"/>
      <c r="C12" s="91"/>
      <c r="D12" s="92"/>
      <c r="E12" s="91"/>
      <c r="F12" s="88"/>
      <c r="G12" s="88"/>
      <c r="H12" s="88"/>
      <c r="I12" s="91"/>
      <c r="J12" s="88"/>
      <c r="K12" s="91"/>
      <c r="L12" s="264"/>
    </row>
    <row r="13" spans="2:15" ht="12.75" customHeight="1">
      <c r="B13" s="101" t="s">
        <v>187</v>
      </c>
      <c r="C13" s="165">
        <v>67000</v>
      </c>
      <c r="D13" s="165"/>
      <c r="E13" s="165">
        <v>10436</v>
      </c>
      <c r="F13" s="165"/>
      <c r="G13" s="165">
        <v>-388</v>
      </c>
      <c r="H13" s="165"/>
      <c r="I13" s="165">
        <v>43148</v>
      </c>
      <c r="J13" s="165"/>
      <c r="K13" s="165">
        <v>120196</v>
      </c>
      <c r="L13" s="165"/>
      <c r="M13" s="165">
        <v>1319</v>
      </c>
      <c r="N13" s="165"/>
      <c r="O13" s="165">
        <f>K13+M13</f>
        <v>121515</v>
      </c>
    </row>
    <row r="14" spans="2:15" ht="12.75" customHeight="1">
      <c r="B14" s="90"/>
      <c r="C14" s="96"/>
      <c r="D14" s="96"/>
      <c r="E14" s="96"/>
      <c r="F14" s="96"/>
      <c r="G14" s="96"/>
      <c r="H14" s="96"/>
      <c r="I14" s="96"/>
      <c r="J14" s="96"/>
      <c r="K14" s="96"/>
      <c r="L14" s="264"/>
      <c r="M14" s="109"/>
      <c r="N14" s="109"/>
      <c r="O14" s="109"/>
    </row>
    <row r="15" spans="2:15" ht="12.75" customHeight="1">
      <c r="B15" s="90" t="s">
        <v>175</v>
      </c>
      <c r="C15" s="96"/>
      <c r="D15" s="96"/>
      <c r="E15" s="96"/>
      <c r="F15" s="96"/>
      <c r="G15" s="96"/>
      <c r="H15" s="96"/>
      <c r="I15" s="96"/>
      <c r="J15" s="96"/>
      <c r="K15" s="96"/>
      <c r="L15" s="264"/>
      <c r="M15" s="109">
        <v>0</v>
      </c>
      <c r="N15" s="109"/>
      <c r="O15" s="109">
        <v>0</v>
      </c>
    </row>
    <row r="16" spans="2:15" ht="12.75" customHeight="1">
      <c r="B16" s="95" t="s">
        <v>173</v>
      </c>
      <c r="C16" s="98">
        <v>0</v>
      </c>
      <c r="D16" s="98"/>
      <c r="E16" s="257">
        <v>0</v>
      </c>
      <c r="F16" s="98"/>
      <c r="G16" s="98">
        <v>542</v>
      </c>
      <c r="H16" s="98"/>
      <c r="I16" s="98">
        <v>0</v>
      </c>
      <c r="J16" s="98"/>
      <c r="K16" s="96">
        <f>SUM(C16:I16)</f>
        <v>542</v>
      </c>
      <c r="L16" s="264"/>
      <c r="M16" s="98">
        <v>5</v>
      </c>
      <c r="N16" s="109"/>
      <c r="O16" s="109">
        <f>K16+M16</f>
        <v>547</v>
      </c>
    </row>
    <row r="17" spans="2:15" ht="12.75" customHeight="1">
      <c r="B17" s="90" t="s">
        <v>37</v>
      </c>
      <c r="C17" s="98">
        <v>0</v>
      </c>
      <c r="D17" s="98"/>
      <c r="E17" s="98">
        <v>0</v>
      </c>
      <c r="F17" s="98"/>
      <c r="G17" s="98">
        <v>0</v>
      </c>
      <c r="H17" s="98"/>
      <c r="I17" s="98">
        <v>13761</v>
      </c>
      <c r="J17" s="98"/>
      <c r="K17" s="96">
        <f>SUM(C17:I17)</f>
        <v>13761</v>
      </c>
      <c r="L17" s="265"/>
      <c r="M17" s="111">
        <v>304</v>
      </c>
      <c r="N17" s="111"/>
      <c r="O17" s="109">
        <f>K17+M17</f>
        <v>14065</v>
      </c>
    </row>
    <row r="18" spans="2:15" ht="12.75" customHeight="1">
      <c r="B18" s="90" t="s">
        <v>36</v>
      </c>
      <c r="C18" s="98"/>
      <c r="D18" s="98"/>
      <c r="E18" s="98"/>
      <c r="F18" s="98"/>
      <c r="G18" s="98"/>
      <c r="H18" s="98"/>
      <c r="I18" s="98">
        <v>-2479</v>
      </c>
      <c r="J18" s="98"/>
      <c r="K18" s="96">
        <v>-2479</v>
      </c>
      <c r="L18" s="265"/>
      <c r="M18" s="111">
        <v>0</v>
      </c>
      <c r="N18" s="111"/>
      <c r="O18" s="109">
        <f>K18</f>
        <v>-2479</v>
      </c>
    </row>
    <row r="19" spans="2:15" ht="12.75" customHeight="1">
      <c r="B19" s="90"/>
      <c r="C19" s="99"/>
      <c r="D19" s="99"/>
      <c r="E19" s="99"/>
      <c r="F19" s="99"/>
      <c r="G19" s="99"/>
      <c r="H19" s="99"/>
      <c r="I19" s="99"/>
      <c r="J19" s="99"/>
      <c r="K19" s="99"/>
      <c r="L19" s="266"/>
      <c r="M19" s="110"/>
      <c r="N19" s="110"/>
      <c r="O19" s="110"/>
    </row>
    <row r="20" spans="2:15" ht="12.75" customHeight="1">
      <c r="B20" s="90"/>
      <c r="C20" s="98"/>
      <c r="D20" s="98"/>
      <c r="E20" s="98"/>
      <c r="F20" s="98"/>
      <c r="G20" s="98"/>
      <c r="H20" s="98"/>
      <c r="I20" s="98"/>
      <c r="J20" s="98"/>
      <c r="K20" s="98"/>
      <c r="L20" s="259"/>
      <c r="M20" s="111"/>
      <c r="N20" s="111"/>
      <c r="O20" s="111"/>
    </row>
    <row r="21" spans="2:15" ht="12.75" customHeight="1">
      <c r="B21" s="101" t="s">
        <v>216</v>
      </c>
      <c r="C21" s="166">
        <v>67000</v>
      </c>
      <c r="D21" s="166"/>
      <c r="E21" s="166">
        <v>10436</v>
      </c>
      <c r="F21" s="166"/>
      <c r="G21" s="166">
        <f>SUM(G13:G19)</f>
        <v>154</v>
      </c>
      <c r="H21" s="166"/>
      <c r="I21" s="166">
        <f>SUM(I13:I19)</f>
        <v>54430</v>
      </c>
      <c r="J21" s="166"/>
      <c r="K21" s="166">
        <f>SUM(K13:K19)</f>
        <v>132020</v>
      </c>
      <c r="L21" s="167"/>
      <c r="M21" s="166">
        <f>SUM(M13:M19)</f>
        <v>1628</v>
      </c>
      <c r="N21" s="168"/>
      <c r="O21" s="166">
        <f>SUM(O13:O19)</f>
        <v>133648</v>
      </c>
    </row>
    <row r="22" spans="2:17" ht="12.75" customHeight="1">
      <c r="B22" s="90"/>
      <c r="C22" s="98"/>
      <c r="D22" s="98"/>
      <c r="E22" s="98"/>
      <c r="F22" s="98"/>
      <c r="G22" s="98"/>
      <c r="H22" s="98"/>
      <c r="I22" s="98"/>
      <c r="J22" s="98"/>
      <c r="K22" s="98"/>
      <c r="L22" s="259"/>
      <c r="M22" s="111"/>
      <c r="N22" s="111"/>
      <c r="O22" s="111"/>
      <c r="P22" s="259"/>
      <c r="Q22" s="259"/>
    </row>
    <row r="23" spans="2:15" ht="12.75" customHeight="1">
      <c r="B23" s="93"/>
      <c r="C23" s="162"/>
      <c r="D23" s="141"/>
      <c r="E23" s="162"/>
      <c r="F23" s="141"/>
      <c r="G23" s="141"/>
      <c r="H23" s="141"/>
      <c r="I23" s="94"/>
      <c r="J23" s="141"/>
      <c r="K23" s="106"/>
      <c r="L23" s="259"/>
      <c r="M23" s="111"/>
      <c r="N23" s="111"/>
      <c r="O23" s="111"/>
    </row>
    <row r="24" spans="2:15" s="103" customFormat="1" ht="12.75" customHeight="1">
      <c r="B24" s="101" t="s">
        <v>200</v>
      </c>
      <c r="C24" s="165">
        <v>67000</v>
      </c>
      <c r="D24" s="165"/>
      <c r="E24" s="165">
        <v>10436</v>
      </c>
      <c r="F24" s="165"/>
      <c r="G24" s="165">
        <v>182</v>
      </c>
      <c r="H24" s="165"/>
      <c r="I24" s="165">
        <v>54666</v>
      </c>
      <c r="J24" s="165"/>
      <c r="K24" s="165">
        <f>SUM(C24:I24)</f>
        <v>132284</v>
      </c>
      <c r="L24" s="165"/>
      <c r="M24" s="165">
        <v>1526</v>
      </c>
      <c r="N24" s="165"/>
      <c r="O24" s="165">
        <f>+K24+M24</f>
        <v>133810</v>
      </c>
    </row>
    <row r="25" spans="2:15" s="103" customFormat="1" ht="12.75" customHeight="1">
      <c r="B25" s="90"/>
      <c r="C25" s="96"/>
      <c r="D25" s="96"/>
      <c r="E25" s="96"/>
      <c r="F25" s="96"/>
      <c r="G25" s="96"/>
      <c r="H25" s="96"/>
      <c r="I25" s="96"/>
      <c r="J25" s="96"/>
      <c r="K25" s="96"/>
      <c r="L25" s="264"/>
      <c r="M25" s="109"/>
      <c r="N25" s="109"/>
      <c r="O25" s="109"/>
    </row>
    <row r="26" spans="2:15" ht="15">
      <c r="B26" s="95" t="s">
        <v>173</v>
      </c>
      <c r="C26" s="98">
        <v>0</v>
      </c>
      <c r="D26" s="98"/>
      <c r="E26" s="98">
        <v>0</v>
      </c>
      <c r="F26" s="98"/>
      <c r="G26" s="98">
        <v>119</v>
      </c>
      <c r="H26" s="98"/>
      <c r="I26" s="98">
        <v>0</v>
      </c>
      <c r="J26" s="98"/>
      <c r="K26" s="96">
        <f>G26</f>
        <v>119</v>
      </c>
      <c r="L26" s="264"/>
      <c r="M26" s="98">
        <v>-242</v>
      </c>
      <c r="N26" s="109"/>
      <c r="O26" s="109">
        <f>K26+M26</f>
        <v>-123</v>
      </c>
    </row>
    <row r="27" spans="2:15" ht="15">
      <c r="B27" s="90" t="s">
        <v>37</v>
      </c>
      <c r="C27" s="98">
        <v>0</v>
      </c>
      <c r="D27" s="98"/>
      <c r="E27" s="98">
        <v>0</v>
      </c>
      <c r="F27" s="98"/>
      <c r="G27" s="98">
        <v>0</v>
      </c>
      <c r="H27" s="98"/>
      <c r="I27" s="98">
        <f>'Qtr-P&amp;L (3)'!F44</f>
        <v>11230</v>
      </c>
      <c r="J27" s="98"/>
      <c r="K27" s="98">
        <f>SUM(C27:I27)</f>
        <v>11230</v>
      </c>
      <c r="L27" s="265"/>
      <c r="M27" s="111">
        <v>208</v>
      </c>
      <c r="N27" s="111"/>
      <c r="O27" s="109">
        <f>K27+M27</f>
        <v>11438</v>
      </c>
    </row>
    <row r="28" spans="2:15" ht="12.75" customHeight="1">
      <c r="B28" s="90" t="s">
        <v>201</v>
      </c>
      <c r="C28" s="98">
        <v>0</v>
      </c>
      <c r="D28" s="98"/>
      <c r="E28" s="98">
        <v>0</v>
      </c>
      <c r="F28" s="98"/>
      <c r="G28" s="98">
        <v>0</v>
      </c>
      <c r="H28" s="98"/>
      <c r="I28" s="98">
        <v>0</v>
      </c>
      <c r="J28" s="98"/>
      <c r="K28" s="96">
        <v>0</v>
      </c>
      <c r="L28" s="265"/>
      <c r="M28" s="111">
        <v>483</v>
      </c>
      <c r="N28" s="111"/>
      <c r="O28" s="109">
        <f>K28+M28</f>
        <v>483</v>
      </c>
    </row>
    <row r="29" spans="2:15" ht="12.75" customHeight="1">
      <c r="B29" s="90" t="s">
        <v>36</v>
      </c>
      <c r="C29" s="98">
        <v>0</v>
      </c>
      <c r="D29" s="98"/>
      <c r="E29" s="98">
        <v>0</v>
      </c>
      <c r="F29" s="98"/>
      <c r="G29" s="98">
        <v>0</v>
      </c>
      <c r="H29" s="98"/>
      <c r="I29" s="98">
        <v>-2512</v>
      </c>
      <c r="J29" s="98"/>
      <c r="K29" s="96">
        <f>I29</f>
        <v>-2512</v>
      </c>
      <c r="L29" s="265"/>
      <c r="M29" s="111">
        <v>-75</v>
      </c>
      <c r="N29" s="111"/>
      <c r="O29" s="109">
        <f>K29+M29</f>
        <v>-2587</v>
      </c>
    </row>
    <row r="30" spans="2:15" ht="15">
      <c r="B30" s="90"/>
      <c r="C30" s="99"/>
      <c r="D30" s="99"/>
      <c r="E30" s="99"/>
      <c r="F30" s="99"/>
      <c r="G30" s="99"/>
      <c r="H30" s="99"/>
      <c r="I30" s="99"/>
      <c r="J30" s="99"/>
      <c r="K30" s="99"/>
      <c r="L30" s="266"/>
      <c r="M30" s="110"/>
      <c r="N30" s="110"/>
      <c r="O30" s="110"/>
    </row>
    <row r="31" spans="2:15" ht="15">
      <c r="B31" s="90"/>
      <c r="C31" s="98"/>
      <c r="D31" s="98"/>
      <c r="E31" s="98"/>
      <c r="F31" s="98"/>
      <c r="G31" s="98"/>
      <c r="H31" s="98"/>
      <c r="I31" s="98"/>
      <c r="J31" s="98"/>
      <c r="K31" s="98"/>
      <c r="L31" s="259"/>
      <c r="M31" s="111"/>
      <c r="N31" s="111"/>
      <c r="O31" s="111"/>
    </row>
    <row r="32" spans="2:15" ht="14.25">
      <c r="B32" s="101" t="s">
        <v>217</v>
      </c>
      <c r="C32" s="267">
        <f>SUM(C24:C30)</f>
        <v>67000</v>
      </c>
      <c r="D32" s="267"/>
      <c r="E32" s="267">
        <f>SUM(E24:E30)</f>
        <v>10436</v>
      </c>
      <c r="F32" s="267"/>
      <c r="G32" s="267">
        <f>SUM(G24:G30)</f>
        <v>301</v>
      </c>
      <c r="H32" s="267"/>
      <c r="I32" s="267">
        <f>SUM(I24:I30)</f>
        <v>63384</v>
      </c>
      <c r="J32" s="267"/>
      <c r="K32" s="267">
        <f>SUM(K24:K30)</f>
        <v>141121</v>
      </c>
      <c r="L32" s="268"/>
      <c r="M32" s="267">
        <f>SUM(M24:M30)</f>
        <v>1900</v>
      </c>
      <c r="N32" s="269"/>
      <c r="O32" s="267">
        <f>SUM(O24:O30)</f>
        <v>143021</v>
      </c>
    </row>
    <row r="33" spans="2:15" ht="15">
      <c r="B33" s="93"/>
      <c r="C33" s="142"/>
      <c r="D33" s="142"/>
      <c r="E33" s="142"/>
      <c r="F33" s="142"/>
      <c r="G33" s="142"/>
      <c r="H33" s="142"/>
      <c r="I33" s="105"/>
      <c r="J33" s="142"/>
      <c r="K33" s="105"/>
      <c r="L33" s="270"/>
      <c r="M33" s="169"/>
      <c r="N33" s="259"/>
      <c r="O33" s="111"/>
    </row>
    <row r="34" spans="2:15" ht="15">
      <c r="B34" s="93"/>
      <c r="C34" s="98"/>
      <c r="D34" s="98"/>
      <c r="E34" s="98"/>
      <c r="F34" s="98"/>
      <c r="G34" s="98"/>
      <c r="H34" s="98"/>
      <c r="I34" s="98"/>
      <c r="J34" s="98"/>
      <c r="K34" s="98"/>
      <c r="L34" s="265"/>
      <c r="M34" s="111"/>
      <c r="N34" s="111"/>
      <c r="O34" s="275"/>
    </row>
    <row r="35" spans="2:15" ht="15">
      <c r="B35" s="93"/>
      <c r="C35" s="98"/>
      <c r="D35" s="98"/>
      <c r="E35" s="98"/>
      <c r="F35" s="98"/>
      <c r="G35" s="98"/>
      <c r="H35" s="98"/>
      <c r="I35" s="98"/>
      <c r="J35" s="98"/>
      <c r="K35" s="98"/>
      <c r="L35" s="265"/>
      <c r="M35" s="98"/>
      <c r="N35" s="111"/>
      <c r="O35" s="98"/>
    </row>
    <row r="36" spans="2:16" ht="15">
      <c r="B36" s="93"/>
      <c r="C36" s="98"/>
      <c r="D36" s="98"/>
      <c r="E36" s="98"/>
      <c r="F36" s="98"/>
      <c r="G36" s="98"/>
      <c r="H36" s="98"/>
      <c r="I36" s="98"/>
      <c r="J36" s="98"/>
      <c r="K36" s="98"/>
      <c r="L36" s="265"/>
      <c r="M36" s="98"/>
      <c r="N36" s="111"/>
      <c r="O36" s="98"/>
      <c r="P36" s="259"/>
    </row>
    <row r="37" spans="2:16" ht="15">
      <c r="B37" s="170"/>
      <c r="C37" s="98"/>
      <c r="D37" s="98"/>
      <c r="E37" s="171"/>
      <c r="F37" s="98"/>
      <c r="G37" s="98"/>
      <c r="H37" s="98"/>
      <c r="I37" s="98"/>
      <c r="J37" s="98"/>
      <c r="K37" s="98"/>
      <c r="L37" s="265"/>
      <c r="M37" s="111"/>
      <c r="N37" s="111"/>
      <c r="O37" s="111"/>
      <c r="P37" s="259"/>
    </row>
    <row r="38" spans="2:16" ht="15">
      <c r="B38" s="93"/>
      <c r="C38" s="98"/>
      <c r="D38" s="98"/>
      <c r="E38" s="98"/>
      <c r="F38" s="98"/>
      <c r="G38" s="98"/>
      <c r="H38" s="98"/>
      <c r="I38" s="98"/>
      <c r="J38" s="98"/>
      <c r="K38" s="98"/>
      <c r="L38" s="265"/>
      <c r="M38" s="111"/>
      <c r="N38" s="111"/>
      <c r="O38" s="111"/>
      <c r="P38" s="259"/>
    </row>
    <row r="39" spans="2:15" ht="12.75" customHeight="1">
      <c r="B39" s="102"/>
      <c r="C39" s="98"/>
      <c r="D39" s="98"/>
      <c r="E39" s="98"/>
      <c r="F39" s="98"/>
      <c r="G39" s="98"/>
      <c r="H39" s="98"/>
      <c r="I39" s="98"/>
      <c r="J39" s="98"/>
      <c r="K39" s="98"/>
      <c r="L39" s="265"/>
      <c r="M39" s="111"/>
      <c r="N39" s="111"/>
      <c r="O39" s="111"/>
    </row>
    <row r="40" spans="2:15" ht="12.75" customHeight="1">
      <c r="B40" s="90"/>
      <c r="C40" s="98"/>
      <c r="D40" s="98"/>
      <c r="E40" s="98"/>
      <c r="F40" s="98"/>
      <c r="G40" s="98"/>
      <c r="H40" s="98"/>
      <c r="I40" s="98"/>
      <c r="J40" s="98"/>
      <c r="K40" s="98"/>
      <c r="L40" s="265"/>
      <c r="M40" s="109"/>
      <c r="N40" s="109"/>
      <c r="O40" s="109"/>
    </row>
    <row r="41" ht="12.75" customHeight="1"/>
    <row r="42" spans="2:16" ht="12.75" customHeight="1">
      <c r="B42" s="90"/>
      <c r="C42" s="98"/>
      <c r="D42" s="98"/>
      <c r="E42" s="98"/>
      <c r="F42" s="98"/>
      <c r="G42" s="98"/>
      <c r="H42" s="98"/>
      <c r="I42" s="98"/>
      <c r="J42" s="98"/>
      <c r="K42" s="98"/>
      <c r="L42" s="265"/>
      <c r="M42" s="109"/>
      <c r="N42" s="109"/>
      <c r="O42" s="109"/>
      <c r="P42" s="259"/>
    </row>
    <row r="43" ht="12.75" customHeight="1"/>
    <row r="44" ht="12.75" customHeight="1"/>
    <row r="45" s="259" customFormat="1" ht="12.75" customHeight="1"/>
    <row r="46" ht="12.75" customHeight="1"/>
    <row r="47" ht="12.75" customHeight="1">
      <c r="L47" s="271" t="s">
        <v>174</v>
      </c>
    </row>
    <row r="48" ht="12.75" customHeight="1"/>
    <row r="49" spans="2:15" s="259" customFormat="1" ht="12.75" customHeight="1">
      <c r="B49" s="102"/>
      <c r="C49" s="98"/>
      <c r="D49" s="98"/>
      <c r="E49" s="98"/>
      <c r="F49" s="98"/>
      <c r="G49" s="98"/>
      <c r="H49" s="98"/>
      <c r="I49" s="98"/>
      <c r="J49" s="98"/>
      <c r="K49" s="98"/>
      <c r="L49" s="265"/>
      <c r="M49" s="111"/>
      <c r="N49" s="111"/>
      <c r="O49" s="111"/>
    </row>
    <row r="50" spans="2:15" s="259" customFormat="1" ht="12.75" customHeight="1">
      <c r="B50" s="102"/>
      <c r="C50" s="98"/>
      <c r="D50" s="98"/>
      <c r="E50" s="98"/>
      <c r="F50" s="98"/>
      <c r="G50" s="98"/>
      <c r="H50" s="98"/>
      <c r="I50" s="98"/>
      <c r="J50" s="98"/>
      <c r="K50" s="98"/>
      <c r="L50" s="265"/>
      <c r="M50" s="111"/>
      <c r="N50" s="111"/>
      <c r="O50" s="111"/>
    </row>
  </sheetData>
  <sheetProtection/>
  <printOptions/>
  <pageMargins left="0.4" right="0.38" top="0.8" bottom="0.72" header="0.49" footer="0.41"/>
  <pageSetup fitToHeight="1" fitToWidth="1"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AC102"/>
  <sheetViews>
    <sheetView zoomScaleSheetLayoutView="75" zoomScalePageLayoutView="0" workbookViewId="0" topLeftCell="A46">
      <selection activeCell="J53" sqref="J53"/>
    </sheetView>
  </sheetViews>
  <sheetFormatPr defaultColWidth="9.140625" defaultRowHeight="12.75"/>
  <cols>
    <col min="1" max="1" width="1.8515625" style="244" customWidth="1"/>
    <col min="2" max="2" width="70.00390625" style="244" customWidth="1"/>
    <col min="3" max="3" width="13.7109375" style="244" customWidth="1"/>
    <col min="4" max="4" width="7.28125" style="244" hidden="1" customWidth="1"/>
    <col min="5" max="5" width="5.57421875" style="244" hidden="1" customWidth="1"/>
    <col min="6" max="6" width="16.57421875" style="244" hidden="1" customWidth="1"/>
    <col min="7" max="7" width="0" style="244" hidden="1" customWidth="1"/>
    <col min="8" max="8" width="15.7109375" style="244" hidden="1" customWidth="1"/>
    <col min="9" max="9" width="1.421875" style="256" customWidth="1"/>
    <col min="10" max="10" width="13.7109375" style="244" customWidth="1"/>
    <col min="11" max="16384" width="9.140625" style="244" customWidth="1"/>
  </cols>
  <sheetData>
    <row r="1" spans="2:9" s="228" customFormat="1" ht="18.75">
      <c r="B1" s="227" t="s">
        <v>14</v>
      </c>
      <c r="I1" s="229"/>
    </row>
    <row r="2" spans="2:9" s="228" customFormat="1" ht="15">
      <c r="B2" s="230"/>
      <c r="I2" s="229"/>
    </row>
    <row r="3" spans="2:9" s="228" customFormat="1" ht="14.25">
      <c r="B3" s="231" t="s">
        <v>38</v>
      </c>
      <c r="I3" s="229"/>
    </row>
    <row r="4" spans="2:9" s="228" customFormat="1" ht="14.25">
      <c r="B4" s="232" t="s">
        <v>212</v>
      </c>
      <c r="I4" s="229"/>
    </row>
    <row r="5" spans="2:9" s="228" customFormat="1" ht="15">
      <c r="B5" s="233" t="s">
        <v>142</v>
      </c>
      <c r="I5" s="229"/>
    </row>
    <row r="6" spans="2:9" s="228" customFormat="1" ht="15">
      <c r="B6" s="233"/>
      <c r="I6" s="229"/>
    </row>
    <row r="7" spans="3:10" s="228" customFormat="1" ht="14.25">
      <c r="C7" s="234" t="s">
        <v>214</v>
      </c>
      <c r="D7" s="234"/>
      <c r="E7" s="234"/>
      <c r="F7" s="234"/>
      <c r="G7" s="234"/>
      <c r="H7" s="234"/>
      <c r="I7" s="234"/>
      <c r="J7" s="234" t="s">
        <v>215</v>
      </c>
    </row>
    <row r="8" spans="3:29" s="235" customFormat="1" ht="14.25">
      <c r="C8" s="236" t="s">
        <v>8</v>
      </c>
      <c r="D8" s="237" t="s">
        <v>107</v>
      </c>
      <c r="E8" s="236" t="s">
        <v>35</v>
      </c>
      <c r="F8" s="281" t="s">
        <v>108</v>
      </c>
      <c r="G8" s="281"/>
      <c r="H8" s="236" t="s">
        <v>35</v>
      </c>
      <c r="I8" s="238"/>
      <c r="J8" s="236" t="s">
        <v>8</v>
      </c>
      <c r="K8" s="239"/>
      <c r="L8" s="239"/>
      <c r="M8" s="239"/>
      <c r="N8" s="240"/>
      <c r="O8" s="240"/>
      <c r="P8" s="240"/>
      <c r="Q8" s="240"/>
      <c r="R8" s="240"/>
      <c r="S8" s="240"/>
      <c r="T8" s="240"/>
      <c r="U8" s="240"/>
      <c r="V8" s="240"/>
      <c r="W8" s="240"/>
      <c r="X8" s="240"/>
      <c r="Y8" s="240"/>
      <c r="Z8" s="240"/>
      <c r="AA8" s="240"/>
      <c r="AB8" s="240"/>
      <c r="AC8" s="240"/>
    </row>
    <row r="9" spans="2:29" s="235" customFormat="1" ht="14.25">
      <c r="B9" s="241" t="s">
        <v>143</v>
      </c>
      <c r="C9" s="236"/>
      <c r="D9" s="237"/>
      <c r="E9" s="236"/>
      <c r="F9" s="236"/>
      <c r="G9" s="236"/>
      <c r="H9" s="236"/>
      <c r="I9" s="238"/>
      <c r="J9" s="236"/>
      <c r="K9" s="239"/>
      <c r="L9" s="239"/>
      <c r="M9" s="239"/>
      <c r="N9" s="240"/>
      <c r="O9" s="240"/>
      <c r="P9" s="240"/>
      <c r="Q9" s="240"/>
      <c r="R9" s="240"/>
      <c r="S9" s="240"/>
      <c r="T9" s="240"/>
      <c r="U9" s="240"/>
      <c r="V9" s="240"/>
      <c r="W9" s="240"/>
      <c r="X9" s="240"/>
      <c r="Y9" s="240"/>
      <c r="Z9" s="240"/>
      <c r="AA9" s="240"/>
      <c r="AB9" s="240"/>
      <c r="AC9" s="240"/>
    </row>
    <row r="10" spans="2:13" ht="15">
      <c r="B10" s="242"/>
      <c r="C10" s="242"/>
      <c r="D10" s="242"/>
      <c r="E10" s="242"/>
      <c r="F10" s="242"/>
      <c r="G10" s="242"/>
      <c r="H10" s="242"/>
      <c r="I10" s="243"/>
      <c r="J10" s="242"/>
      <c r="K10" s="242"/>
      <c r="L10" s="242"/>
      <c r="M10" s="242"/>
    </row>
    <row r="11" spans="2:13" s="248" customFormat="1" ht="15">
      <c r="B11" s="245" t="s">
        <v>11</v>
      </c>
      <c r="C11" s="246">
        <v>15885</v>
      </c>
      <c r="D11" s="245"/>
      <c r="E11" s="245"/>
      <c r="F11" s="245"/>
      <c r="G11" s="245"/>
      <c r="H11" s="245"/>
      <c r="I11" s="247"/>
      <c r="J11" s="246">
        <v>18817</v>
      </c>
      <c r="K11" s="245"/>
      <c r="L11" s="245"/>
      <c r="M11" s="245"/>
    </row>
    <row r="12" spans="2:13" ht="15">
      <c r="B12" s="242"/>
      <c r="C12" s="96"/>
      <c r="D12" s="242"/>
      <c r="E12" s="242"/>
      <c r="F12" s="242"/>
      <c r="G12" s="242"/>
      <c r="H12" s="242"/>
      <c r="I12" s="243"/>
      <c r="J12" s="96"/>
      <c r="K12" s="242"/>
      <c r="L12" s="242"/>
      <c r="M12" s="242"/>
    </row>
    <row r="13" spans="2:13" ht="15">
      <c r="B13" s="242" t="s">
        <v>144</v>
      </c>
      <c r="C13" s="96"/>
      <c r="D13" s="242"/>
      <c r="E13" s="242"/>
      <c r="F13" s="242"/>
      <c r="G13" s="242"/>
      <c r="H13" s="242"/>
      <c r="I13" s="243"/>
      <c r="J13" s="96"/>
      <c r="K13" s="242"/>
      <c r="L13" s="242"/>
      <c r="M13" s="242"/>
    </row>
    <row r="14" spans="2:13" ht="15">
      <c r="B14" s="258" t="s">
        <v>188</v>
      </c>
      <c r="C14" s="96">
        <v>16</v>
      </c>
      <c r="D14" s="242"/>
      <c r="E14" s="242"/>
      <c r="F14" s="242"/>
      <c r="G14" s="242"/>
      <c r="H14" s="242"/>
      <c r="I14" s="243"/>
      <c r="J14" s="96">
        <v>16</v>
      </c>
      <c r="K14" s="242"/>
      <c r="L14" s="242"/>
      <c r="M14" s="242"/>
    </row>
    <row r="15" spans="2:13" ht="15">
      <c r="B15" s="258" t="s">
        <v>189</v>
      </c>
      <c r="C15" s="96">
        <v>29</v>
      </c>
      <c r="D15" s="242"/>
      <c r="E15" s="242"/>
      <c r="F15" s="242"/>
      <c r="G15" s="242"/>
      <c r="H15" s="242"/>
      <c r="I15" s="243"/>
      <c r="J15" s="96">
        <v>29</v>
      </c>
      <c r="K15" s="242"/>
      <c r="L15" s="242"/>
      <c r="M15" s="242"/>
    </row>
    <row r="16" spans="2:13" ht="15">
      <c r="B16" s="258" t="s">
        <v>145</v>
      </c>
      <c r="C16" s="96">
        <v>1629</v>
      </c>
      <c r="D16" s="242"/>
      <c r="E16" s="242"/>
      <c r="F16" s="242"/>
      <c r="G16" s="242"/>
      <c r="H16" s="242"/>
      <c r="I16" s="243"/>
      <c r="J16" s="96">
        <v>1546</v>
      </c>
      <c r="K16" s="242"/>
      <c r="L16" s="242"/>
      <c r="M16" s="242"/>
    </row>
    <row r="17" spans="2:13" ht="15">
      <c r="B17" s="258" t="s">
        <v>146</v>
      </c>
      <c r="C17" s="96">
        <v>954</v>
      </c>
      <c r="D17" s="242"/>
      <c r="E17" s="242"/>
      <c r="F17" s="242"/>
      <c r="G17" s="242"/>
      <c r="H17" s="242"/>
      <c r="I17" s="243"/>
      <c r="J17" s="96">
        <v>986</v>
      </c>
      <c r="K17" s="242"/>
      <c r="L17" s="242"/>
      <c r="M17" s="242"/>
    </row>
    <row r="18" spans="2:13" ht="15">
      <c r="B18" s="258" t="s">
        <v>190</v>
      </c>
      <c r="C18" s="96">
        <v>-38</v>
      </c>
      <c r="D18" s="242"/>
      <c r="E18" s="242"/>
      <c r="F18" s="242"/>
      <c r="G18" s="242"/>
      <c r="H18" s="242"/>
      <c r="I18" s="243"/>
      <c r="J18" s="96">
        <v>1452</v>
      </c>
      <c r="K18" s="242"/>
      <c r="L18" s="242"/>
      <c r="M18" s="242"/>
    </row>
    <row r="19" spans="2:13" ht="15">
      <c r="B19" s="90" t="s">
        <v>202</v>
      </c>
      <c r="C19" s="96">
        <v>5</v>
      </c>
      <c r="D19" s="242"/>
      <c r="E19" s="242"/>
      <c r="F19" s="242"/>
      <c r="G19" s="242"/>
      <c r="H19" s="242"/>
      <c r="I19" s="243"/>
      <c r="J19" s="96">
        <v>-90</v>
      </c>
      <c r="K19" s="242"/>
      <c r="L19" s="242"/>
      <c r="M19" s="242"/>
    </row>
    <row r="20" spans="2:13" ht="15">
      <c r="B20" s="258" t="s">
        <v>147</v>
      </c>
      <c r="C20" s="96">
        <v>405</v>
      </c>
      <c r="D20" s="242"/>
      <c r="E20" s="242"/>
      <c r="F20" s="242"/>
      <c r="G20" s="242"/>
      <c r="H20" s="242"/>
      <c r="I20" s="243"/>
      <c r="J20" s="96">
        <v>0</v>
      </c>
      <c r="K20" s="242"/>
      <c r="L20" s="242"/>
      <c r="M20" s="242"/>
    </row>
    <row r="21" spans="2:13" ht="15">
      <c r="B21" s="258" t="s">
        <v>191</v>
      </c>
      <c r="C21" s="96">
        <v>0</v>
      </c>
      <c r="D21" s="242"/>
      <c r="E21" s="242"/>
      <c r="F21" s="242"/>
      <c r="G21" s="242"/>
      <c r="H21" s="242"/>
      <c r="I21" s="243"/>
      <c r="J21" s="96">
        <v>557</v>
      </c>
      <c r="K21" s="242"/>
      <c r="L21" s="242"/>
      <c r="M21" s="242"/>
    </row>
    <row r="22" spans="2:13" ht="15">
      <c r="B22" s="258" t="s">
        <v>203</v>
      </c>
      <c r="C22" s="96">
        <v>-210</v>
      </c>
      <c r="D22" s="242"/>
      <c r="E22" s="242"/>
      <c r="F22" s="242"/>
      <c r="G22" s="242"/>
      <c r="H22" s="242"/>
      <c r="I22" s="243"/>
      <c r="J22" s="96">
        <v>0</v>
      </c>
      <c r="K22" s="242"/>
      <c r="L22" s="242"/>
      <c r="M22" s="242"/>
    </row>
    <row r="23" spans="2:13" ht="15">
      <c r="B23" s="258" t="s">
        <v>204</v>
      </c>
      <c r="C23" s="99">
        <v>13</v>
      </c>
      <c r="D23" s="251"/>
      <c r="E23" s="251"/>
      <c r="F23" s="251"/>
      <c r="G23" s="251"/>
      <c r="H23" s="251"/>
      <c r="I23" s="243"/>
      <c r="J23" s="99">
        <v>0</v>
      </c>
      <c r="K23" s="242"/>
      <c r="L23" s="242"/>
      <c r="M23" s="242"/>
    </row>
    <row r="24" spans="2:15" ht="15">
      <c r="B24" s="242"/>
      <c r="C24" s="96"/>
      <c r="D24" s="242"/>
      <c r="E24" s="242"/>
      <c r="F24" s="242"/>
      <c r="G24" s="242"/>
      <c r="H24" s="242"/>
      <c r="I24" s="243"/>
      <c r="J24" s="96"/>
      <c r="K24" s="242"/>
      <c r="L24" s="242"/>
      <c r="M24" s="243"/>
      <c r="N24" s="256"/>
      <c r="O24" s="256"/>
    </row>
    <row r="25" spans="2:15" ht="15">
      <c r="B25" s="242" t="s">
        <v>148</v>
      </c>
      <c r="C25" s="96">
        <f>SUM(C11:C23)</f>
        <v>18688</v>
      </c>
      <c r="D25" s="96">
        <f aca="true" t="shared" si="0" ref="D25:I25">SUM(D11:D24)</f>
        <v>0</v>
      </c>
      <c r="E25" s="96">
        <f t="shared" si="0"/>
        <v>0</v>
      </c>
      <c r="F25" s="96">
        <f t="shared" si="0"/>
        <v>0</v>
      </c>
      <c r="G25" s="96">
        <f t="shared" si="0"/>
        <v>0</v>
      </c>
      <c r="H25" s="96">
        <f t="shared" si="0"/>
        <v>0</v>
      </c>
      <c r="I25" s="98">
        <f t="shared" si="0"/>
        <v>0</v>
      </c>
      <c r="J25" s="96">
        <f>SUM(J11:J23)</f>
        <v>23313</v>
      </c>
      <c r="K25" s="242"/>
      <c r="L25" s="242"/>
      <c r="M25" s="243"/>
      <c r="N25" s="256"/>
      <c r="O25" s="256"/>
    </row>
    <row r="26" spans="2:15" ht="15">
      <c r="B26" s="242"/>
      <c r="C26" s="96"/>
      <c r="D26" s="242"/>
      <c r="E26" s="242"/>
      <c r="F26" s="242"/>
      <c r="G26" s="242"/>
      <c r="H26" s="242"/>
      <c r="I26" s="243"/>
      <c r="J26" s="96"/>
      <c r="K26" s="242"/>
      <c r="L26" s="242"/>
      <c r="M26" s="243"/>
      <c r="N26" s="256"/>
      <c r="O26" s="256"/>
    </row>
    <row r="27" spans="2:15" ht="15">
      <c r="B27" s="242" t="s">
        <v>17</v>
      </c>
      <c r="C27" s="96">
        <v>-346</v>
      </c>
      <c r="D27" s="242"/>
      <c r="E27" s="242"/>
      <c r="F27" s="242"/>
      <c r="G27" s="242"/>
      <c r="H27" s="242"/>
      <c r="I27" s="243"/>
      <c r="J27" s="96">
        <v>-13444</v>
      </c>
      <c r="K27" s="242"/>
      <c r="L27" s="242"/>
      <c r="M27" s="243"/>
      <c r="N27" s="256"/>
      <c r="O27" s="256"/>
    </row>
    <row r="28" spans="2:13" ht="15">
      <c r="B28" s="242" t="s">
        <v>149</v>
      </c>
      <c r="C28" s="96">
        <v>750</v>
      </c>
      <c r="D28" s="242"/>
      <c r="E28" s="242"/>
      <c r="F28" s="242"/>
      <c r="G28" s="242"/>
      <c r="H28" s="242"/>
      <c r="I28" s="243"/>
      <c r="J28" s="96">
        <v>-3544</v>
      </c>
      <c r="K28" s="242"/>
      <c r="L28" s="242"/>
      <c r="M28" s="242"/>
    </row>
    <row r="29" spans="2:13" ht="15">
      <c r="B29" s="242" t="s">
        <v>150</v>
      </c>
      <c r="C29" s="98">
        <v>-5817</v>
      </c>
      <c r="D29" s="243"/>
      <c r="E29" s="243"/>
      <c r="F29" s="243"/>
      <c r="G29" s="243"/>
      <c r="H29" s="243"/>
      <c r="I29" s="243"/>
      <c r="J29" s="98">
        <v>13657</v>
      </c>
      <c r="K29" s="242"/>
      <c r="L29" s="242"/>
      <c r="M29" s="242"/>
    </row>
    <row r="30" spans="2:13" ht="15">
      <c r="B30" s="249" t="s">
        <v>151</v>
      </c>
      <c r="C30" s="99">
        <v>-222</v>
      </c>
      <c r="D30" s="242"/>
      <c r="E30" s="242"/>
      <c r="F30" s="242"/>
      <c r="G30" s="242"/>
      <c r="H30" s="242"/>
      <c r="I30" s="243"/>
      <c r="J30" s="99">
        <v>7</v>
      </c>
      <c r="K30" s="242"/>
      <c r="L30" s="242"/>
      <c r="M30" s="242"/>
    </row>
    <row r="31" spans="2:13" ht="15">
      <c r="B31" s="242"/>
      <c r="C31" s="96"/>
      <c r="D31" s="242"/>
      <c r="E31" s="242"/>
      <c r="F31" s="242"/>
      <c r="G31" s="242"/>
      <c r="H31" s="242"/>
      <c r="I31" s="243"/>
      <c r="J31" s="96"/>
      <c r="K31" s="242"/>
      <c r="L31" s="242"/>
      <c r="M31" s="242"/>
    </row>
    <row r="32" spans="2:13" ht="15">
      <c r="B32" s="242" t="s">
        <v>152</v>
      </c>
      <c r="C32" s="96">
        <f>SUM(C25:C30)</f>
        <v>13053</v>
      </c>
      <c r="D32" s="96">
        <f aca="true" t="shared" si="1" ref="D32:I32">SUM(D25:D29)</f>
        <v>0</v>
      </c>
      <c r="E32" s="96">
        <f t="shared" si="1"/>
        <v>0</v>
      </c>
      <c r="F32" s="96">
        <f t="shared" si="1"/>
        <v>0</v>
      </c>
      <c r="G32" s="96">
        <f t="shared" si="1"/>
        <v>0</v>
      </c>
      <c r="H32" s="96">
        <f t="shared" si="1"/>
        <v>0</v>
      </c>
      <c r="I32" s="98">
        <f t="shared" si="1"/>
        <v>0</v>
      </c>
      <c r="J32" s="96">
        <f>SUM(J25:J30)</f>
        <v>19989</v>
      </c>
      <c r="K32" s="242"/>
      <c r="L32" s="242"/>
      <c r="M32" s="242"/>
    </row>
    <row r="33" spans="2:13" ht="15">
      <c r="B33" s="242"/>
      <c r="C33" s="96"/>
      <c r="D33" s="242"/>
      <c r="E33" s="242"/>
      <c r="F33" s="242"/>
      <c r="G33" s="242"/>
      <c r="H33" s="242"/>
      <c r="I33" s="243"/>
      <c r="J33" s="96"/>
      <c r="K33" s="242"/>
      <c r="L33" s="242"/>
      <c r="M33" s="242"/>
    </row>
    <row r="34" spans="2:13" ht="15">
      <c r="B34" s="242" t="s">
        <v>192</v>
      </c>
      <c r="C34" s="96">
        <v>-954</v>
      </c>
      <c r="D34" s="242"/>
      <c r="E34" s="242"/>
      <c r="F34" s="242"/>
      <c r="G34" s="242"/>
      <c r="H34" s="242"/>
      <c r="I34" s="243"/>
      <c r="J34" s="96">
        <v>-986</v>
      </c>
      <c r="K34" s="242"/>
      <c r="L34" s="242"/>
      <c r="M34" s="242"/>
    </row>
    <row r="35" spans="2:13" ht="15">
      <c r="B35" s="242" t="s">
        <v>153</v>
      </c>
      <c r="C35" s="98">
        <v>-5044</v>
      </c>
      <c r="D35" s="242"/>
      <c r="E35" s="242"/>
      <c r="F35" s="242"/>
      <c r="G35" s="242"/>
      <c r="H35" s="242"/>
      <c r="I35" s="243"/>
      <c r="J35" s="98">
        <v>-4326</v>
      </c>
      <c r="K35" s="242"/>
      <c r="L35" s="242"/>
      <c r="M35" s="242"/>
    </row>
    <row r="36" spans="2:13" ht="15">
      <c r="B36" s="242" t="s">
        <v>196</v>
      </c>
      <c r="C36" s="99">
        <v>102</v>
      </c>
      <c r="D36" s="242"/>
      <c r="E36" s="242"/>
      <c r="F36" s="242"/>
      <c r="G36" s="242"/>
      <c r="H36" s="242"/>
      <c r="I36" s="243"/>
      <c r="J36" s="99">
        <v>1307</v>
      </c>
      <c r="K36" s="242"/>
      <c r="L36" s="242"/>
      <c r="M36" s="242"/>
    </row>
    <row r="37" spans="2:13" ht="15">
      <c r="B37" s="242"/>
      <c r="C37" s="98"/>
      <c r="D37" s="242"/>
      <c r="E37" s="242"/>
      <c r="F37" s="242"/>
      <c r="G37" s="242"/>
      <c r="H37" s="242"/>
      <c r="I37" s="243"/>
      <c r="J37" s="98"/>
      <c r="K37" s="242"/>
      <c r="L37" s="242"/>
      <c r="M37" s="242"/>
    </row>
    <row r="38" spans="2:13" ht="15">
      <c r="B38" s="242" t="s">
        <v>178</v>
      </c>
      <c r="C38" s="99">
        <f>SUM(C32:C36)</f>
        <v>7157</v>
      </c>
      <c r="D38" s="250">
        <f aca="true" t="shared" si="2" ref="D38:I38">SUM(D32:D37)</f>
        <v>0</v>
      </c>
      <c r="E38" s="250">
        <f t="shared" si="2"/>
        <v>0</v>
      </c>
      <c r="F38" s="250">
        <f t="shared" si="2"/>
        <v>0</v>
      </c>
      <c r="G38" s="250">
        <f t="shared" si="2"/>
        <v>0</v>
      </c>
      <c r="H38" s="250">
        <f t="shared" si="2"/>
        <v>0</v>
      </c>
      <c r="I38" s="98">
        <f t="shared" si="2"/>
        <v>0</v>
      </c>
      <c r="J38" s="99">
        <f>SUM(J32:J36)</f>
        <v>15984</v>
      </c>
      <c r="K38" s="242"/>
      <c r="L38" s="242"/>
      <c r="M38" s="242"/>
    </row>
    <row r="39" spans="2:13" ht="15">
      <c r="B39" s="242"/>
      <c r="C39" s="96"/>
      <c r="D39" s="242"/>
      <c r="E39" s="242"/>
      <c r="F39" s="242"/>
      <c r="G39" s="242"/>
      <c r="H39" s="242"/>
      <c r="I39" s="243"/>
      <c r="J39" s="96"/>
      <c r="K39" s="242"/>
      <c r="L39" s="242"/>
      <c r="M39" s="242"/>
    </row>
    <row r="40" spans="2:13" ht="15">
      <c r="B40" s="241" t="s">
        <v>154</v>
      </c>
      <c r="C40" s="96"/>
      <c r="D40" s="242"/>
      <c r="E40" s="242"/>
      <c r="F40" s="242"/>
      <c r="G40" s="242"/>
      <c r="H40" s="242"/>
      <c r="I40" s="243"/>
      <c r="J40" s="96"/>
      <c r="K40" s="242"/>
      <c r="L40" s="242"/>
      <c r="M40" s="242"/>
    </row>
    <row r="41" spans="2:13" ht="15">
      <c r="B41" s="242"/>
      <c r="C41" s="96"/>
      <c r="D41" s="242"/>
      <c r="E41" s="242"/>
      <c r="F41" s="242"/>
      <c r="G41" s="242"/>
      <c r="H41" s="242"/>
      <c r="I41" s="243"/>
      <c r="J41" s="96"/>
      <c r="K41" s="242"/>
      <c r="L41" s="242"/>
      <c r="M41" s="242"/>
    </row>
    <row r="42" spans="2:13" ht="15">
      <c r="B42" s="242" t="s">
        <v>155</v>
      </c>
      <c r="C42" s="96">
        <v>-2257</v>
      </c>
      <c r="D42" s="242"/>
      <c r="E42" s="242"/>
      <c r="F42" s="242"/>
      <c r="G42" s="242"/>
      <c r="H42" s="242"/>
      <c r="I42" s="243"/>
      <c r="J42" s="96">
        <v>-6824</v>
      </c>
      <c r="K42" s="242"/>
      <c r="L42" s="242"/>
      <c r="M42" s="242"/>
    </row>
    <row r="43" spans="2:13" ht="15">
      <c r="B43" s="242" t="s">
        <v>156</v>
      </c>
      <c r="C43" s="96">
        <v>210</v>
      </c>
      <c r="D43" s="242"/>
      <c r="E43" s="242"/>
      <c r="F43" s="242"/>
      <c r="G43" s="242"/>
      <c r="H43" s="242"/>
      <c r="I43" s="243"/>
      <c r="J43" s="96">
        <v>54</v>
      </c>
      <c r="K43" s="242"/>
      <c r="L43" s="242"/>
      <c r="M43" s="242"/>
    </row>
    <row r="44" spans="2:13" ht="15">
      <c r="B44" s="242"/>
      <c r="C44" s="99"/>
      <c r="D44" s="251"/>
      <c r="E44" s="251"/>
      <c r="F44" s="251"/>
      <c r="G44" s="251"/>
      <c r="H44" s="251"/>
      <c r="I44" s="251"/>
      <c r="J44" s="99"/>
      <c r="K44" s="242"/>
      <c r="L44" s="242"/>
      <c r="M44" s="242"/>
    </row>
    <row r="45" spans="2:13" ht="15">
      <c r="B45" s="242"/>
      <c r="C45" s="98"/>
      <c r="D45" s="242"/>
      <c r="E45" s="242"/>
      <c r="F45" s="242"/>
      <c r="G45" s="242"/>
      <c r="H45" s="242"/>
      <c r="I45" s="243"/>
      <c r="J45" s="98"/>
      <c r="K45" s="242"/>
      <c r="L45" s="242"/>
      <c r="M45" s="242"/>
    </row>
    <row r="46" spans="2:13" ht="15">
      <c r="B46" s="242" t="s">
        <v>197</v>
      </c>
      <c r="C46" s="99">
        <f>SUM(C42:C45)</f>
        <v>-2047</v>
      </c>
      <c r="D46" s="250">
        <f aca="true" t="shared" si="3" ref="D46:I46">SUM(D42:D45)</f>
        <v>0</v>
      </c>
      <c r="E46" s="250">
        <f t="shared" si="3"/>
        <v>0</v>
      </c>
      <c r="F46" s="250">
        <f t="shared" si="3"/>
        <v>0</v>
      </c>
      <c r="G46" s="250">
        <f t="shared" si="3"/>
        <v>0</v>
      </c>
      <c r="H46" s="250">
        <f t="shared" si="3"/>
        <v>0</v>
      </c>
      <c r="I46" s="98">
        <f t="shared" si="3"/>
        <v>0</v>
      </c>
      <c r="J46" s="99">
        <f>SUM(J42:J45)</f>
        <v>-6770</v>
      </c>
      <c r="K46" s="242"/>
      <c r="L46" s="242"/>
      <c r="M46" s="242"/>
    </row>
    <row r="47" spans="2:13" ht="15">
      <c r="B47" s="242"/>
      <c r="C47" s="98"/>
      <c r="D47" s="98"/>
      <c r="E47" s="98"/>
      <c r="F47" s="98"/>
      <c r="G47" s="98"/>
      <c r="H47" s="98"/>
      <c r="I47" s="98"/>
      <c r="J47" s="98"/>
      <c r="K47" s="242"/>
      <c r="L47" s="242"/>
      <c r="M47" s="242"/>
    </row>
    <row r="48" spans="2:13" ht="15">
      <c r="B48" s="241" t="s">
        <v>157</v>
      </c>
      <c r="C48" s="96"/>
      <c r="D48" s="242"/>
      <c r="E48" s="242"/>
      <c r="F48" s="242"/>
      <c r="G48" s="242"/>
      <c r="H48" s="242"/>
      <c r="I48" s="243"/>
      <c r="J48" s="96"/>
      <c r="K48" s="242"/>
      <c r="L48" s="242"/>
      <c r="M48" s="242"/>
    </row>
    <row r="49" spans="2:13" ht="15">
      <c r="B49" s="241"/>
      <c r="C49" s="96"/>
      <c r="D49" s="242"/>
      <c r="E49" s="242"/>
      <c r="F49" s="242"/>
      <c r="G49" s="242"/>
      <c r="H49" s="242"/>
      <c r="I49" s="243"/>
      <c r="J49" s="96"/>
      <c r="K49" s="242"/>
      <c r="L49" s="242"/>
      <c r="M49" s="242"/>
    </row>
    <row r="50" spans="2:13" ht="15">
      <c r="B50" s="242" t="s">
        <v>218</v>
      </c>
      <c r="C50" s="96">
        <v>-2587</v>
      </c>
      <c r="D50" s="242"/>
      <c r="E50" s="242"/>
      <c r="F50" s="242"/>
      <c r="G50" s="242"/>
      <c r="H50" s="242"/>
      <c r="I50" s="243"/>
      <c r="J50" s="96">
        <v>-2479</v>
      </c>
      <c r="K50" s="242"/>
      <c r="L50" s="242"/>
      <c r="M50" s="242"/>
    </row>
    <row r="51" spans="2:13" ht="15">
      <c r="B51" s="242" t="s">
        <v>158</v>
      </c>
      <c r="C51" s="96">
        <v>2784</v>
      </c>
      <c r="D51" s="242"/>
      <c r="E51" s="242"/>
      <c r="F51" s="242"/>
      <c r="G51" s="242"/>
      <c r="H51" s="242"/>
      <c r="I51" s="243"/>
      <c r="J51" s="96">
        <v>29793</v>
      </c>
      <c r="K51" s="242"/>
      <c r="L51" s="242"/>
      <c r="M51" s="242"/>
    </row>
    <row r="52" spans="2:13" ht="15">
      <c r="B52" s="242" t="s">
        <v>160</v>
      </c>
      <c r="C52" s="96">
        <v>-1411</v>
      </c>
      <c r="D52" s="242"/>
      <c r="E52" s="242"/>
      <c r="F52" s="242"/>
      <c r="G52" s="242"/>
      <c r="H52" s="242"/>
      <c r="I52" s="243"/>
      <c r="J52" s="96">
        <v>-36224</v>
      </c>
      <c r="K52" s="242"/>
      <c r="L52" s="242"/>
      <c r="M52" s="242"/>
    </row>
    <row r="53" spans="2:13" ht="15">
      <c r="B53" s="242" t="s">
        <v>159</v>
      </c>
      <c r="C53" s="96">
        <v>-165</v>
      </c>
      <c r="D53" s="242"/>
      <c r="E53" s="242"/>
      <c r="F53" s="242"/>
      <c r="G53" s="242"/>
      <c r="H53" s="242"/>
      <c r="I53" s="243"/>
      <c r="J53" s="96">
        <v>-161</v>
      </c>
      <c r="K53" s="242"/>
      <c r="L53" s="242"/>
      <c r="M53" s="242"/>
    </row>
    <row r="54" spans="2:13" ht="15">
      <c r="B54" s="242" t="s">
        <v>195</v>
      </c>
      <c r="C54" s="98">
        <v>300</v>
      </c>
      <c r="D54" s="243"/>
      <c r="E54" s="243"/>
      <c r="F54" s="243"/>
      <c r="G54" s="243"/>
      <c r="H54" s="243"/>
      <c r="I54" s="243"/>
      <c r="J54" s="98">
        <v>280</v>
      </c>
      <c r="K54" s="242"/>
      <c r="L54" s="242"/>
      <c r="M54" s="242"/>
    </row>
    <row r="55" spans="2:13" ht="15">
      <c r="B55" s="242" t="s">
        <v>205</v>
      </c>
      <c r="C55" s="99">
        <v>471</v>
      </c>
      <c r="D55" s="242"/>
      <c r="E55" s="242"/>
      <c r="F55" s="242"/>
      <c r="G55" s="242"/>
      <c r="H55" s="242"/>
      <c r="I55" s="243"/>
      <c r="J55" s="99">
        <v>0</v>
      </c>
      <c r="K55" s="242"/>
      <c r="L55" s="242"/>
      <c r="M55" s="242"/>
    </row>
    <row r="56" spans="2:13" ht="15">
      <c r="B56" s="242"/>
      <c r="C56" s="98"/>
      <c r="D56" s="243"/>
      <c r="E56" s="243"/>
      <c r="F56" s="243"/>
      <c r="G56" s="243"/>
      <c r="H56" s="243"/>
      <c r="I56" s="243"/>
      <c r="J56" s="98"/>
      <c r="K56" s="242"/>
      <c r="L56" s="242"/>
      <c r="M56" s="242"/>
    </row>
    <row r="57" spans="2:13" ht="15">
      <c r="B57" s="242" t="s">
        <v>179</v>
      </c>
      <c r="C57" s="99">
        <f>SUM(C50:C56)</f>
        <v>-608</v>
      </c>
      <c r="D57" s="99">
        <f aca="true" t="shared" si="4" ref="D57:I57">SUM(D53:D56)</f>
        <v>0</v>
      </c>
      <c r="E57" s="99">
        <f t="shared" si="4"/>
        <v>0</v>
      </c>
      <c r="F57" s="99">
        <f t="shared" si="4"/>
        <v>0</v>
      </c>
      <c r="G57" s="99">
        <f t="shared" si="4"/>
        <v>0</v>
      </c>
      <c r="H57" s="99">
        <f t="shared" si="4"/>
        <v>0</v>
      </c>
      <c r="I57" s="98">
        <f t="shared" si="4"/>
        <v>0</v>
      </c>
      <c r="J57" s="99">
        <f>SUM(J50:J56)</f>
        <v>-8791</v>
      </c>
      <c r="K57" s="242"/>
      <c r="L57" s="242"/>
      <c r="M57" s="242"/>
    </row>
    <row r="58" spans="2:13" ht="15">
      <c r="B58" s="242"/>
      <c r="C58" s="96"/>
      <c r="D58" s="242"/>
      <c r="E58" s="242"/>
      <c r="F58" s="242"/>
      <c r="G58" s="242"/>
      <c r="H58" s="242"/>
      <c r="I58" s="243"/>
      <c r="J58" s="96"/>
      <c r="K58" s="242"/>
      <c r="L58" s="242"/>
      <c r="M58" s="242"/>
    </row>
    <row r="59" spans="2:13" ht="15">
      <c r="B59" s="241" t="s">
        <v>198</v>
      </c>
      <c r="C59" s="96">
        <f aca="true" t="shared" si="5" ref="C59:J59">C38+C46+C57</f>
        <v>4502</v>
      </c>
      <c r="D59" s="96">
        <f t="shared" si="5"/>
        <v>0</v>
      </c>
      <c r="E59" s="96">
        <f t="shared" si="5"/>
        <v>0</v>
      </c>
      <c r="F59" s="96">
        <f t="shared" si="5"/>
        <v>0</v>
      </c>
      <c r="G59" s="96">
        <f t="shared" si="5"/>
        <v>0</v>
      </c>
      <c r="H59" s="96">
        <f t="shared" si="5"/>
        <v>0</v>
      </c>
      <c r="I59" s="98">
        <f t="shared" si="5"/>
        <v>0</v>
      </c>
      <c r="J59" s="96">
        <f t="shared" si="5"/>
        <v>423</v>
      </c>
      <c r="K59" s="242"/>
      <c r="L59" s="242"/>
      <c r="M59" s="242"/>
    </row>
    <row r="60" spans="2:13" ht="15">
      <c r="B60" s="242"/>
      <c r="C60" s="96"/>
      <c r="D60" s="242"/>
      <c r="E60" s="242"/>
      <c r="F60" s="242"/>
      <c r="G60" s="242"/>
      <c r="H60" s="242"/>
      <c r="I60" s="243"/>
      <c r="J60" s="96"/>
      <c r="K60" s="242"/>
      <c r="L60" s="242"/>
      <c r="M60" s="242"/>
    </row>
    <row r="61" spans="2:13" ht="15">
      <c r="B61" s="242" t="s">
        <v>182</v>
      </c>
      <c r="C61" s="96">
        <v>-123</v>
      </c>
      <c r="D61" s="242"/>
      <c r="E61" s="242"/>
      <c r="F61" s="242"/>
      <c r="G61" s="242"/>
      <c r="H61" s="242"/>
      <c r="I61" s="243"/>
      <c r="J61" s="96">
        <v>483</v>
      </c>
      <c r="K61" s="242"/>
      <c r="L61" s="242"/>
      <c r="M61" s="242"/>
    </row>
    <row r="62" spans="2:13" ht="15">
      <c r="B62" s="241" t="s">
        <v>161</v>
      </c>
      <c r="C62" s="99">
        <v>20915</v>
      </c>
      <c r="D62" s="96" t="e">
        <f>#REF!</f>
        <v>#REF!</v>
      </c>
      <c r="E62" s="96" t="e">
        <f>#REF!</f>
        <v>#REF!</v>
      </c>
      <c r="F62" s="96" t="e">
        <f>#REF!</f>
        <v>#REF!</v>
      </c>
      <c r="G62" s="96" t="e">
        <f>#REF!</f>
        <v>#REF!</v>
      </c>
      <c r="H62" s="96" t="e">
        <f>#REF!</f>
        <v>#REF!</v>
      </c>
      <c r="I62" s="98"/>
      <c r="J62" s="99">
        <v>12146</v>
      </c>
      <c r="K62" s="242"/>
      <c r="L62" s="242"/>
      <c r="M62" s="242"/>
    </row>
    <row r="63" spans="2:13" ht="15">
      <c r="B63" s="241"/>
      <c r="C63" s="98"/>
      <c r="D63" s="242"/>
      <c r="E63" s="242"/>
      <c r="F63" s="242"/>
      <c r="G63" s="242"/>
      <c r="H63" s="242"/>
      <c r="I63" s="243"/>
      <c r="J63" s="98"/>
      <c r="K63" s="242"/>
      <c r="L63" s="242"/>
      <c r="M63" s="242"/>
    </row>
    <row r="64" spans="2:13" ht="15.75" thickBot="1">
      <c r="B64" s="241" t="s">
        <v>162</v>
      </c>
      <c r="C64" s="252">
        <f aca="true" t="shared" si="6" ref="C64:I64">SUM(C59:C63)</f>
        <v>25294</v>
      </c>
      <c r="D64" s="253" t="e">
        <f t="shared" si="6"/>
        <v>#REF!</v>
      </c>
      <c r="E64" s="253" t="e">
        <f t="shared" si="6"/>
        <v>#REF!</v>
      </c>
      <c r="F64" s="253" t="e">
        <f t="shared" si="6"/>
        <v>#REF!</v>
      </c>
      <c r="G64" s="253" t="e">
        <f t="shared" si="6"/>
        <v>#REF!</v>
      </c>
      <c r="H64" s="253" t="e">
        <f t="shared" si="6"/>
        <v>#REF!</v>
      </c>
      <c r="I64" s="254">
        <f t="shared" si="6"/>
        <v>0</v>
      </c>
      <c r="J64" s="252">
        <f>SUM(J59:J63)</f>
        <v>13052</v>
      </c>
      <c r="K64" s="242"/>
      <c r="L64" s="242"/>
      <c r="M64" s="242"/>
    </row>
    <row r="65" spans="2:13" ht="15">
      <c r="B65" s="242"/>
      <c r="C65" s="96"/>
      <c r="D65" s="242"/>
      <c r="E65" s="242"/>
      <c r="F65" s="242"/>
      <c r="G65" s="242"/>
      <c r="H65" s="242"/>
      <c r="I65" s="243"/>
      <c r="J65" s="96"/>
      <c r="K65" s="242"/>
      <c r="L65" s="242"/>
      <c r="M65" s="242"/>
    </row>
    <row r="66" spans="2:13" ht="15">
      <c r="B66" s="242"/>
      <c r="C66" s="96"/>
      <c r="D66" s="242"/>
      <c r="E66" s="242"/>
      <c r="F66" s="242"/>
      <c r="G66" s="242"/>
      <c r="H66" s="242"/>
      <c r="I66" s="243"/>
      <c r="J66" s="96"/>
      <c r="K66" s="242"/>
      <c r="L66" s="242"/>
      <c r="M66" s="242"/>
    </row>
    <row r="67" spans="2:13" ht="15">
      <c r="B67" s="241" t="s">
        <v>163</v>
      </c>
      <c r="C67" s="96"/>
      <c r="D67" s="242"/>
      <c r="E67" s="242"/>
      <c r="F67" s="242"/>
      <c r="G67" s="242"/>
      <c r="H67" s="242"/>
      <c r="I67" s="243"/>
      <c r="J67" s="96"/>
      <c r="K67" s="242"/>
      <c r="L67" s="242"/>
      <c r="M67" s="242"/>
    </row>
    <row r="68" spans="2:13" ht="15">
      <c r="B68" s="242"/>
      <c r="C68" s="96"/>
      <c r="D68" s="242"/>
      <c r="E68" s="242"/>
      <c r="F68" s="242"/>
      <c r="G68" s="242"/>
      <c r="H68" s="242"/>
      <c r="I68" s="243"/>
      <c r="J68" s="96"/>
      <c r="K68" s="242"/>
      <c r="L68" s="242"/>
      <c r="M68" s="242"/>
    </row>
    <row r="69" spans="2:13" ht="15.75" thickBot="1">
      <c r="B69" s="242" t="s">
        <v>39</v>
      </c>
      <c r="C69" s="252">
        <v>25294</v>
      </c>
      <c r="D69" s="242"/>
      <c r="E69" s="242"/>
      <c r="F69" s="242"/>
      <c r="G69" s="242"/>
      <c r="H69" s="242"/>
      <c r="I69" s="243"/>
      <c r="J69" s="252">
        <v>13052</v>
      </c>
      <c r="K69" s="242"/>
      <c r="L69" s="242"/>
      <c r="M69" s="242"/>
    </row>
    <row r="70" spans="2:13" ht="15">
      <c r="B70" s="242"/>
      <c r="C70" s="96"/>
      <c r="D70" s="242"/>
      <c r="E70" s="242"/>
      <c r="F70" s="242"/>
      <c r="G70" s="242"/>
      <c r="H70" s="242"/>
      <c r="I70" s="243"/>
      <c r="J70" s="96"/>
      <c r="K70" s="242"/>
      <c r="L70" s="242"/>
      <c r="M70" s="242"/>
    </row>
    <row r="71" spans="2:13" ht="15.75" thickBot="1">
      <c r="B71" s="242"/>
      <c r="C71" s="254"/>
      <c r="D71" s="253">
        <f aca="true" t="shared" si="7" ref="D71:I71">SUM(D69:D70)</f>
        <v>0</v>
      </c>
      <c r="E71" s="253">
        <f t="shared" si="7"/>
        <v>0</v>
      </c>
      <c r="F71" s="253">
        <f t="shared" si="7"/>
        <v>0</v>
      </c>
      <c r="G71" s="253">
        <f t="shared" si="7"/>
        <v>0</v>
      </c>
      <c r="H71" s="253">
        <f t="shared" si="7"/>
        <v>0</v>
      </c>
      <c r="I71" s="254">
        <f t="shared" si="7"/>
        <v>0</v>
      </c>
      <c r="J71" s="254"/>
      <c r="K71" s="242"/>
      <c r="L71" s="242"/>
      <c r="M71" s="242"/>
    </row>
    <row r="72" spans="2:13" ht="15.75" thickTop="1">
      <c r="B72" s="242"/>
      <c r="C72" s="254"/>
      <c r="D72" s="254"/>
      <c r="E72" s="254"/>
      <c r="F72" s="254"/>
      <c r="G72" s="254"/>
      <c r="H72" s="254"/>
      <c r="I72" s="254"/>
      <c r="J72" s="254"/>
      <c r="K72" s="242"/>
      <c r="L72" s="242"/>
      <c r="M72" s="242"/>
    </row>
    <row r="73" spans="2:13" ht="15">
      <c r="B73" s="242"/>
      <c r="C73" s="254"/>
      <c r="D73" s="254"/>
      <c r="E73" s="254"/>
      <c r="F73" s="254"/>
      <c r="G73" s="254"/>
      <c r="H73" s="254"/>
      <c r="I73" s="254"/>
      <c r="J73" s="254"/>
      <c r="K73" s="242"/>
      <c r="L73" s="242"/>
      <c r="M73" s="242"/>
    </row>
    <row r="74" spans="2:13" ht="15">
      <c r="B74" s="242"/>
      <c r="C74" s="96"/>
      <c r="D74" s="242"/>
      <c r="E74" s="242"/>
      <c r="F74" s="242"/>
      <c r="G74" s="242"/>
      <c r="H74" s="242"/>
      <c r="I74" s="243"/>
      <c r="J74" s="96"/>
      <c r="K74" s="242"/>
      <c r="L74" s="242"/>
      <c r="M74" s="242"/>
    </row>
    <row r="75" spans="2:13" ht="15">
      <c r="B75" s="242"/>
      <c r="C75" s="96"/>
      <c r="D75" s="96" t="e">
        <f aca="true" t="shared" si="8" ref="D75:I75">D64-D71</f>
        <v>#REF!</v>
      </c>
      <c r="E75" s="96" t="e">
        <f t="shared" si="8"/>
        <v>#REF!</v>
      </c>
      <c r="F75" s="96" t="e">
        <f t="shared" si="8"/>
        <v>#REF!</v>
      </c>
      <c r="G75" s="96" t="e">
        <f t="shared" si="8"/>
        <v>#REF!</v>
      </c>
      <c r="H75" s="96" t="e">
        <f t="shared" si="8"/>
        <v>#REF!</v>
      </c>
      <c r="I75" s="98">
        <f t="shared" si="8"/>
        <v>0</v>
      </c>
      <c r="J75" s="96"/>
      <c r="K75" s="242"/>
      <c r="L75" s="242"/>
      <c r="M75" s="242"/>
    </row>
    <row r="76" spans="2:13" ht="15">
      <c r="B76" s="242"/>
      <c r="C76" s="242"/>
      <c r="D76" s="242"/>
      <c r="E76" s="242"/>
      <c r="F76" s="242"/>
      <c r="G76" s="242"/>
      <c r="H76" s="242"/>
      <c r="I76" s="243"/>
      <c r="J76" s="242"/>
      <c r="K76" s="242"/>
      <c r="L76" s="242"/>
      <c r="M76" s="242"/>
    </row>
    <row r="77" spans="2:13" ht="15">
      <c r="B77" s="242"/>
      <c r="C77" s="242"/>
      <c r="D77" s="242"/>
      <c r="E77" s="242"/>
      <c r="F77" s="242"/>
      <c r="G77" s="242"/>
      <c r="H77" s="242"/>
      <c r="I77" s="243"/>
      <c r="J77" s="242"/>
      <c r="K77" s="242"/>
      <c r="L77" s="242"/>
      <c r="M77" s="242"/>
    </row>
    <row r="78" spans="2:13" ht="15">
      <c r="B78" s="242"/>
      <c r="C78" s="242"/>
      <c r="D78" s="242"/>
      <c r="E78" s="242"/>
      <c r="F78" s="242"/>
      <c r="G78" s="242"/>
      <c r="H78" s="242"/>
      <c r="I78" s="243"/>
      <c r="J78" s="242"/>
      <c r="K78" s="242"/>
      <c r="L78" s="242"/>
      <c r="M78" s="242"/>
    </row>
    <row r="79" spans="2:13" ht="15">
      <c r="B79" s="242"/>
      <c r="C79" s="242"/>
      <c r="D79" s="242"/>
      <c r="E79" s="242"/>
      <c r="F79" s="242"/>
      <c r="G79" s="242"/>
      <c r="H79" s="242"/>
      <c r="I79" s="243"/>
      <c r="J79" s="242"/>
      <c r="K79" s="242"/>
      <c r="L79" s="242"/>
      <c r="M79" s="242"/>
    </row>
    <row r="80" spans="2:13" ht="15">
      <c r="B80" s="242"/>
      <c r="C80" s="242"/>
      <c r="D80" s="242"/>
      <c r="E80" s="242"/>
      <c r="F80" s="242"/>
      <c r="G80" s="242"/>
      <c r="H80" s="242"/>
      <c r="I80" s="243"/>
      <c r="J80" s="242"/>
      <c r="K80" s="242"/>
      <c r="L80" s="242"/>
      <c r="M80" s="242"/>
    </row>
    <row r="81" spans="2:13" ht="15">
      <c r="B81" s="255"/>
      <c r="C81" s="242"/>
      <c r="D81" s="242"/>
      <c r="E81" s="242"/>
      <c r="F81" s="242"/>
      <c r="G81" s="242"/>
      <c r="H81" s="242"/>
      <c r="I81" s="243"/>
      <c r="J81" s="242"/>
      <c r="K81" s="242"/>
      <c r="L81" s="242"/>
      <c r="M81" s="242"/>
    </row>
    <row r="82" spans="2:13" ht="15">
      <c r="B82" s="255"/>
      <c r="C82" s="242"/>
      <c r="D82" s="242"/>
      <c r="E82" s="242"/>
      <c r="F82" s="242"/>
      <c r="G82" s="242"/>
      <c r="H82" s="242"/>
      <c r="I82" s="243"/>
      <c r="J82" s="242"/>
      <c r="K82" s="242"/>
      <c r="L82" s="242"/>
      <c r="M82" s="242"/>
    </row>
    <row r="83" spans="2:13" ht="15">
      <c r="B83" s="242"/>
      <c r="C83" s="242"/>
      <c r="D83" s="242"/>
      <c r="E83" s="242"/>
      <c r="F83" s="242"/>
      <c r="G83" s="242"/>
      <c r="H83" s="242"/>
      <c r="I83" s="243"/>
      <c r="J83" s="242"/>
      <c r="K83" s="242"/>
      <c r="L83" s="242"/>
      <c r="M83" s="242"/>
    </row>
    <row r="84" spans="2:13" ht="15">
      <c r="B84" s="242"/>
      <c r="C84" s="242"/>
      <c r="D84" s="242"/>
      <c r="E84" s="242"/>
      <c r="F84" s="242"/>
      <c r="G84" s="242"/>
      <c r="H84" s="242"/>
      <c r="I84" s="243"/>
      <c r="J84" s="242"/>
      <c r="K84" s="242"/>
      <c r="L84" s="242"/>
      <c r="M84" s="242"/>
    </row>
    <row r="85" spans="2:13" ht="15">
      <c r="B85" s="242"/>
      <c r="C85" s="242"/>
      <c r="D85" s="242"/>
      <c r="E85" s="242"/>
      <c r="F85" s="242"/>
      <c r="G85" s="242"/>
      <c r="H85" s="242"/>
      <c r="I85" s="243"/>
      <c r="J85" s="242"/>
      <c r="K85" s="242"/>
      <c r="L85" s="242"/>
      <c r="M85" s="242"/>
    </row>
    <row r="86" spans="2:13" ht="15">
      <c r="B86" s="242"/>
      <c r="C86" s="242"/>
      <c r="D86" s="242"/>
      <c r="E86" s="242"/>
      <c r="F86" s="242"/>
      <c r="G86" s="242"/>
      <c r="H86" s="242"/>
      <c r="I86" s="243"/>
      <c r="J86" s="242"/>
      <c r="K86" s="242"/>
      <c r="L86" s="242"/>
      <c r="M86" s="242"/>
    </row>
    <row r="87" spans="2:13" ht="15">
      <c r="B87" s="242"/>
      <c r="C87" s="242"/>
      <c r="D87" s="242"/>
      <c r="E87" s="242"/>
      <c r="F87" s="242"/>
      <c r="G87" s="242"/>
      <c r="H87" s="242"/>
      <c r="I87" s="243"/>
      <c r="J87" s="242"/>
      <c r="K87" s="242"/>
      <c r="L87" s="242"/>
      <c r="M87" s="242"/>
    </row>
    <row r="88" spans="2:13" ht="15">
      <c r="B88" s="242"/>
      <c r="C88" s="242"/>
      <c r="D88" s="242"/>
      <c r="E88" s="242"/>
      <c r="F88" s="242"/>
      <c r="G88" s="242"/>
      <c r="H88" s="242"/>
      <c r="I88" s="243"/>
      <c r="J88" s="242"/>
      <c r="K88" s="242"/>
      <c r="L88" s="242"/>
      <c r="M88" s="242"/>
    </row>
    <row r="89" spans="2:13" ht="15">
      <c r="B89" s="242"/>
      <c r="C89" s="242"/>
      <c r="D89" s="242"/>
      <c r="E89" s="242"/>
      <c r="F89" s="242"/>
      <c r="G89" s="242"/>
      <c r="H89" s="242"/>
      <c r="I89" s="243"/>
      <c r="J89" s="242"/>
      <c r="K89" s="242"/>
      <c r="L89" s="242"/>
      <c r="M89" s="242"/>
    </row>
    <row r="90" spans="2:13" ht="15">
      <c r="B90" s="242"/>
      <c r="C90" s="242"/>
      <c r="D90" s="242"/>
      <c r="E90" s="242"/>
      <c r="F90" s="242"/>
      <c r="G90" s="242"/>
      <c r="H90" s="242"/>
      <c r="I90" s="243"/>
      <c r="J90" s="242"/>
      <c r="K90" s="242"/>
      <c r="L90" s="242"/>
      <c r="M90" s="242"/>
    </row>
    <row r="91" spans="2:13" ht="15">
      <c r="B91" s="242"/>
      <c r="C91" s="242"/>
      <c r="D91" s="242"/>
      <c r="E91" s="242"/>
      <c r="F91" s="242"/>
      <c r="G91" s="242"/>
      <c r="H91" s="242"/>
      <c r="I91" s="243"/>
      <c r="J91" s="242"/>
      <c r="K91" s="242"/>
      <c r="L91" s="242"/>
      <c r="M91" s="242"/>
    </row>
    <row r="92" spans="2:13" ht="15">
      <c r="B92" s="242"/>
      <c r="C92" s="242"/>
      <c r="D92" s="242"/>
      <c r="E92" s="242"/>
      <c r="F92" s="242"/>
      <c r="G92" s="242"/>
      <c r="H92" s="242"/>
      <c r="I92" s="243"/>
      <c r="J92" s="242"/>
      <c r="K92" s="242"/>
      <c r="L92" s="242"/>
      <c r="M92" s="242"/>
    </row>
    <row r="93" spans="2:13" ht="15">
      <c r="B93" s="242"/>
      <c r="C93" s="242"/>
      <c r="D93" s="242"/>
      <c r="E93" s="242"/>
      <c r="F93" s="242"/>
      <c r="G93" s="242"/>
      <c r="H93" s="242"/>
      <c r="I93" s="243"/>
      <c r="J93" s="242"/>
      <c r="K93" s="242"/>
      <c r="L93" s="242"/>
      <c r="M93" s="242"/>
    </row>
    <row r="94" spans="2:13" ht="15">
      <c r="B94" s="242"/>
      <c r="C94" s="242"/>
      <c r="D94" s="242"/>
      <c r="E94" s="242"/>
      <c r="F94" s="242"/>
      <c r="G94" s="242"/>
      <c r="H94" s="242"/>
      <c r="I94" s="243"/>
      <c r="J94" s="242"/>
      <c r="K94" s="242"/>
      <c r="L94" s="242"/>
      <c r="M94" s="242"/>
    </row>
    <row r="95" spans="2:13" ht="15">
      <c r="B95" s="242"/>
      <c r="C95" s="242"/>
      <c r="D95" s="242"/>
      <c r="E95" s="242"/>
      <c r="F95" s="242"/>
      <c r="G95" s="242"/>
      <c r="H95" s="242"/>
      <c r="I95" s="243"/>
      <c r="J95" s="242"/>
      <c r="K95" s="242"/>
      <c r="L95" s="242"/>
      <c r="M95" s="242"/>
    </row>
    <row r="96" spans="2:13" ht="15">
      <c r="B96" s="242"/>
      <c r="C96" s="242"/>
      <c r="D96" s="242"/>
      <c r="E96" s="242"/>
      <c r="F96" s="242"/>
      <c r="G96" s="242"/>
      <c r="H96" s="242"/>
      <c r="I96" s="243"/>
      <c r="J96" s="242"/>
      <c r="K96" s="242"/>
      <c r="L96" s="242"/>
      <c r="M96" s="242"/>
    </row>
    <row r="97" spans="2:13" ht="15">
      <c r="B97" s="242"/>
      <c r="C97" s="242"/>
      <c r="D97" s="242"/>
      <c r="E97" s="242"/>
      <c r="F97" s="242"/>
      <c r="G97" s="242"/>
      <c r="H97" s="242"/>
      <c r="I97" s="243"/>
      <c r="J97" s="242"/>
      <c r="K97" s="242"/>
      <c r="L97" s="242"/>
      <c r="M97" s="242"/>
    </row>
    <row r="98" spans="2:13" ht="15">
      <c r="B98" s="242"/>
      <c r="C98" s="242"/>
      <c r="D98" s="242"/>
      <c r="E98" s="242"/>
      <c r="F98" s="242"/>
      <c r="G98" s="242"/>
      <c r="H98" s="242"/>
      <c r="I98" s="243"/>
      <c r="J98" s="242"/>
      <c r="K98" s="242"/>
      <c r="L98" s="242"/>
      <c r="M98" s="242"/>
    </row>
    <row r="99" spans="2:13" ht="15">
      <c r="B99" s="242"/>
      <c r="C99" s="242"/>
      <c r="D99" s="242"/>
      <c r="E99" s="242"/>
      <c r="F99" s="242"/>
      <c r="G99" s="242"/>
      <c r="H99" s="242"/>
      <c r="I99" s="243"/>
      <c r="J99" s="242"/>
      <c r="K99" s="242"/>
      <c r="L99" s="242"/>
      <c r="M99" s="242"/>
    </row>
    <row r="100" spans="2:13" ht="15">
      <c r="B100" s="242"/>
      <c r="C100" s="242"/>
      <c r="D100" s="242"/>
      <c r="E100" s="242"/>
      <c r="F100" s="242"/>
      <c r="G100" s="242"/>
      <c r="H100" s="242"/>
      <c r="I100" s="243"/>
      <c r="J100" s="242"/>
      <c r="K100" s="242"/>
      <c r="L100" s="242"/>
      <c r="M100" s="242"/>
    </row>
    <row r="101" spans="2:13" ht="15">
      <c r="B101" s="242"/>
      <c r="C101" s="242"/>
      <c r="D101" s="242"/>
      <c r="E101" s="242"/>
      <c r="F101" s="242"/>
      <c r="G101" s="242"/>
      <c r="H101" s="242"/>
      <c r="I101" s="243"/>
      <c r="J101" s="242"/>
      <c r="K101" s="242"/>
      <c r="L101" s="242"/>
      <c r="M101" s="242"/>
    </row>
    <row r="102" spans="2:10" ht="15">
      <c r="B102" s="242"/>
      <c r="C102" s="242"/>
      <c r="D102" s="242"/>
      <c r="E102" s="242"/>
      <c r="F102" s="242"/>
      <c r="G102" s="242"/>
      <c r="H102" s="242"/>
      <c r="I102" s="243"/>
      <c r="J102" s="242"/>
    </row>
  </sheetData>
  <sheetProtection/>
  <mergeCells count="1">
    <mergeCell ref="F8:G8"/>
  </mergeCells>
  <printOptions/>
  <pageMargins left="0.7" right="0.5" top="0.3" bottom="0.25" header="0.2" footer="0.2"/>
  <pageSetup fitToHeight="1" fitToWidth="1" horizontalDpi="600" verticalDpi="600" orientation="portrait" paperSize="9" scale="73" r:id="rId2"/>
  <drawing r:id="rId1"/>
</worksheet>
</file>

<file path=xl/worksheets/sheet5.xml><?xml version="1.0" encoding="utf-8"?>
<worksheet xmlns="http://schemas.openxmlformats.org/spreadsheetml/2006/main" xmlns:r="http://schemas.openxmlformats.org/officeDocument/2006/relationships">
  <dimension ref="A1:P270"/>
  <sheetViews>
    <sheetView tabSelected="1" workbookViewId="0" topLeftCell="A35">
      <selection activeCell="J25" sqref="J25"/>
    </sheetView>
  </sheetViews>
  <sheetFormatPr defaultColWidth="9.140625" defaultRowHeight="12.75"/>
  <cols>
    <col min="1" max="1" width="4.8515625" style="174" customWidth="1"/>
    <col min="2" max="2" width="3.00390625" style="174" customWidth="1"/>
    <col min="3" max="3" width="1.421875" style="174" customWidth="1"/>
    <col min="4" max="4" width="34.28125" style="174" customWidth="1"/>
    <col min="5" max="5" width="15.28125" style="174" customWidth="1"/>
    <col min="6" max="6" width="15.8515625" style="174" customWidth="1"/>
    <col min="7" max="7" width="15.28125" style="174" customWidth="1"/>
    <col min="8" max="8" width="16.140625" style="174" customWidth="1"/>
    <col min="9" max="9" width="21.57421875" style="104" customWidth="1"/>
    <col min="10" max="12" width="9.140625" style="104" customWidth="1"/>
    <col min="13" max="13" width="11.00390625" style="104" customWidth="1"/>
    <col min="14" max="16384" width="9.140625" style="104" customWidth="1"/>
  </cols>
  <sheetData>
    <row r="1" spans="1:8" ht="15.75">
      <c r="A1" s="283"/>
      <c r="B1" s="283"/>
      <c r="C1" s="283"/>
      <c r="D1" s="283"/>
      <c r="E1" s="283"/>
      <c r="F1" s="283"/>
      <c r="G1" s="283"/>
      <c r="H1" s="283"/>
    </row>
    <row r="2" spans="1:8" ht="15.75">
      <c r="A2" s="172"/>
      <c r="B2" s="172"/>
      <c r="C2" s="172"/>
      <c r="D2" s="172"/>
      <c r="E2" s="172"/>
      <c r="F2" s="172"/>
      <c r="G2" s="172"/>
      <c r="H2" s="172"/>
    </row>
    <row r="3" spans="1:8" ht="15.75">
      <c r="A3" s="173" t="s">
        <v>41</v>
      </c>
      <c r="B3" s="172"/>
      <c r="C3" s="172"/>
      <c r="D3" s="172"/>
      <c r="E3" s="172"/>
      <c r="F3" s="172"/>
      <c r="G3" s="172"/>
      <c r="H3" s="172"/>
    </row>
    <row r="4" spans="1:8" ht="15.75">
      <c r="A4" s="172"/>
      <c r="B4" s="172"/>
      <c r="C4" s="172"/>
      <c r="D4" s="172"/>
      <c r="E4" s="172"/>
      <c r="F4" s="172"/>
      <c r="G4" s="172"/>
      <c r="H4" s="172"/>
    </row>
    <row r="5" spans="1:3" ht="15.75">
      <c r="A5" s="175" t="s">
        <v>42</v>
      </c>
      <c r="B5" s="176" t="s">
        <v>137</v>
      </c>
      <c r="C5" s="176"/>
    </row>
    <row r="6" spans="1:3" ht="15.75">
      <c r="A6" s="175"/>
      <c r="B6" s="176"/>
      <c r="C6" s="176"/>
    </row>
    <row r="7" spans="1:3" ht="15.75">
      <c r="A7" s="175"/>
      <c r="B7" s="176"/>
      <c r="C7" s="176"/>
    </row>
    <row r="8" spans="1:3" ht="15.75">
      <c r="A8" s="175"/>
      <c r="B8" s="176"/>
      <c r="C8" s="176"/>
    </row>
    <row r="9" spans="1:3" ht="15.75">
      <c r="A9" s="175"/>
      <c r="B9" s="176"/>
      <c r="C9" s="176"/>
    </row>
    <row r="10" spans="1:3" ht="15.75">
      <c r="A10" s="175"/>
      <c r="B10" s="176"/>
      <c r="C10" s="176"/>
    </row>
    <row r="11" spans="1:3" ht="15.75">
      <c r="A11" s="175"/>
      <c r="B11" s="176"/>
      <c r="C11" s="176"/>
    </row>
    <row r="12" spans="1:3" ht="15.75">
      <c r="A12" s="175"/>
      <c r="B12" s="176"/>
      <c r="C12" s="176"/>
    </row>
    <row r="13" spans="1:3" ht="15.75">
      <c r="A13" s="175"/>
      <c r="B13" s="176"/>
      <c r="C13" s="176"/>
    </row>
    <row r="14" spans="1:3" ht="15.75">
      <c r="A14" s="175"/>
      <c r="B14" s="176"/>
      <c r="C14" s="176"/>
    </row>
    <row r="15" spans="1:3" ht="15.75">
      <c r="A15" s="175"/>
      <c r="B15" s="176"/>
      <c r="C15" s="176"/>
    </row>
    <row r="16" spans="1:3" ht="15.75">
      <c r="A16" s="175" t="s">
        <v>43</v>
      </c>
      <c r="B16" s="176" t="s">
        <v>44</v>
      </c>
      <c r="C16" s="176"/>
    </row>
    <row r="17" spans="1:3" ht="15.75">
      <c r="A17" s="175"/>
      <c r="B17" s="176"/>
      <c r="C17" s="176"/>
    </row>
    <row r="18" spans="1:3" ht="15.75">
      <c r="A18" s="175"/>
      <c r="B18" s="176"/>
      <c r="C18" s="176"/>
    </row>
    <row r="19" spans="1:3" ht="15.75">
      <c r="A19" s="175"/>
      <c r="B19" s="176"/>
      <c r="C19" s="176"/>
    </row>
    <row r="20" spans="1:3" ht="15.75">
      <c r="A20" s="175"/>
      <c r="B20" s="176"/>
      <c r="C20" s="176"/>
    </row>
    <row r="21" spans="1:5" ht="15.75">
      <c r="A21" s="175" t="s">
        <v>45</v>
      </c>
      <c r="B21" s="176" t="s">
        <v>46</v>
      </c>
      <c r="C21" s="176"/>
      <c r="E21" s="104"/>
    </row>
    <row r="22" spans="1:3" ht="15.75">
      <c r="A22" s="175"/>
      <c r="B22" s="176"/>
      <c r="C22" s="176"/>
    </row>
    <row r="23" spans="1:3" ht="15.75">
      <c r="A23" s="175"/>
      <c r="B23" s="176"/>
      <c r="C23" s="176"/>
    </row>
    <row r="24" spans="1:3" ht="15.75">
      <c r="A24" s="175"/>
      <c r="B24" s="176"/>
      <c r="C24" s="176"/>
    </row>
    <row r="25" spans="1:3" ht="15.75">
      <c r="A25" s="175" t="s">
        <v>47</v>
      </c>
      <c r="B25" s="176" t="s">
        <v>48</v>
      </c>
      <c r="C25" s="176"/>
    </row>
    <row r="26" spans="1:3" ht="15.75">
      <c r="A26" s="175"/>
      <c r="B26" s="176"/>
      <c r="C26" s="176"/>
    </row>
    <row r="27" spans="1:3" ht="15.75">
      <c r="A27" s="175"/>
      <c r="B27" s="176"/>
      <c r="C27" s="176"/>
    </row>
    <row r="28" spans="1:3" ht="15.75">
      <c r="A28" s="175"/>
      <c r="B28" s="176"/>
      <c r="C28" s="176"/>
    </row>
    <row r="29" spans="1:3" ht="15.75">
      <c r="A29" s="177" t="s">
        <v>49</v>
      </c>
      <c r="B29" s="176" t="s">
        <v>50</v>
      </c>
      <c r="C29" s="176"/>
    </row>
    <row r="30" spans="1:3" ht="15.75">
      <c r="A30" s="175"/>
      <c r="B30" s="176"/>
      <c r="C30" s="176"/>
    </row>
    <row r="31" spans="1:3" ht="15.75">
      <c r="A31" s="175"/>
      <c r="B31" s="176"/>
      <c r="C31" s="176"/>
    </row>
    <row r="32" spans="1:3" ht="15.75">
      <c r="A32" s="175"/>
      <c r="B32" s="176"/>
      <c r="C32" s="176"/>
    </row>
    <row r="33" spans="1:3" ht="15.75">
      <c r="A33" s="175" t="s">
        <v>51</v>
      </c>
      <c r="B33" s="176" t="s">
        <v>52</v>
      </c>
      <c r="C33" s="176"/>
    </row>
    <row r="34" spans="1:3" ht="15.75">
      <c r="A34" s="175"/>
      <c r="B34" s="176"/>
      <c r="C34" s="176"/>
    </row>
    <row r="35" spans="1:3" ht="15.75">
      <c r="A35" s="175"/>
      <c r="B35" s="176"/>
      <c r="C35" s="176"/>
    </row>
    <row r="36" spans="1:3" ht="15.75">
      <c r="A36" s="175"/>
      <c r="B36" s="176"/>
      <c r="C36" s="176"/>
    </row>
    <row r="37" spans="1:3" ht="15.75">
      <c r="A37" s="175"/>
      <c r="B37" s="176"/>
      <c r="C37" s="176"/>
    </row>
    <row r="38" spans="1:3" ht="15.75">
      <c r="A38" s="175"/>
      <c r="B38" s="176"/>
      <c r="C38" s="176"/>
    </row>
    <row r="39" spans="1:5" ht="15.75">
      <c r="A39" s="216" t="s">
        <v>55</v>
      </c>
      <c r="B39" s="183" t="s">
        <v>36</v>
      </c>
      <c r="C39" s="183"/>
      <c r="D39" s="184"/>
      <c r="E39" s="179"/>
    </row>
    <row r="40" spans="1:3" ht="15.75">
      <c r="A40" s="175"/>
      <c r="B40" s="176"/>
      <c r="C40" s="176"/>
    </row>
    <row r="41" spans="1:3" ht="15.75">
      <c r="A41" s="175"/>
      <c r="B41" s="176"/>
      <c r="C41" s="176"/>
    </row>
    <row r="42" spans="1:3" ht="15.75">
      <c r="A42" s="175"/>
      <c r="B42" s="176"/>
      <c r="C42" s="176"/>
    </row>
    <row r="43" spans="1:3" ht="15.75">
      <c r="A43" s="175"/>
      <c r="B43" s="176"/>
      <c r="C43" s="176"/>
    </row>
    <row r="44" spans="1:3" ht="15.75">
      <c r="A44" s="175"/>
      <c r="B44" s="176"/>
      <c r="C44" s="176"/>
    </row>
    <row r="45" spans="1:3" ht="15.75">
      <c r="A45" s="175"/>
      <c r="B45" s="176"/>
      <c r="C45" s="176"/>
    </row>
    <row r="46" spans="1:10" ht="15.75">
      <c r="A46" s="180" t="s">
        <v>176</v>
      </c>
      <c r="B46" s="176" t="s">
        <v>56</v>
      </c>
      <c r="C46" s="176"/>
      <c r="E46" s="181"/>
      <c r="F46" s="181"/>
      <c r="G46" s="181"/>
      <c r="J46" s="272"/>
    </row>
    <row r="47" spans="1:10" ht="15.75">
      <c r="A47" s="177"/>
      <c r="B47" s="176"/>
      <c r="C47" s="176"/>
      <c r="E47" s="181"/>
      <c r="F47" s="181"/>
      <c r="G47" s="181"/>
      <c r="J47" s="272"/>
    </row>
    <row r="48" spans="1:10" ht="15.75">
      <c r="A48" s="177"/>
      <c r="B48" s="177"/>
      <c r="C48" s="176"/>
      <c r="D48" s="176"/>
      <c r="F48" s="181"/>
      <c r="G48" s="181"/>
      <c r="H48" s="181"/>
      <c r="I48" s="174"/>
      <c r="J48" s="272"/>
    </row>
    <row r="49" spans="1:10" ht="15.75">
      <c r="A49" s="177"/>
      <c r="B49" s="177"/>
      <c r="C49" s="176"/>
      <c r="D49" s="176"/>
      <c r="F49" s="181"/>
      <c r="G49" s="181"/>
      <c r="H49" s="181"/>
      <c r="I49" s="174"/>
      <c r="J49" s="272"/>
    </row>
    <row r="50" spans="1:10" ht="15.75">
      <c r="A50" s="177"/>
      <c r="B50" s="177"/>
      <c r="C50" s="176"/>
      <c r="D50" s="176"/>
      <c r="F50" s="181"/>
      <c r="G50" s="181"/>
      <c r="H50" s="181"/>
      <c r="I50" s="174"/>
      <c r="J50" s="272"/>
    </row>
    <row r="51" spans="1:10" ht="15.75">
      <c r="A51" s="177"/>
      <c r="B51" s="177"/>
      <c r="C51" s="176"/>
      <c r="D51" s="176"/>
      <c r="F51" s="181"/>
      <c r="G51" s="181"/>
      <c r="H51" s="181"/>
      <c r="I51" s="174"/>
      <c r="J51" s="272"/>
    </row>
    <row r="52" spans="1:10" ht="15.75">
      <c r="A52" s="177"/>
      <c r="B52" s="177"/>
      <c r="C52" s="176"/>
      <c r="D52" s="176"/>
      <c r="F52" s="181"/>
      <c r="G52" s="181"/>
      <c r="H52" s="181"/>
      <c r="I52" s="174"/>
      <c r="J52" s="272"/>
    </row>
    <row r="53" spans="1:10" ht="15.75">
      <c r="A53" s="177"/>
      <c r="B53" s="177"/>
      <c r="C53" s="176"/>
      <c r="D53" s="176"/>
      <c r="F53" s="181"/>
      <c r="G53" s="181"/>
      <c r="H53" s="181"/>
      <c r="I53" s="174"/>
      <c r="J53" s="272"/>
    </row>
    <row r="54" spans="1:10" ht="15.75">
      <c r="A54" s="177"/>
      <c r="B54" s="177"/>
      <c r="C54" s="176"/>
      <c r="D54" s="176"/>
      <c r="F54" s="181"/>
      <c r="G54" s="181"/>
      <c r="H54" s="181"/>
      <c r="I54" s="174"/>
      <c r="J54" s="272"/>
    </row>
    <row r="55" spans="2:10" ht="15.75">
      <c r="B55" s="177"/>
      <c r="C55" s="176"/>
      <c r="D55" s="176"/>
      <c r="F55" s="181"/>
      <c r="G55" s="181"/>
      <c r="H55" s="181"/>
      <c r="I55" s="174"/>
      <c r="J55" s="272"/>
    </row>
    <row r="56" spans="2:10" ht="15.75">
      <c r="B56" s="177"/>
      <c r="C56" s="176"/>
      <c r="D56" s="176"/>
      <c r="F56" s="181"/>
      <c r="G56" s="181"/>
      <c r="H56" s="181"/>
      <c r="I56" s="174"/>
      <c r="J56" s="272"/>
    </row>
    <row r="57" spans="1:9" ht="15.75">
      <c r="A57" s="177" t="s">
        <v>57</v>
      </c>
      <c r="B57" s="176" t="s">
        <v>225</v>
      </c>
      <c r="C57" s="182"/>
      <c r="F57" s="181"/>
      <c r="G57" s="181"/>
      <c r="H57" s="181"/>
      <c r="I57" s="174"/>
    </row>
    <row r="58" spans="1:3" ht="15.75">
      <c r="A58" s="175"/>
      <c r="B58" s="176"/>
      <c r="C58" s="176"/>
    </row>
    <row r="59" spans="1:3" ht="15.75">
      <c r="A59" s="175"/>
      <c r="B59" s="174" t="s">
        <v>58</v>
      </c>
      <c r="C59" s="176"/>
    </row>
    <row r="60" spans="1:3" ht="15.75">
      <c r="A60" s="175"/>
      <c r="C60" s="176"/>
    </row>
    <row r="61" spans="1:4" ht="15.75">
      <c r="A61" s="175" t="s">
        <v>59</v>
      </c>
      <c r="B61" s="176" t="s">
        <v>60</v>
      </c>
      <c r="C61" s="104"/>
      <c r="D61" s="176"/>
    </row>
    <row r="62" spans="1:4" ht="15.75">
      <c r="A62" s="175"/>
      <c r="B62" s="176"/>
      <c r="C62" s="104"/>
      <c r="D62" s="176"/>
    </row>
    <row r="63" spans="1:4" ht="15.75">
      <c r="A63" s="175"/>
      <c r="B63" s="174" t="s">
        <v>206</v>
      </c>
      <c r="C63" s="104"/>
      <c r="D63" s="176"/>
    </row>
    <row r="64" spans="1:4" ht="15.75">
      <c r="A64" s="175"/>
      <c r="B64" s="176"/>
      <c r="C64" s="104"/>
      <c r="D64" s="176"/>
    </row>
    <row r="65" spans="1:3" ht="15.75">
      <c r="A65" s="175" t="s">
        <v>61</v>
      </c>
      <c r="B65" s="176" t="s">
        <v>62</v>
      </c>
      <c r="C65" s="176"/>
    </row>
    <row r="66" spans="1:4" ht="15.75">
      <c r="A66" s="175"/>
      <c r="B66" s="176"/>
      <c r="C66" s="104"/>
      <c r="D66" s="176"/>
    </row>
    <row r="67" spans="1:4" ht="15.75">
      <c r="A67" s="175"/>
      <c r="B67" s="276" t="s">
        <v>222</v>
      </c>
      <c r="C67" s="104"/>
      <c r="D67" s="176"/>
    </row>
    <row r="68" spans="1:4" ht="15.75">
      <c r="A68" s="175"/>
      <c r="B68" s="176"/>
      <c r="C68" s="104"/>
      <c r="D68" s="176"/>
    </row>
    <row r="69" spans="1:4" ht="15.75">
      <c r="A69" s="175"/>
      <c r="B69" s="176"/>
      <c r="C69" s="104"/>
      <c r="D69" s="176"/>
    </row>
    <row r="70" spans="1:4" ht="15.75">
      <c r="A70" s="175"/>
      <c r="B70" s="176"/>
      <c r="C70" s="104"/>
      <c r="D70" s="176"/>
    </row>
    <row r="71" spans="1:4" ht="15.75">
      <c r="A71" s="175"/>
      <c r="B71" s="176"/>
      <c r="C71" s="104"/>
      <c r="D71" s="176"/>
    </row>
    <row r="72" spans="1:4" ht="15.75">
      <c r="A72" s="175"/>
      <c r="B72" s="176" t="s">
        <v>223</v>
      </c>
      <c r="C72" s="104"/>
      <c r="D72" s="176"/>
    </row>
    <row r="73" spans="1:4" ht="15.75">
      <c r="A73" s="175"/>
      <c r="B73" s="176"/>
      <c r="C73" s="104"/>
      <c r="D73" s="176"/>
    </row>
    <row r="74" spans="1:4" ht="15.75">
      <c r="A74" s="175"/>
      <c r="B74" s="176"/>
      <c r="C74" s="104"/>
      <c r="D74" s="176"/>
    </row>
    <row r="75" spans="1:4" ht="15.75">
      <c r="A75" s="175"/>
      <c r="B75" s="176"/>
      <c r="C75" s="104"/>
      <c r="D75" s="176"/>
    </row>
    <row r="76" spans="1:4" ht="15.75">
      <c r="A76" s="175"/>
      <c r="B76" s="176"/>
      <c r="C76" s="104"/>
      <c r="D76" s="176"/>
    </row>
    <row r="77" spans="1:4" ht="15.75">
      <c r="A77" s="175"/>
      <c r="B77" s="176"/>
      <c r="C77" s="104"/>
      <c r="D77" s="176"/>
    </row>
    <row r="78" spans="1:4" ht="15.75">
      <c r="A78" s="175"/>
      <c r="B78" s="176"/>
      <c r="C78" s="104"/>
      <c r="D78" s="176"/>
    </row>
    <row r="79" spans="1:4" ht="15.75">
      <c r="A79" s="175"/>
      <c r="B79" s="176"/>
      <c r="C79" s="104"/>
      <c r="D79" s="176"/>
    </row>
    <row r="80" spans="1:4" ht="15.75">
      <c r="A80" s="175"/>
      <c r="B80" s="176"/>
      <c r="C80" s="104"/>
      <c r="D80" s="176"/>
    </row>
    <row r="81" spans="1:4" ht="15.75">
      <c r="A81" s="175"/>
      <c r="B81" s="176" t="s">
        <v>224</v>
      </c>
      <c r="C81" s="104"/>
      <c r="D81" s="176"/>
    </row>
    <row r="82" spans="1:4" ht="15.75">
      <c r="A82" s="175"/>
      <c r="B82" s="176"/>
      <c r="C82" s="104"/>
      <c r="D82" s="176"/>
    </row>
    <row r="83" spans="1:4" ht="15.75">
      <c r="A83" s="175"/>
      <c r="B83" s="176"/>
      <c r="C83" s="104"/>
      <c r="D83" s="176"/>
    </row>
    <row r="84" spans="1:4" ht="15.75">
      <c r="A84" s="175"/>
      <c r="B84" s="176"/>
      <c r="C84" s="104"/>
      <c r="D84" s="176"/>
    </row>
    <row r="85" spans="1:4" ht="15.75">
      <c r="A85" s="175"/>
      <c r="B85" s="176"/>
      <c r="C85" s="104"/>
      <c r="D85" s="176"/>
    </row>
    <row r="86" spans="1:3" ht="15.75">
      <c r="A86" s="175" t="s">
        <v>63</v>
      </c>
      <c r="B86" s="176" t="s">
        <v>64</v>
      </c>
      <c r="C86" s="176"/>
    </row>
    <row r="87" spans="1:3" ht="15.75">
      <c r="A87" s="175"/>
      <c r="B87" s="104"/>
      <c r="C87" s="176"/>
    </row>
    <row r="88" spans="1:3" ht="15.75">
      <c r="A88" s="175"/>
      <c r="B88" s="174" t="s">
        <v>183</v>
      </c>
      <c r="C88" s="176"/>
    </row>
    <row r="89" spans="1:3" ht="15.75">
      <c r="A89" s="175"/>
      <c r="C89" s="176"/>
    </row>
    <row r="90" spans="1:3" ht="15.75">
      <c r="A90" s="175"/>
      <c r="C90" s="176"/>
    </row>
    <row r="91" ht="15.75">
      <c r="A91" s="173" t="s">
        <v>166</v>
      </c>
    </row>
    <row r="92" ht="15.75">
      <c r="A92" s="173" t="s">
        <v>165</v>
      </c>
    </row>
    <row r="94" spans="1:3" ht="15.75">
      <c r="A94" s="175" t="s">
        <v>65</v>
      </c>
      <c r="B94" s="176" t="s">
        <v>66</v>
      </c>
      <c r="C94" s="176"/>
    </row>
    <row r="96" spans="2:3" ht="15.75">
      <c r="B96" s="176"/>
      <c r="C96" s="176"/>
    </row>
    <row r="97" spans="2:3" ht="15.75">
      <c r="B97" s="176"/>
      <c r="C97" s="176"/>
    </row>
    <row r="98" spans="2:3" ht="15.75">
      <c r="B98" s="176"/>
      <c r="C98" s="176"/>
    </row>
    <row r="99" spans="2:3" ht="15.75">
      <c r="B99" s="176"/>
      <c r="C99" s="176"/>
    </row>
    <row r="100" spans="1:3" ht="15.75">
      <c r="A100" s="175" t="s">
        <v>67</v>
      </c>
      <c r="B100" s="176" t="s">
        <v>177</v>
      </c>
      <c r="C100" s="176"/>
    </row>
    <row r="101" spans="2:3" ht="15.75">
      <c r="B101" s="176"/>
      <c r="C101" s="176"/>
    </row>
    <row r="102" spans="1:9" ht="15.75">
      <c r="A102" s="175"/>
      <c r="B102" s="176"/>
      <c r="C102" s="176"/>
      <c r="I102" s="273"/>
    </row>
    <row r="103" spans="1:9" ht="15.75">
      <c r="A103" s="175"/>
      <c r="B103" s="176"/>
      <c r="C103" s="176"/>
      <c r="I103" s="274"/>
    </row>
    <row r="104" spans="2:3" ht="15.75">
      <c r="B104" s="176"/>
      <c r="C104" s="176"/>
    </row>
    <row r="105" spans="2:3" ht="15.75">
      <c r="B105" s="176"/>
      <c r="C105" s="176"/>
    </row>
    <row r="106" spans="1:5" ht="15.75">
      <c r="A106" s="177" t="s">
        <v>68</v>
      </c>
      <c r="B106" s="176" t="s">
        <v>207</v>
      </c>
      <c r="C106" s="176"/>
      <c r="E106" s="180"/>
    </row>
    <row r="107" spans="2:3" ht="15.75">
      <c r="B107" s="176"/>
      <c r="C107" s="176"/>
    </row>
    <row r="108" spans="2:3" ht="15.75">
      <c r="B108" s="176"/>
      <c r="C108" s="176"/>
    </row>
    <row r="109" spans="2:3" ht="21" customHeight="1">
      <c r="B109" s="176"/>
      <c r="C109" s="176"/>
    </row>
    <row r="110" spans="2:3" ht="21" customHeight="1">
      <c r="B110" s="176"/>
      <c r="C110" s="176"/>
    </row>
    <row r="111" spans="2:3" ht="13.5" customHeight="1">
      <c r="B111" s="176"/>
      <c r="C111" s="176"/>
    </row>
    <row r="112" spans="1:8" ht="15.75">
      <c r="A112" s="175" t="s">
        <v>69</v>
      </c>
      <c r="B112" s="180" t="s">
        <v>70</v>
      </c>
      <c r="C112" s="183"/>
      <c r="D112" s="183"/>
      <c r="E112" s="184"/>
      <c r="F112" s="184"/>
      <c r="G112" s="184"/>
      <c r="H112" s="184"/>
    </row>
    <row r="113" spans="1:8" ht="15.75">
      <c r="A113" s="175"/>
      <c r="B113" s="175"/>
      <c r="C113" s="183"/>
      <c r="D113" s="183"/>
      <c r="E113" s="184"/>
      <c r="F113" s="184"/>
      <c r="G113" s="184"/>
      <c r="H113" s="184"/>
    </row>
    <row r="114" spans="1:8" ht="15.75">
      <c r="A114" s="175"/>
      <c r="B114" s="175"/>
      <c r="C114" s="183"/>
      <c r="D114" s="183"/>
      <c r="E114" s="184"/>
      <c r="F114" s="184"/>
      <c r="G114" s="184"/>
      <c r="H114" s="184"/>
    </row>
    <row r="115" spans="1:8" ht="15.75">
      <c r="A115" s="175"/>
      <c r="B115" s="175"/>
      <c r="C115" s="183"/>
      <c r="D115" s="183"/>
      <c r="E115" s="184"/>
      <c r="F115" s="184"/>
      <c r="G115" s="184"/>
      <c r="H115" s="184"/>
    </row>
    <row r="116" spans="1:3" ht="15.75">
      <c r="A116" s="175" t="s">
        <v>71</v>
      </c>
      <c r="B116" s="176" t="s">
        <v>12</v>
      </c>
      <c r="C116" s="176"/>
    </row>
    <row r="117" spans="1:15" ht="16.5">
      <c r="A117" s="175"/>
      <c r="B117" s="176"/>
      <c r="C117" s="176"/>
      <c r="E117" s="284" t="s">
        <v>72</v>
      </c>
      <c r="F117" s="284"/>
      <c r="G117" s="284" t="s">
        <v>73</v>
      </c>
      <c r="H117" s="284"/>
      <c r="I117" s="144"/>
      <c r="J117" s="144"/>
      <c r="K117" s="143"/>
      <c r="L117" s="282"/>
      <c r="M117" s="282"/>
      <c r="N117" s="282"/>
      <c r="O117" s="282"/>
    </row>
    <row r="118" spans="1:15" ht="16.5">
      <c r="A118" s="175"/>
      <c r="B118" s="176"/>
      <c r="C118" s="176"/>
      <c r="E118" s="181" t="s">
        <v>184</v>
      </c>
      <c r="F118" s="181" t="s">
        <v>185</v>
      </c>
      <c r="G118" s="181" t="s">
        <v>184</v>
      </c>
      <c r="H118" s="181" t="s">
        <v>185</v>
      </c>
      <c r="I118" s="144"/>
      <c r="J118" s="144"/>
      <c r="K118" s="143"/>
      <c r="L118" s="146"/>
      <c r="M118" s="146"/>
      <c r="N118" s="146"/>
      <c r="O118" s="146"/>
    </row>
    <row r="119" spans="1:15" ht="16.5">
      <c r="A119" s="175"/>
      <c r="B119" s="176"/>
      <c r="C119" s="176"/>
      <c r="E119" s="181" t="s">
        <v>54</v>
      </c>
      <c r="F119" s="181" t="s">
        <v>54</v>
      </c>
      <c r="G119" s="181" t="s">
        <v>76</v>
      </c>
      <c r="H119" s="181" t="s">
        <v>77</v>
      </c>
      <c r="I119" s="144"/>
      <c r="J119" s="144"/>
      <c r="K119" s="143"/>
      <c r="L119" s="146"/>
      <c r="M119" s="146"/>
      <c r="N119" s="146"/>
      <c r="O119" s="143"/>
    </row>
    <row r="120" spans="2:15" ht="16.5">
      <c r="B120" s="176"/>
      <c r="C120" s="176"/>
      <c r="E120" s="186" t="s">
        <v>220</v>
      </c>
      <c r="F120" s="186" t="s">
        <v>219</v>
      </c>
      <c r="G120" s="186" t="s">
        <v>220</v>
      </c>
      <c r="H120" s="186" t="s">
        <v>219</v>
      </c>
      <c r="I120" s="144"/>
      <c r="J120" s="144"/>
      <c r="K120" s="143"/>
      <c r="L120" s="148"/>
      <c r="M120" s="148"/>
      <c r="N120" s="148"/>
      <c r="O120" s="148"/>
    </row>
    <row r="121" spans="1:15" ht="16.5">
      <c r="A121" s="175"/>
      <c r="B121" s="176"/>
      <c r="C121" s="176"/>
      <c r="E121" s="185" t="s">
        <v>8</v>
      </c>
      <c r="F121" s="185" t="s">
        <v>8</v>
      </c>
      <c r="G121" s="185" t="s">
        <v>8</v>
      </c>
      <c r="H121" s="185" t="s">
        <v>8</v>
      </c>
      <c r="I121" s="144"/>
      <c r="J121" s="144"/>
      <c r="K121" s="143"/>
      <c r="L121" s="149"/>
      <c r="M121" s="149"/>
      <c r="N121" s="149"/>
      <c r="O121" s="149"/>
    </row>
    <row r="122" spans="1:15" ht="16.5">
      <c r="A122" s="175"/>
      <c r="B122" s="176"/>
      <c r="C122" s="174" t="s">
        <v>78</v>
      </c>
      <c r="E122" s="185"/>
      <c r="F122" s="185"/>
      <c r="G122" s="185"/>
      <c r="H122" s="185"/>
      <c r="I122" s="144"/>
      <c r="J122" s="144"/>
      <c r="K122" s="143"/>
      <c r="L122" s="147"/>
      <c r="M122" s="147"/>
      <c r="N122" s="147"/>
      <c r="O122" s="147"/>
    </row>
    <row r="123" spans="1:15" ht="16.5">
      <c r="A123" s="187"/>
      <c r="C123" s="188" t="s">
        <v>193</v>
      </c>
      <c r="E123" s="189">
        <v>1337</v>
      </c>
      <c r="F123" s="190">
        <v>1114</v>
      </c>
      <c r="G123" s="189">
        <v>4225</v>
      </c>
      <c r="H123" s="191">
        <v>4752</v>
      </c>
      <c r="I123" s="144"/>
      <c r="J123" s="143"/>
      <c r="K123" s="143"/>
      <c r="L123" s="147"/>
      <c r="M123" s="147"/>
      <c r="N123" s="147"/>
      <c r="O123" s="147"/>
    </row>
    <row r="124" spans="1:15" ht="16.5">
      <c r="A124" s="187"/>
      <c r="C124" s="188" t="s">
        <v>208</v>
      </c>
      <c r="E124" s="189">
        <v>-128</v>
      </c>
      <c r="F124" s="189">
        <v>0</v>
      </c>
      <c r="G124" s="189">
        <v>222</v>
      </c>
      <c r="H124" s="189">
        <v>0</v>
      </c>
      <c r="I124" s="143"/>
      <c r="J124" s="150"/>
      <c r="K124" s="143"/>
      <c r="L124" s="151"/>
      <c r="M124" s="152"/>
      <c r="N124" s="151"/>
      <c r="O124" s="153"/>
    </row>
    <row r="125" spans="1:15" ht="16.5">
      <c r="A125" s="175"/>
      <c r="B125" s="176"/>
      <c r="D125" s="104"/>
      <c r="I125" s="143"/>
      <c r="J125" s="150"/>
      <c r="K125" s="143"/>
      <c r="L125" s="151"/>
      <c r="M125" s="154"/>
      <c r="N125" s="151"/>
      <c r="O125" s="153"/>
    </row>
    <row r="126" spans="1:15" ht="16.5">
      <c r="A126" s="175"/>
      <c r="B126" s="176"/>
      <c r="C126" s="174" t="s">
        <v>28</v>
      </c>
      <c r="D126" s="104"/>
      <c r="E126" s="192"/>
      <c r="F126" s="192"/>
      <c r="I126" s="144"/>
      <c r="J126" s="143"/>
      <c r="K126" s="145"/>
      <c r="L126" s="143"/>
      <c r="M126" s="143"/>
      <c r="N126" s="143"/>
      <c r="O126" s="143"/>
    </row>
    <row r="127" spans="1:15" ht="16.5">
      <c r="A127" s="175"/>
      <c r="B127" s="176"/>
      <c r="C127" s="188" t="s">
        <v>193</v>
      </c>
      <c r="D127" s="104"/>
      <c r="E127" s="192">
        <v>0</v>
      </c>
      <c r="F127" s="192">
        <v>0</v>
      </c>
      <c r="G127" s="189">
        <v>0</v>
      </c>
      <c r="H127" s="189">
        <v>0</v>
      </c>
      <c r="I127" s="144"/>
      <c r="J127" s="143"/>
      <c r="K127" s="145"/>
      <c r="L127" s="155"/>
      <c r="M127" s="155"/>
      <c r="N127" s="143"/>
      <c r="O127" s="143"/>
    </row>
    <row r="128" spans="1:15" ht="16.5">
      <c r="A128" s="175"/>
      <c r="B128" s="176"/>
      <c r="C128" s="188" t="s">
        <v>194</v>
      </c>
      <c r="D128" s="104"/>
      <c r="E128" s="192">
        <v>0</v>
      </c>
      <c r="F128" s="192">
        <v>0</v>
      </c>
      <c r="G128" s="193">
        <v>0</v>
      </c>
      <c r="H128" s="189">
        <v>0</v>
      </c>
      <c r="I128" s="144"/>
      <c r="J128" s="150"/>
      <c r="K128" s="145"/>
      <c r="L128" s="155"/>
      <c r="M128" s="155"/>
      <c r="N128" s="156"/>
      <c r="O128" s="156"/>
    </row>
    <row r="129" spans="1:15" ht="16.5">
      <c r="A129" s="175"/>
      <c r="B129" s="176"/>
      <c r="D129" s="104"/>
      <c r="E129" s="194"/>
      <c r="F129" s="194"/>
      <c r="G129" s="194"/>
      <c r="H129" s="194"/>
      <c r="I129" s="144"/>
      <c r="J129" s="150"/>
      <c r="K129" s="145"/>
      <c r="L129" s="155"/>
      <c r="M129" s="155"/>
      <c r="N129" s="156"/>
      <c r="O129" s="156"/>
    </row>
    <row r="130" spans="1:15" ht="17.25" thickBot="1">
      <c r="A130" s="175"/>
      <c r="B130" s="176"/>
      <c r="C130" s="176"/>
      <c r="E130" s="195">
        <f>SUM(E123:E129)</f>
        <v>1209</v>
      </c>
      <c r="F130" s="195">
        <f>SUM(F123:F129)</f>
        <v>1114</v>
      </c>
      <c r="G130" s="195">
        <f>SUM(G123:G129)</f>
        <v>4447</v>
      </c>
      <c r="H130" s="195">
        <f>SUM(H123:H129)</f>
        <v>4752</v>
      </c>
      <c r="I130" s="144"/>
      <c r="J130" s="144"/>
      <c r="K130" s="150"/>
      <c r="L130" s="214"/>
      <c r="M130" s="214"/>
      <c r="N130" s="215"/>
      <c r="O130" s="215"/>
    </row>
    <row r="131" spans="1:15" ht="16.5">
      <c r="A131" s="175"/>
      <c r="B131" s="176"/>
      <c r="C131" s="176"/>
      <c r="E131" s="204"/>
      <c r="F131" s="204"/>
      <c r="G131" s="204"/>
      <c r="H131" s="204"/>
      <c r="I131" s="144"/>
      <c r="J131" s="144"/>
      <c r="K131" s="150"/>
      <c r="L131" s="214"/>
      <c r="M131" s="214"/>
      <c r="N131" s="215"/>
      <c r="O131" s="215"/>
    </row>
    <row r="132" spans="1:15" ht="16.5">
      <c r="A132" s="175"/>
      <c r="B132" s="176"/>
      <c r="C132" s="176"/>
      <c r="E132" s="204"/>
      <c r="F132" s="204"/>
      <c r="G132" s="204"/>
      <c r="H132" s="204"/>
      <c r="I132" s="144"/>
      <c r="J132" s="144"/>
      <c r="K132" s="150"/>
      <c r="L132" s="214"/>
      <c r="M132" s="214"/>
      <c r="N132" s="215"/>
      <c r="O132" s="215"/>
    </row>
    <row r="133" spans="1:3" ht="15.75">
      <c r="A133" s="175" t="s">
        <v>79</v>
      </c>
      <c r="B133" s="176" t="s">
        <v>80</v>
      </c>
      <c r="C133" s="176"/>
    </row>
    <row r="134" spans="1:3" ht="15.75">
      <c r="A134" s="104"/>
      <c r="B134" s="176"/>
      <c r="C134" s="176"/>
    </row>
    <row r="135" spans="1:3" ht="15.75">
      <c r="A135" s="104"/>
      <c r="B135" s="176"/>
      <c r="C135" s="176"/>
    </row>
    <row r="136" spans="1:3" ht="15.75">
      <c r="A136" s="104"/>
      <c r="B136" s="176"/>
      <c r="C136" s="176"/>
    </row>
    <row r="137" spans="1:3" ht="15.75">
      <c r="A137" s="175" t="s">
        <v>81</v>
      </c>
      <c r="B137" s="176" t="s">
        <v>82</v>
      </c>
      <c r="C137" s="176"/>
    </row>
    <row r="138" spans="1:3" ht="15.75">
      <c r="A138" s="175"/>
      <c r="B138" s="176"/>
      <c r="C138" s="176"/>
    </row>
    <row r="139" spans="2:3" ht="15.75">
      <c r="B139" s="196" t="s">
        <v>102</v>
      </c>
      <c r="C139" s="176"/>
    </row>
    <row r="140" spans="1:3" ht="15.75">
      <c r="A140" s="187"/>
      <c r="B140" s="176"/>
      <c r="C140" s="176"/>
    </row>
    <row r="141" spans="1:3" ht="15.75">
      <c r="A141" s="187"/>
      <c r="B141" s="176"/>
      <c r="C141" s="176"/>
    </row>
    <row r="142" spans="1:3" ht="15.75">
      <c r="A142" s="104"/>
      <c r="B142" s="196" t="s">
        <v>103</v>
      </c>
      <c r="C142" s="176"/>
    </row>
    <row r="143" spans="1:3" ht="15.75">
      <c r="A143" s="175"/>
      <c r="B143" s="176"/>
      <c r="C143" s="176"/>
    </row>
    <row r="144" spans="1:3" ht="15.75">
      <c r="A144" s="175" t="s">
        <v>83</v>
      </c>
      <c r="B144" s="176" t="s">
        <v>84</v>
      </c>
      <c r="C144" s="176"/>
    </row>
    <row r="145" spans="1:3" ht="15.75">
      <c r="A145" s="175"/>
      <c r="B145" s="176"/>
      <c r="C145" s="176"/>
    </row>
    <row r="146" spans="1:3" ht="15.75">
      <c r="A146" s="180"/>
      <c r="B146" s="197"/>
      <c r="C146" s="176"/>
    </row>
    <row r="147" spans="1:3" ht="15.75">
      <c r="A147" s="175"/>
      <c r="B147" s="198"/>
      <c r="C147" s="176"/>
    </row>
    <row r="148" spans="1:3" ht="15.75">
      <c r="A148" s="175" t="s">
        <v>85</v>
      </c>
      <c r="B148" s="176" t="s">
        <v>86</v>
      </c>
      <c r="C148" s="176"/>
    </row>
    <row r="149" spans="1:3" ht="15.75">
      <c r="A149" s="175"/>
      <c r="B149" s="176"/>
      <c r="C149" s="176"/>
    </row>
    <row r="150" spans="1:3" ht="15.75">
      <c r="A150" s="175"/>
      <c r="C150" s="176"/>
    </row>
    <row r="151" spans="1:3" ht="15.75">
      <c r="A151" s="175"/>
      <c r="B151" s="176"/>
      <c r="C151" s="176"/>
    </row>
    <row r="152" spans="1:3" ht="15.75">
      <c r="A152" s="175"/>
      <c r="B152" s="176"/>
      <c r="C152" s="176"/>
    </row>
    <row r="153" spans="1:7" ht="15.75">
      <c r="A153" s="199"/>
      <c r="B153" s="199"/>
      <c r="C153" s="200"/>
      <c r="D153" s="178"/>
      <c r="E153" s="178"/>
      <c r="F153" s="104"/>
      <c r="G153" s="201" t="s">
        <v>87</v>
      </c>
    </row>
    <row r="154" spans="1:7" ht="15.75">
      <c r="A154" s="199"/>
      <c r="B154" s="199"/>
      <c r="C154" s="200"/>
      <c r="D154" s="178"/>
      <c r="E154" s="178"/>
      <c r="F154" s="104"/>
      <c r="G154" s="202" t="s">
        <v>8</v>
      </c>
    </row>
    <row r="155" spans="1:7" ht="15.75">
      <c r="A155" s="199"/>
      <c r="B155" s="199"/>
      <c r="C155" s="203" t="s">
        <v>88</v>
      </c>
      <c r="D155" s="178"/>
      <c r="E155" s="178"/>
      <c r="F155" s="104"/>
      <c r="G155" s="201"/>
    </row>
    <row r="156" spans="1:7" ht="15.75">
      <c r="A156" s="199"/>
      <c r="B156" s="199"/>
      <c r="D156" s="178" t="s">
        <v>89</v>
      </c>
      <c r="E156" s="204"/>
      <c r="F156" s="104"/>
      <c r="G156" s="205">
        <v>241</v>
      </c>
    </row>
    <row r="157" spans="1:7" ht="15.75">
      <c r="A157" s="199"/>
      <c r="B157" s="199"/>
      <c r="D157" s="178" t="s">
        <v>91</v>
      </c>
      <c r="E157" s="204"/>
      <c r="F157" s="104"/>
      <c r="G157" s="208">
        <v>7730</v>
      </c>
    </row>
    <row r="158" spans="1:7" ht="15.75">
      <c r="A158" s="199"/>
      <c r="B158" s="199"/>
      <c r="C158" s="200"/>
      <c r="D158" s="178"/>
      <c r="E158" s="204"/>
      <c r="F158" s="104"/>
      <c r="G158" s="205">
        <f>SUM(G156:G157)</f>
        <v>7971</v>
      </c>
    </row>
    <row r="159" spans="1:7" ht="15.75">
      <c r="A159" s="199"/>
      <c r="B159" s="199"/>
      <c r="C159" s="178"/>
      <c r="D159" s="178"/>
      <c r="E159" s="178"/>
      <c r="F159" s="104"/>
      <c r="G159" s="206"/>
    </row>
    <row r="160" spans="2:7" ht="15.75">
      <c r="B160" s="199"/>
      <c r="C160" s="203" t="s">
        <v>90</v>
      </c>
      <c r="D160" s="178"/>
      <c r="E160" s="201"/>
      <c r="F160" s="104"/>
      <c r="G160" s="207"/>
    </row>
    <row r="161" spans="2:7" ht="15.75">
      <c r="B161" s="199"/>
      <c r="C161" s="203"/>
      <c r="D161" s="178" t="s">
        <v>89</v>
      </c>
      <c r="E161" s="201"/>
      <c r="F161" s="104"/>
      <c r="G161" s="205">
        <v>523</v>
      </c>
    </row>
    <row r="162" spans="1:7" ht="15.75">
      <c r="A162" s="199"/>
      <c r="B162" s="199"/>
      <c r="D162" s="178" t="s">
        <v>91</v>
      </c>
      <c r="E162" s="204"/>
      <c r="F162" s="104"/>
      <c r="G162" s="208">
        <v>24054</v>
      </c>
    </row>
    <row r="163" spans="1:7" ht="15.75">
      <c r="A163" s="199"/>
      <c r="B163" s="199"/>
      <c r="C163" s="200"/>
      <c r="D163" s="178"/>
      <c r="E163" s="204"/>
      <c r="F163" s="104"/>
      <c r="G163" s="205"/>
    </row>
    <row r="164" spans="1:7" ht="15.75">
      <c r="A164" s="199"/>
      <c r="B164" s="199"/>
      <c r="C164" s="199"/>
      <c r="E164" s="174" t="s">
        <v>35</v>
      </c>
      <c r="F164" s="104"/>
      <c r="G164" s="209">
        <f>SUM(G158:G162)</f>
        <v>32548</v>
      </c>
    </row>
    <row r="165" spans="1:6" ht="15.75">
      <c r="A165" s="199"/>
      <c r="B165" s="199"/>
      <c r="C165" s="199"/>
      <c r="F165" s="210"/>
    </row>
    <row r="166" spans="1:3" ht="15.75">
      <c r="A166" s="177" t="s">
        <v>92</v>
      </c>
      <c r="B166" s="176" t="s">
        <v>93</v>
      </c>
      <c r="C166" s="176"/>
    </row>
    <row r="167" spans="1:3" ht="15.75">
      <c r="A167" s="175"/>
      <c r="B167" s="176"/>
      <c r="C167" s="176"/>
    </row>
    <row r="168" spans="1:3" ht="15.75">
      <c r="A168" s="175"/>
      <c r="B168" s="176"/>
      <c r="C168" s="176"/>
    </row>
    <row r="169" ht="15.75">
      <c r="A169" s="175"/>
    </row>
    <row r="170" ht="15.75">
      <c r="A170" s="175"/>
    </row>
    <row r="171" spans="1:3" ht="15.75">
      <c r="A171" s="177" t="s">
        <v>94</v>
      </c>
      <c r="B171" s="176" t="s">
        <v>95</v>
      </c>
      <c r="C171" s="176"/>
    </row>
    <row r="172" spans="2:3" ht="15.75">
      <c r="B172" s="176"/>
      <c r="C172" s="176"/>
    </row>
    <row r="173" spans="2:3" ht="15.75">
      <c r="B173" s="176"/>
      <c r="C173" s="176"/>
    </row>
    <row r="174" spans="2:3" ht="15.75">
      <c r="B174" s="176"/>
      <c r="C174" s="176"/>
    </row>
    <row r="175" spans="1:8" ht="15.75">
      <c r="A175" s="177" t="s">
        <v>96</v>
      </c>
      <c r="B175" s="176" t="s">
        <v>36</v>
      </c>
      <c r="C175" s="176"/>
      <c r="E175" s="104"/>
      <c r="F175" s="104"/>
      <c r="G175" s="104"/>
      <c r="H175" s="104"/>
    </row>
    <row r="176" spans="1:8" ht="15">
      <c r="A176" s="104"/>
      <c r="B176" s="104"/>
      <c r="C176" s="104"/>
      <c r="D176" s="104"/>
      <c r="E176" s="104"/>
      <c r="F176" s="104"/>
      <c r="G176" s="104"/>
      <c r="H176" s="104"/>
    </row>
    <row r="177" spans="1:8" ht="15">
      <c r="A177" s="104"/>
      <c r="B177" s="104"/>
      <c r="C177" s="104"/>
      <c r="D177" s="104"/>
      <c r="E177" s="104"/>
      <c r="F177" s="104"/>
      <c r="G177" s="104"/>
      <c r="H177" s="104"/>
    </row>
    <row r="178" spans="1:8" ht="15">
      <c r="A178" s="104"/>
      <c r="B178" s="104"/>
      <c r="C178" s="104"/>
      <c r="D178" s="104"/>
      <c r="E178" s="104"/>
      <c r="F178" s="104"/>
      <c r="G178" s="104"/>
      <c r="H178" s="104"/>
    </row>
    <row r="179" spans="1:8" ht="15">
      <c r="A179" s="104"/>
      <c r="B179" s="104"/>
      <c r="C179" s="104"/>
      <c r="D179" s="104"/>
      <c r="E179" s="104"/>
      <c r="F179" s="104"/>
      <c r="G179" s="104"/>
      <c r="H179" s="104"/>
    </row>
    <row r="180" spans="1:8" ht="15">
      <c r="A180" s="104"/>
      <c r="B180" s="104"/>
      <c r="C180" s="104"/>
      <c r="D180" s="104"/>
      <c r="E180" s="104"/>
      <c r="F180" s="104"/>
      <c r="G180" s="104"/>
      <c r="H180" s="104"/>
    </row>
    <row r="181" spans="1:2" ht="15.75">
      <c r="A181" s="175" t="s">
        <v>97</v>
      </c>
      <c r="B181" s="176" t="s">
        <v>98</v>
      </c>
    </row>
    <row r="182" spans="1:2" ht="15.75">
      <c r="A182" s="175"/>
      <c r="B182" s="176"/>
    </row>
    <row r="183" ht="15.75">
      <c r="A183" s="199"/>
    </row>
    <row r="184" ht="15.75">
      <c r="A184" s="199"/>
    </row>
    <row r="185" ht="15.75">
      <c r="A185" s="199"/>
    </row>
    <row r="186" spans="1:8" ht="15.75">
      <c r="A186" s="199"/>
      <c r="E186" s="104"/>
      <c r="F186" s="104"/>
      <c r="G186" s="104"/>
      <c r="H186" s="104"/>
    </row>
    <row r="187" spans="1:16" ht="16.5">
      <c r="A187" s="199"/>
      <c r="E187" s="185" t="s">
        <v>168</v>
      </c>
      <c r="F187" s="185"/>
      <c r="G187" s="185" t="s">
        <v>169</v>
      </c>
      <c r="H187" s="185"/>
      <c r="I187" s="157"/>
      <c r="J187" s="143"/>
      <c r="K187" s="143"/>
      <c r="L187" s="143"/>
      <c r="M187" s="147"/>
      <c r="N187" s="147"/>
      <c r="O187" s="147"/>
      <c r="P187" s="147"/>
    </row>
    <row r="188" spans="1:16" ht="16.5">
      <c r="A188" s="199"/>
      <c r="E188" s="181" t="s">
        <v>53</v>
      </c>
      <c r="F188" s="181" t="s">
        <v>74</v>
      </c>
      <c r="G188" s="181" t="s">
        <v>53</v>
      </c>
      <c r="H188" s="181" t="s">
        <v>74</v>
      </c>
      <c r="I188" s="157"/>
      <c r="J188" s="143"/>
      <c r="K188" s="143"/>
      <c r="L188" s="143"/>
      <c r="M188" s="146"/>
      <c r="N188" s="146"/>
      <c r="O188" s="146"/>
      <c r="P188" s="146"/>
    </row>
    <row r="189" spans="1:16" ht="16.5">
      <c r="A189" s="199"/>
      <c r="E189" s="181" t="s">
        <v>75</v>
      </c>
      <c r="F189" s="181" t="s">
        <v>75</v>
      </c>
      <c r="G189" s="181" t="s">
        <v>75</v>
      </c>
      <c r="H189" s="181" t="s">
        <v>75</v>
      </c>
      <c r="I189" s="157"/>
      <c r="J189" s="143"/>
      <c r="K189" s="143"/>
      <c r="L189" s="143"/>
      <c r="M189" s="146"/>
      <c r="N189" s="146"/>
      <c r="O189" s="146"/>
      <c r="P189" s="146"/>
    </row>
    <row r="190" spans="1:16" ht="16.5">
      <c r="A190" s="199"/>
      <c r="E190" s="181" t="s">
        <v>54</v>
      </c>
      <c r="F190" s="181" t="s">
        <v>54</v>
      </c>
      <c r="G190" s="181" t="s">
        <v>76</v>
      </c>
      <c r="H190" s="174" t="s">
        <v>77</v>
      </c>
      <c r="I190" s="157"/>
      <c r="J190" s="143"/>
      <c r="K190" s="143"/>
      <c r="L190" s="143"/>
      <c r="M190" s="146"/>
      <c r="N190" s="146"/>
      <c r="O190" s="146"/>
      <c r="P190" s="143"/>
    </row>
    <row r="191" spans="1:16" ht="16.5">
      <c r="A191" s="199"/>
      <c r="E191" s="186" t="s">
        <v>220</v>
      </c>
      <c r="F191" s="186" t="s">
        <v>219</v>
      </c>
      <c r="G191" s="186" t="s">
        <v>220</v>
      </c>
      <c r="H191" s="186" t="s">
        <v>219</v>
      </c>
      <c r="I191" s="157"/>
      <c r="J191" s="143"/>
      <c r="K191" s="143"/>
      <c r="L191" s="143"/>
      <c r="M191" s="148"/>
      <c r="N191" s="148"/>
      <c r="O191" s="148"/>
      <c r="P191" s="148"/>
    </row>
    <row r="192" spans="1:16" ht="16.5">
      <c r="A192" s="199"/>
      <c r="E192" s="185" t="s">
        <v>8</v>
      </c>
      <c r="F192" s="185" t="s">
        <v>8</v>
      </c>
      <c r="G192" s="185" t="s">
        <v>8</v>
      </c>
      <c r="H192" s="185" t="s">
        <v>8</v>
      </c>
      <c r="I192" s="157"/>
      <c r="J192" s="143"/>
      <c r="K192" s="143"/>
      <c r="L192" s="143"/>
      <c r="M192" s="147"/>
      <c r="N192" s="147"/>
      <c r="O192" s="147"/>
      <c r="P192" s="147"/>
    </row>
    <row r="193" spans="1:16" ht="16.5">
      <c r="A193" s="199"/>
      <c r="E193" s="104"/>
      <c r="F193" s="104"/>
      <c r="G193" s="104"/>
      <c r="H193" s="104"/>
      <c r="I193" s="157"/>
      <c r="J193" s="143"/>
      <c r="K193" s="143"/>
      <c r="L193" s="143"/>
      <c r="M193" s="145"/>
      <c r="N193" s="145"/>
      <c r="O193" s="145"/>
      <c r="P193" s="145"/>
    </row>
    <row r="194" spans="1:16" ht="16.5">
      <c r="A194" s="199"/>
      <c r="E194" s="189">
        <f>'Qtr-P&amp;L (3)'!B44</f>
        <v>3850</v>
      </c>
      <c r="F194" s="189">
        <f>'Qtr-P&amp;L (3)'!D44</f>
        <v>4829</v>
      </c>
      <c r="G194" s="189">
        <f>'Qtr-P&amp;L (3)'!F44</f>
        <v>11230</v>
      </c>
      <c r="H194" s="189">
        <f>'Qtr-P&amp;L (3)'!H44</f>
        <v>13761</v>
      </c>
      <c r="I194" s="157"/>
      <c r="J194" s="143"/>
      <c r="K194" s="143"/>
      <c r="L194" s="143"/>
      <c r="M194" s="151"/>
      <c r="N194" s="151"/>
      <c r="O194" s="151"/>
      <c r="P194" s="151"/>
    </row>
    <row r="195" spans="1:16" ht="16.5">
      <c r="A195" s="199"/>
      <c r="E195" s="189"/>
      <c r="F195" s="189"/>
      <c r="G195" s="104"/>
      <c r="H195" s="104"/>
      <c r="I195" s="157"/>
      <c r="J195" s="143"/>
      <c r="K195" s="143"/>
      <c r="L195" s="143"/>
      <c r="M195" s="151"/>
      <c r="N195" s="151"/>
      <c r="O195" s="145"/>
      <c r="P195" s="145"/>
    </row>
    <row r="196" spans="1:16" ht="16.5">
      <c r="A196" s="199"/>
      <c r="E196" s="189"/>
      <c r="F196" s="189"/>
      <c r="G196" s="211"/>
      <c r="H196" s="211"/>
      <c r="I196" s="157"/>
      <c r="J196" s="143"/>
      <c r="K196" s="143"/>
      <c r="L196" s="143"/>
      <c r="M196" s="151"/>
      <c r="N196" s="158"/>
      <c r="O196" s="159"/>
      <c r="P196" s="159"/>
    </row>
    <row r="197" spans="1:16" ht="16.5">
      <c r="A197" s="199"/>
      <c r="E197" s="189">
        <v>134000</v>
      </c>
      <c r="F197" s="189">
        <v>134000</v>
      </c>
      <c r="G197" s="189">
        <v>134000</v>
      </c>
      <c r="H197" s="189">
        <v>134000</v>
      </c>
      <c r="I197" s="157"/>
      <c r="J197" s="143"/>
      <c r="K197" s="143"/>
      <c r="L197" s="143"/>
      <c r="M197" s="151"/>
      <c r="N197" s="152"/>
      <c r="O197" s="151"/>
      <c r="P197" s="152"/>
    </row>
    <row r="198" spans="1:16" ht="16.5">
      <c r="A198" s="199"/>
      <c r="E198" s="104"/>
      <c r="F198" s="104"/>
      <c r="G198" s="104"/>
      <c r="H198" s="104"/>
      <c r="I198" s="157"/>
      <c r="J198" s="143"/>
      <c r="K198" s="143"/>
      <c r="L198" s="143"/>
      <c r="M198" s="145"/>
      <c r="N198" s="145"/>
      <c r="O198" s="145"/>
      <c r="P198" s="145"/>
    </row>
    <row r="199" spans="1:16" ht="16.5">
      <c r="A199" s="199"/>
      <c r="E199" s="212"/>
      <c r="F199" s="212"/>
      <c r="G199" s="104"/>
      <c r="H199" s="104"/>
      <c r="I199" s="157"/>
      <c r="J199" s="143"/>
      <c r="K199" s="143"/>
      <c r="L199" s="143"/>
      <c r="M199" s="160"/>
      <c r="N199" s="160"/>
      <c r="O199" s="145"/>
      <c r="P199" s="145"/>
    </row>
    <row r="200" spans="1:16" ht="16.5">
      <c r="A200" s="199"/>
      <c r="B200" s="174" t="s">
        <v>105</v>
      </c>
      <c r="D200" s="104"/>
      <c r="E200" s="213">
        <f>E194/E197*100</f>
        <v>2.873134328358209</v>
      </c>
      <c r="F200" s="213">
        <f>F194/F197*100</f>
        <v>3.6037313432835822</v>
      </c>
      <c r="G200" s="213">
        <f>G194/G197*100</f>
        <v>8.380597014925373</v>
      </c>
      <c r="H200" s="213">
        <f>H194/H197*100</f>
        <v>10.269402985074628</v>
      </c>
      <c r="I200" s="157"/>
      <c r="J200" s="143"/>
      <c r="K200" s="143"/>
      <c r="L200" s="145"/>
      <c r="M200" s="161"/>
      <c r="N200" s="161"/>
      <c r="O200" s="161"/>
      <c r="P200" s="161"/>
    </row>
    <row r="202" ht="15.75">
      <c r="A202" s="176" t="s">
        <v>167</v>
      </c>
    </row>
    <row r="203" spans="5:8" ht="15.75">
      <c r="E203" s="104"/>
      <c r="F203" s="104"/>
      <c r="G203" s="104"/>
      <c r="H203" s="104"/>
    </row>
    <row r="204" spans="5:8" ht="15.75">
      <c r="E204" s="104"/>
      <c r="F204" s="104"/>
      <c r="G204" s="104"/>
      <c r="H204" s="104"/>
    </row>
    <row r="205" spans="1:8" ht="15.75">
      <c r="A205" s="176" t="s">
        <v>99</v>
      </c>
      <c r="B205" s="199"/>
      <c r="C205" s="199"/>
      <c r="E205" s="104"/>
      <c r="F205" s="104"/>
      <c r="G205" s="104"/>
      <c r="H205" s="104"/>
    </row>
    <row r="206" spans="1:8" ht="15.75">
      <c r="A206" s="174" t="s">
        <v>100</v>
      </c>
      <c r="B206" s="199"/>
      <c r="C206" s="199"/>
      <c r="E206" s="104"/>
      <c r="F206" s="104"/>
      <c r="G206" s="104"/>
      <c r="H206" s="104"/>
    </row>
    <row r="207" spans="1:8" ht="15.75">
      <c r="A207" s="174" t="s">
        <v>101</v>
      </c>
      <c r="B207" s="199"/>
      <c r="C207" s="199"/>
      <c r="E207" s="104"/>
      <c r="F207" s="104"/>
      <c r="G207" s="104"/>
      <c r="H207" s="104"/>
    </row>
    <row r="208" spans="2:8" ht="15.75">
      <c r="B208" s="199"/>
      <c r="C208" s="199"/>
      <c r="E208" s="104"/>
      <c r="F208" s="104"/>
      <c r="G208" s="104"/>
      <c r="H208" s="104"/>
    </row>
    <row r="209" spans="1:8" ht="15.75">
      <c r="A209" s="174" t="s">
        <v>221</v>
      </c>
      <c r="B209" s="199"/>
      <c r="C209" s="199"/>
      <c r="E209" s="104"/>
      <c r="F209" s="104"/>
      <c r="G209" s="104"/>
      <c r="H209" s="104"/>
    </row>
    <row r="210" spans="1:8" ht="15">
      <c r="A210" s="104"/>
      <c r="B210" s="104"/>
      <c r="C210" s="104"/>
      <c r="D210" s="104"/>
      <c r="E210" s="104"/>
      <c r="F210" s="104"/>
      <c r="G210" s="104"/>
      <c r="H210" s="104"/>
    </row>
    <row r="211" spans="1:8" ht="15">
      <c r="A211" s="104"/>
      <c r="B211" s="104"/>
      <c r="C211" s="104"/>
      <c r="D211" s="104"/>
      <c r="E211" s="104"/>
      <c r="F211" s="104"/>
      <c r="G211" s="104"/>
      <c r="H211" s="104"/>
    </row>
    <row r="212" spans="1:8" ht="15">
      <c r="A212" s="104"/>
      <c r="B212" s="104"/>
      <c r="C212" s="104"/>
      <c r="D212" s="104"/>
      <c r="E212" s="104"/>
      <c r="F212" s="104"/>
      <c r="G212" s="104"/>
      <c r="H212" s="104"/>
    </row>
    <row r="213" spans="1:8" ht="15">
      <c r="A213" s="104"/>
      <c r="B213" s="104"/>
      <c r="C213" s="104"/>
      <c r="D213" s="104"/>
      <c r="E213" s="104"/>
      <c r="F213" s="104"/>
      <c r="G213" s="104"/>
      <c r="H213" s="104"/>
    </row>
    <row r="214" spans="1:8" ht="15">
      <c r="A214" s="104"/>
      <c r="B214" s="104"/>
      <c r="C214" s="104"/>
      <c r="D214" s="104"/>
      <c r="E214" s="104"/>
      <c r="F214" s="104"/>
      <c r="G214" s="104"/>
      <c r="H214" s="104"/>
    </row>
    <row r="215" spans="1:8" ht="15">
      <c r="A215" s="104"/>
      <c r="B215" s="104"/>
      <c r="C215" s="104"/>
      <c r="D215" s="104"/>
      <c r="E215" s="104"/>
      <c r="F215" s="104"/>
      <c r="G215" s="104"/>
      <c r="H215" s="104"/>
    </row>
    <row r="216" spans="5:8" ht="15.75">
      <c r="E216" s="104"/>
      <c r="F216" s="104"/>
      <c r="G216" s="104"/>
      <c r="H216" s="104"/>
    </row>
    <row r="217" spans="1:8" ht="15">
      <c r="A217" s="104"/>
      <c r="B217" s="104"/>
      <c r="C217" s="104"/>
      <c r="D217" s="104"/>
      <c r="E217" s="104"/>
      <c r="F217" s="104"/>
      <c r="G217" s="104"/>
      <c r="H217" s="104"/>
    </row>
    <row r="218" spans="1:8" ht="15">
      <c r="A218" s="104"/>
      <c r="B218" s="104"/>
      <c r="C218" s="104"/>
      <c r="D218" s="104"/>
      <c r="E218" s="104"/>
      <c r="F218" s="104"/>
      <c r="G218" s="104"/>
      <c r="H218" s="104"/>
    </row>
    <row r="219" spans="1:8" ht="15">
      <c r="A219" s="104"/>
      <c r="B219" s="104"/>
      <c r="C219" s="104"/>
      <c r="D219" s="104"/>
      <c r="E219" s="104"/>
      <c r="F219" s="104"/>
      <c r="G219" s="104"/>
      <c r="H219" s="104"/>
    </row>
    <row r="220" spans="1:8" ht="15">
      <c r="A220" s="104"/>
      <c r="B220" s="104"/>
      <c r="C220" s="104"/>
      <c r="D220" s="104"/>
      <c r="E220" s="104"/>
      <c r="F220" s="104"/>
      <c r="G220" s="104"/>
      <c r="H220" s="104"/>
    </row>
    <row r="221" spans="1:8" ht="15">
      <c r="A221" s="104"/>
      <c r="B221" s="104"/>
      <c r="C221" s="104"/>
      <c r="D221" s="104"/>
      <c r="E221" s="104"/>
      <c r="F221" s="104"/>
      <c r="G221" s="104"/>
      <c r="H221" s="104"/>
    </row>
    <row r="222" spans="1:8" ht="15">
      <c r="A222" s="104"/>
      <c r="B222" s="104"/>
      <c r="C222" s="104"/>
      <c r="D222" s="104"/>
      <c r="E222" s="104"/>
      <c r="F222" s="104"/>
      <c r="G222" s="104"/>
      <c r="H222" s="104"/>
    </row>
    <row r="223" spans="1:8" ht="15">
      <c r="A223" s="104"/>
      <c r="B223" s="104"/>
      <c r="C223" s="104"/>
      <c r="D223" s="104"/>
      <c r="E223" s="104"/>
      <c r="F223" s="104"/>
      <c r="G223" s="104"/>
      <c r="H223" s="104"/>
    </row>
    <row r="224" spans="1:8" ht="15">
      <c r="A224" s="104"/>
      <c r="B224" s="104"/>
      <c r="C224" s="104"/>
      <c r="D224" s="104"/>
      <c r="E224" s="104"/>
      <c r="F224" s="104"/>
      <c r="G224" s="104"/>
      <c r="H224" s="104"/>
    </row>
    <row r="225" spans="1:8" ht="15">
      <c r="A225" s="104"/>
      <c r="B225" s="104"/>
      <c r="C225" s="104"/>
      <c r="D225" s="104"/>
      <c r="E225" s="104"/>
      <c r="F225" s="104"/>
      <c r="G225" s="104"/>
      <c r="H225" s="104"/>
    </row>
    <row r="226" spans="1:8" ht="15">
      <c r="A226" s="104"/>
      <c r="B226" s="104"/>
      <c r="C226" s="104"/>
      <c r="D226" s="104"/>
      <c r="E226" s="104"/>
      <c r="F226" s="104"/>
      <c r="G226" s="104"/>
      <c r="H226" s="104"/>
    </row>
    <row r="227" spans="1:8" ht="15">
      <c r="A227" s="104"/>
      <c r="B227" s="104"/>
      <c r="C227" s="104"/>
      <c r="D227" s="104"/>
      <c r="E227" s="104"/>
      <c r="F227" s="104"/>
      <c r="G227" s="104"/>
      <c r="H227" s="104"/>
    </row>
    <row r="228" spans="1:8" ht="15">
      <c r="A228" s="104"/>
      <c r="B228" s="104"/>
      <c r="C228" s="104"/>
      <c r="D228" s="104"/>
      <c r="E228" s="104"/>
      <c r="F228" s="104"/>
      <c r="G228" s="104"/>
      <c r="H228" s="104"/>
    </row>
    <row r="229" spans="1:8" ht="15">
      <c r="A229" s="104"/>
      <c r="B229" s="104"/>
      <c r="C229" s="104"/>
      <c r="D229" s="104"/>
      <c r="E229" s="104"/>
      <c r="F229" s="104"/>
      <c r="G229" s="104"/>
      <c r="H229" s="104"/>
    </row>
    <row r="230" spans="1:8" ht="15">
      <c r="A230" s="104"/>
      <c r="B230" s="104"/>
      <c r="C230" s="104"/>
      <c r="D230" s="104"/>
      <c r="E230" s="104"/>
      <c r="F230" s="104"/>
      <c r="G230" s="104"/>
      <c r="H230" s="104"/>
    </row>
    <row r="231" spans="1:8" ht="15">
      <c r="A231" s="104"/>
      <c r="B231" s="104"/>
      <c r="C231" s="104"/>
      <c r="D231" s="104"/>
      <c r="E231" s="104"/>
      <c r="F231" s="104"/>
      <c r="G231" s="104"/>
      <c r="H231" s="104"/>
    </row>
    <row r="232" spans="1:8" ht="15">
      <c r="A232" s="104"/>
      <c r="B232" s="104"/>
      <c r="C232" s="104"/>
      <c r="D232" s="104"/>
      <c r="E232" s="104"/>
      <c r="F232" s="104"/>
      <c r="G232" s="104"/>
      <c r="H232" s="104"/>
    </row>
    <row r="233" spans="1:8" ht="15">
      <c r="A233" s="104"/>
      <c r="B233" s="104"/>
      <c r="C233" s="104"/>
      <c r="D233" s="104"/>
      <c r="E233" s="104"/>
      <c r="F233" s="104"/>
      <c r="G233" s="104"/>
      <c r="H233" s="104"/>
    </row>
    <row r="234" spans="1:8" ht="15">
      <c r="A234" s="104"/>
      <c r="B234" s="104"/>
      <c r="C234" s="104"/>
      <c r="D234" s="104"/>
      <c r="E234" s="104"/>
      <c r="F234" s="104"/>
      <c r="G234" s="104"/>
      <c r="H234" s="104"/>
    </row>
    <row r="235" spans="1:8" ht="15">
      <c r="A235" s="104"/>
      <c r="B235" s="104"/>
      <c r="C235" s="104"/>
      <c r="D235" s="104"/>
      <c r="E235" s="104"/>
      <c r="F235" s="104"/>
      <c r="G235" s="104"/>
      <c r="H235" s="104"/>
    </row>
    <row r="236" spans="1:8" ht="15">
      <c r="A236" s="104"/>
      <c r="B236" s="104"/>
      <c r="C236" s="104"/>
      <c r="D236" s="104"/>
      <c r="E236" s="104"/>
      <c r="F236" s="104"/>
      <c r="G236" s="104"/>
      <c r="H236" s="104"/>
    </row>
    <row r="237" spans="1:8" ht="15">
      <c r="A237" s="104"/>
      <c r="B237" s="104"/>
      <c r="C237" s="104"/>
      <c r="D237" s="104"/>
      <c r="E237" s="104"/>
      <c r="F237" s="104"/>
      <c r="G237" s="104"/>
      <c r="H237" s="104"/>
    </row>
    <row r="238" spans="1:8" ht="15">
      <c r="A238" s="104"/>
      <c r="B238" s="104"/>
      <c r="C238" s="104"/>
      <c r="D238" s="104"/>
      <c r="E238" s="104"/>
      <c r="F238" s="104"/>
      <c r="G238" s="104"/>
      <c r="H238" s="104"/>
    </row>
    <row r="239" spans="1:8" ht="15">
      <c r="A239" s="104"/>
      <c r="B239" s="104"/>
      <c r="C239" s="104"/>
      <c r="D239" s="104"/>
      <c r="E239" s="104"/>
      <c r="F239" s="104"/>
      <c r="G239" s="104"/>
      <c r="H239" s="104"/>
    </row>
    <row r="240" spans="1:8" ht="15">
      <c r="A240" s="104"/>
      <c r="B240" s="104"/>
      <c r="C240" s="104"/>
      <c r="D240" s="104"/>
      <c r="E240" s="104"/>
      <c r="F240" s="104"/>
      <c r="G240" s="104"/>
      <c r="H240" s="104"/>
    </row>
    <row r="251" spans="1:8" ht="15.75">
      <c r="A251" s="199"/>
      <c r="G251" s="213"/>
      <c r="H251" s="213"/>
    </row>
    <row r="252" spans="1:8" ht="15.75">
      <c r="A252" s="199"/>
      <c r="G252" s="213"/>
      <c r="H252" s="213"/>
    </row>
    <row r="253" spans="1:8" ht="15.75">
      <c r="A253" s="199"/>
      <c r="G253" s="213"/>
      <c r="H253" s="213"/>
    </row>
    <row r="254" spans="1:8" ht="15.75">
      <c r="A254" s="199"/>
      <c r="G254" s="213"/>
      <c r="H254" s="213"/>
    </row>
    <row r="262" spans="7:8" ht="15.75">
      <c r="G262" s="213"/>
      <c r="H262" s="213"/>
    </row>
    <row r="270" spans="1:3" ht="15.75">
      <c r="A270" s="199"/>
      <c r="B270" s="199"/>
      <c r="C270" s="199"/>
    </row>
  </sheetData>
  <sheetProtection/>
  <mergeCells count="5">
    <mergeCell ref="N117:O117"/>
    <mergeCell ref="A1:H1"/>
    <mergeCell ref="E117:F117"/>
    <mergeCell ref="G117:H117"/>
    <mergeCell ref="L117:M117"/>
  </mergeCells>
  <printOptions/>
  <pageMargins left="0.7" right="0.7" top="0.9975" bottom="0.75" header="0.3" footer="0.3"/>
  <pageSetup horizontalDpi="600" verticalDpi="600" orientation="portrait" paperSize="9" scale="82" r:id="rId3"/>
  <headerFooter>
    <oddHeader>&amp;L&amp;"Times New Roman,Bold"&amp;11   DeGem Berhad (Company No 415726-T)
   Quarterly Report On Consolidated Results 
   For The Third Quarter Ended 30 September 2009</oddHeader>
  </headerFooter>
  <rowBreaks count="4" manualBreakCount="4">
    <brk id="55" max="255" man="1"/>
    <brk id="89" max="7" man="1"/>
    <brk id="131" max="7" man="1"/>
    <brk id="179" max="7" man="1"/>
  </rowBreaks>
  <colBreaks count="1" manualBreakCount="1">
    <brk id="8" max="65535" man="1"/>
  </col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 </cp:lastModifiedBy>
  <cp:lastPrinted>2009-11-18T07:03:18Z</cp:lastPrinted>
  <dcterms:created xsi:type="dcterms:W3CDTF">2005-05-24T06:47:24Z</dcterms:created>
  <dcterms:modified xsi:type="dcterms:W3CDTF">2009-11-18T09:49:45Z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