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35" windowWidth="12120" windowHeight="7425" activeTab="4"/>
  </bookViews>
  <sheets>
    <sheet name="Qtr-BS (3)" sheetId="1" r:id="rId1"/>
    <sheet name="Qtr-P&amp;L (3)" sheetId="2" r:id="rId2"/>
    <sheet name="Qtr-Equity (3)" sheetId="3" r:id="rId3"/>
    <sheet name="Qtr-Cashflow (2)" sheetId="4" r:id="rId4"/>
    <sheet name="Qtr-Notes" sheetId="5" r:id="rId5"/>
    <sheet name="Segmental info" sheetId="6" r:id="rId6"/>
  </sheets>
  <externalReferences>
    <externalReference r:id="rId9"/>
  </externalReferences>
  <definedNames>
    <definedName name="_xlnm.Print_Area" localSheetId="0">'Qtr-BS (3)'!$A$1:$E$67</definedName>
    <definedName name="_xlnm.Print_Area" localSheetId="3">'Qtr-Cashflow (2)'!$A$1:$K$68</definedName>
    <definedName name="_xlnm.Print_Area" localSheetId="2">'Qtr-Equity (3)'!$A$2:$O$49</definedName>
    <definedName name="_xlnm.Print_Area" localSheetId="4">'Qtr-Notes'!$A$1:$H$241</definedName>
    <definedName name="_xlnm.Print_Area" localSheetId="1">'Qtr-P&amp;L (3)'!$A$1:$I$67</definedName>
    <definedName name="_xlnm.Print_Area" localSheetId="5">'Segmental info'!#REF!</definedName>
  </definedNames>
  <calcPr fullCalcOnLoad="1"/>
</workbook>
</file>

<file path=xl/sharedStrings.xml><?xml version="1.0" encoding="utf-8"?>
<sst xmlns="http://schemas.openxmlformats.org/spreadsheetml/2006/main" count="348" uniqueCount="231">
  <si>
    <t>CONDENSED CONSOLIDATED INCOME STATEMENTS</t>
  </si>
  <si>
    <t>INDIVIDUAL QUARTER</t>
  </si>
  <si>
    <t>CUMULATIVE QUARTER</t>
  </si>
  <si>
    <t>CURRENT</t>
  </si>
  <si>
    <t>CORRESPONDING</t>
  </si>
  <si>
    <t>QUARTER</t>
  </si>
  <si>
    <t>YEAR TO DATE</t>
  </si>
  <si>
    <t>ENDED</t>
  </si>
  <si>
    <t>RM'000</t>
  </si>
  <si>
    <t>Revenue</t>
  </si>
  <si>
    <t>Finance costs</t>
  </si>
  <si>
    <t>Profit before taxation</t>
  </si>
  <si>
    <t>Taxation</t>
  </si>
  <si>
    <t>Pre-acquisition profit</t>
  </si>
  <si>
    <r>
      <t>DeGem Berhad</t>
    </r>
    <r>
      <rPr>
        <b/>
        <sz val="12"/>
        <rFont val="Times New Roman"/>
        <family val="1"/>
      </rPr>
      <t xml:space="preserve"> </t>
    </r>
    <r>
      <rPr>
        <b/>
        <sz val="10"/>
        <rFont val="Times New Roman"/>
        <family val="1"/>
      </rPr>
      <t>(Company No : 415726 - T)</t>
    </r>
  </si>
  <si>
    <r>
      <t xml:space="preserve">DeGem Berhad </t>
    </r>
    <r>
      <rPr>
        <b/>
        <sz val="10"/>
        <rFont val="Times New Roman"/>
        <family val="1"/>
      </rPr>
      <t>(Company No : 415726 - T)</t>
    </r>
  </si>
  <si>
    <t>QUARTERLY REPORT ON CONSOLIDATED RESULTS</t>
  </si>
  <si>
    <t>(Audited)</t>
  </si>
  <si>
    <t>Property, plant and equipment</t>
  </si>
  <si>
    <t>Inventories</t>
  </si>
  <si>
    <t>Trade Receivables</t>
  </si>
  <si>
    <t>Other Receivables, Deposits &amp; Prepayment</t>
  </si>
  <si>
    <t>Cash and Bank Balances</t>
  </si>
  <si>
    <t>Trade Payables</t>
  </si>
  <si>
    <t>Other Payables &amp; Accruals</t>
  </si>
  <si>
    <t>Short Term Borrowings</t>
  </si>
  <si>
    <t>Hire Purchase Creditors</t>
  </si>
  <si>
    <t>Provision for Taxation</t>
  </si>
  <si>
    <t>Share Capital</t>
  </si>
  <si>
    <t>Share premium</t>
  </si>
  <si>
    <t>Long Term Borrowings</t>
  </si>
  <si>
    <t>Deferred Taxation</t>
  </si>
  <si>
    <t>CONSOLIDATED STATEMENT OF CHANGES IN EQUITY</t>
  </si>
  <si>
    <t xml:space="preserve">Share </t>
  </si>
  <si>
    <t xml:space="preserve">Retained </t>
  </si>
  <si>
    <t>Capital</t>
  </si>
  <si>
    <t>Premium</t>
  </si>
  <si>
    <t>Reserve</t>
  </si>
  <si>
    <t>Total</t>
  </si>
  <si>
    <t>Dividend</t>
  </si>
  <si>
    <t>Profit for the period</t>
  </si>
  <si>
    <t>CONDENSED CONSOLIDATED CASH FLOW STATEMENT</t>
  </si>
  <si>
    <t>Cash and bank balances</t>
  </si>
  <si>
    <t>Goodwill</t>
  </si>
  <si>
    <t>A. NOTES TO THE INTERIM FINANCIAL REPORT</t>
  </si>
  <si>
    <t>A1.</t>
  </si>
  <si>
    <t>A2.</t>
  </si>
  <si>
    <t>Audit Report</t>
  </si>
  <si>
    <t>A3.</t>
  </si>
  <si>
    <t>Seasonality or Cyclicality of Operations</t>
  </si>
  <si>
    <t>A4.</t>
  </si>
  <si>
    <t>Unusual Items</t>
  </si>
  <si>
    <t>A5.</t>
  </si>
  <si>
    <t>Changes in Estimates</t>
  </si>
  <si>
    <t>A6.</t>
  </si>
  <si>
    <t>Issuance, Cancellation or Repayments of Debt and Equity Securities.</t>
  </si>
  <si>
    <t>Current</t>
  </si>
  <si>
    <t>Quarter</t>
  </si>
  <si>
    <t>A7.</t>
  </si>
  <si>
    <t>Segmental Information</t>
  </si>
  <si>
    <t>Refer to Appendix 1</t>
  </si>
  <si>
    <t>A9.</t>
  </si>
  <si>
    <t>Valuations of Property, Plant &amp; Equipment</t>
  </si>
  <si>
    <t>The Group did not carry out any valuations on its property, plant &amp; equipment.</t>
  </si>
  <si>
    <t>A10.</t>
  </si>
  <si>
    <t xml:space="preserve">Material Events Subsequent To The Financial Period </t>
  </si>
  <si>
    <t>A11.</t>
  </si>
  <si>
    <t>Changes in the Composition of the Company</t>
  </si>
  <si>
    <t>A12.</t>
  </si>
  <si>
    <t>Contingent Liabilities</t>
  </si>
  <si>
    <t>B1.</t>
  </si>
  <si>
    <t>Review of Performance</t>
  </si>
  <si>
    <t>B2.</t>
  </si>
  <si>
    <t>B3.</t>
  </si>
  <si>
    <t>B4.</t>
  </si>
  <si>
    <t>Profit Forecast and Profit Guarantee</t>
  </si>
  <si>
    <t>B5.</t>
  </si>
  <si>
    <t>Individual Quarter</t>
  </si>
  <si>
    <t>Cumulative Quarter</t>
  </si>
  <si>
    <t xml:space="preserve">Preceding </t>
  </si>
  <si>
    <t xml:space="preserve">Year </t>
  </si>
  <si>
    <t>To date</t>
  </si>
  <si>
    <t xml:space="preserve">Corresponding </t>
  </si>
  <si>
    <t>Income Taxation</t>
  </si>
  <si>
    <t>- Current year</t>
  </si>
  <si>
    <t>- Over-Provision in prior year</t>
  </si>
  <si>
    <t>- Prior year</t>
  </si>
  <si>
    <t>B6.</t>
  </si>
  <si>
    <t>Sale of Unquoted Investments and/or Properties</t>
  </si>
  <si>
    <t>B7.</t>
  </si>
  <si>
    <t>Quoted Securities</t>
  </si>
  <si>
    <t>B8.</t>
  </si>
  <si>
    <t>Status of Corporate Proposals Announced</t>
  </si>
  <si>
    <t>B9.</t>
  </si>
  <si>
    <t>Borrowings and Debt Securities</t>
  </si>
  <si>
    <t>Secured</t>
  </si>
  <si>
    <t xml:space="preserve">Short Term Borrowings </t>
  </si>
  <si>
    <t>Hire purchase creditors</t>
  </si>
  <si>
    <t>Murabahah Underwritten Notes Issuance Facility ("MUNIF")</t>
  </si>
  <si>
    <t xml:space="preserve">Long Term Borrowings </t>
  </si>
  <si>
    <t>Term loans</t>
  </si>
  <si>
    <t>B10.</t>
  </si>
  <si>
    <t>Off Balance Sheet Financial Instruments</t>
  </si>
  <si>
    <t>B11.</t>
  </si>
  <si>
    <t xml:space="preserve">Material Litigation </t>
  </si>
  <si>
    <t>B12.</t>
  </si>
  <si>
    <t>B13.</t>
  </si>
  <si>
    <t>Earnings Per Share</t>
  </si>
  <si>
    <t>CHOW CHOOI YOONG</t>
  </si>
  <si>
    <t>Company Secretary</t>
  </si>
  <si>
    <t>MAICSA 0772574</t>
  </si>
  <si>
    <t>APPENDIX 1</t>
  </si>
  <si>
    <t>Business segment</t>
  </si>
  <si>
    <t>Manufacturing</t>
  </si>
  <si>
    <t>Eliminations</t>
  </si>
  <si>
    <t>Group</t>
  </si>
  <si>
    <t>RM '000</t>
  </si>
  <si>
    <t>External Sales</t>
  </si>
  <si>
    <t xml:space="preserve">Result </t>
  </si>
  <si>
    <t>Profit / (Loss) Before Tax</t>
  </si>
  <si>
    <t>Total Asset Employed</t>
  </si>
  <si>
    <r>
      <t xml:space="preserve">DeGem Berhad </t>
    </r>
    <r>
      <rPr>
        <b/>
        <sz val="10"/>
        <rFont val="Times New Roman"/>
        <family val="1"/>
      </rPr>
      <t>(Company No 415726-T)</t>
    </r>
  </si>
  <si>
    <t>a.</t>
  </si>
  <si>
    <t>b.</t>
  </si>
  <si>
    <t>Profit after taxation</t>
  </si>
  <si>
    <t>At 1 January 2006</t>
  </si>
  <si>
    <t>Basic earnings per share (sen)</t>
  </si>
  <si>
    <t>As at</t>
  </si>
  <si>
    <t>Master</t>
  </si>
  <si>
    <t>ADJUSTMENTS</t>
  </si>
  <si>
    <t>Distributable</t>
  </si>
  <si>
    <t>Other</t>
  </si>
  <si>
    <t xml:space="preserve">Minority </t>
  </si>
  <si>
    <t>Earnings</t>
  </si>
  <si>
    <t>Interest</t>
  </si>
  <si>
    <t>Cost of sales</t>
  </si>
  <si>
    <t>Gross Profit</t>
  </si>
  <si>
    <t>Other Income</t>
  </si>
  <si>
    <t>Administrative expenses</t>
  </si>
  <si>
    <t>Selling and marketing expenses</t>
  </si>
  <si>
    <t>Other expenses</t>
  </si>
  <si>
    <t>Attributable to:</t>
  </si>
  <si>
    <t xml:space="preserve">     Equity holders of the parent</t>
  </si>
  <si>
    <t xml:space="preserve">     Minority interests</t>
  </si>
  <si>
    <t xml:space="preserve">Earnings per share attributable to equity </t>
  </si>
  <si>
    <t>CONDENSED CONSOLIDATED BALANCE SHEET</t>
  </si>
  <si>
    <t>ASSETS</t>
  </si>
  <si>
    <t>Non-current assets</t>
  </si>
  <si>
    <t>Current assets</t>
  </si>
  <si>
    <t>TOTAL ASSETS</t>
  </si>
  <si>
    <t xml:space="preserve">EQUITY AND LIABILITIES </t>
  </si>
  <si>
    <t>Equity attributable to equity holders of the parent</t>
  </si>
  <si>
    <t>Minority interest</t>
  </si>
  <si>
    <t>Total equity</t>
  </si>
  <si>
    <t>Non-current liabilities</t>
  </si>
  <si>
    <t>Current liabilities</t>
  </si>
  <si>
    <t>Total liabilities</t>
  </si>
  <si>
    <t>TOTAL EQUITY AND LIABILITIES</t>
  </si>
  <si>
    <t>Accounting Policies and Methods of Computation</t>
  </si>
  <si>
    <t>(Note B13)</t>
  </si>
  <si>
    <t>Retained earnings</t>
  </si>
  <si>
    <t>Amount due to Holding Company</t>
  </si>
  <si>
    <t>holders of the parent</t>
  </si>
  <si>
    <t>These figures have not been audited</t>
  </si>
  <si>
    <t>CASH FLOW FROM OPERATING ACTIVITIES</t>
  </si>
  <si>
    <t>Adjustments for:</t>
  </si>
  <si>
    <t xml:space="preserve">    Depreciation of property, plant &amp; equipment</t>
  </si>
  <si>
    <t xml:space="preserve">    Interest expense</t>
  </si>
  <si>
    <t xml:space="preserve">    Property, plant and equipment written off</t>
  </si>
  <si>
    <t xml:space="preserve">    Gain on disposal of property, plant and equipment</t>
  </si>
  <si>
    <t>Operating profit before working capital changes</t>
  </si>
  <si>
    <t>Debtors</t>
  </si>
  <si>
    <t>Creditors</t>
  </si>
  <si>
    <t>Amount due from holding company</t>
  </si>
  <si>
    <t>Cash generated from operations</t>
  </si>
  <si>
    <t>Interest expense</t>
  </si>
  <si>
    <t>Income tax paid</t>
  </si>
  <si>
    <t>Dividend payment</t>
  </si>
  <si>
    <t>CASH FLOW FROM INVESTING ACTIVITIES</t>
  </si>
  <si>
    <t>Acquisition of subsidiary company</t>
  </si>
  <si>
    <t>Acquisition of property, plant and equipment</t>
  </si>
  <si>
    <t>Disposal of property, plant and equipment</t>
  </si>
  <si>
    <t>CASH FLOW FROM FINANCING ACTIVITIES</t>
  </si>
  <si>
    <t>Drawdown from borrowings</t>
  </si>
  <si>
    <t>Repayment of hire purchase creditors</t>
  </si>
  <si>
    <t>Repayment of borrowings</t>
  </si>
  <si>
    <t>Proceeds from hire purchase creditors</t>
  </si>
  <si>
    <t>OPENING CASH AND CASH EQUIVALENTS</t>
  </si>
  <si>
    <t>CLOSING CASH AND CASH EQUIVALENTS</t>
  </si>
  <si>
    <t>Cash and cash equivalents comprise the following:</t>
  </si>
  <si>
    <t>30.09.2006</t>
  </si>
  <si>
    <t>Tax Recoverable</t>
  </si>
  <si>
    <t>30.09.06</t>
  </si>
  <si>
    <t xml:space="preserve">     BERHAD LISTING REQUIREMENTS</t>
  </si>
  <si>
    <t xml:space="preserve">B. ADDITIONAL INFORMATION REQUIRED BY THE BURSA MALAYSIA SECURITIES </t>
  </si>
  <si>
    <t xml:space="preserve">BY ORDER OF THE BOARD </t>
  </si>
  <si>
    <t xml:space="preserve">                 Individual Quarter</t>
  </si>
  <si>
    <t xml:space="preserve">                  Cumulative Quarter</t>
  </si>
  <si>
    <t>30.09.2007</t>
  </si>
  <si>
    <t>For the Third Quarter Ended 30 September 2007</t>
  </si>
  <si>
    <t>31.12.2006</t>
  </si>
  <si>
    <t>Deferred tax assets</t>
  </si>
  <si>
    <t>Assets held for sale</t>
  </si>
  <si>
    <t>Other Reserves</t>
  </si>
  <si>
    <t>30.09.07</t>
  </si>
  <si>
    <t>Prepaid Lease Rental</t>
  </si>
  <si>
    <t>Profit for the year</t>
  </si>
  <si>
    <t>At 1 January 2007</t>
  </si>
  <si>
    <t>Foreign currency translation</t>
  </si>
  <si>
    <t xml:space="preserve"> </t>
  </si>
  <si>
    <t>Overseas</t>
  </si>
  <si>
    <t>Malaysia</t>
  </si>
  <si>
    <t>Geographical Segment</t>
  </si>
  <si>
    <t>Others</t>
  </si>
  <si>
    <t>Design &amp; Distribution</t>
  </si>
  <si>
    <t>Retailing</t>
  </si>
  <si>
    <t>Addition</t>
  </si>
  <si>
    <t>At 30 September 2006</t>
  </si>
  <si>
    <t>At 30 September 2007</t>
  </si>
  <si>
    <t>A8</t>
  </si>
  <si>
    <t>Material Changes in Current Quarter Results compared to Immediate Preceding Quarter</t>
  </si>
  <si>
    <t>Prospects For Financial Year 2007</t>
  </si>
  <si>
    <t>For The Third Quarter Ended 30 September 2007</t>
  </si>
  <si>
    <t>Net cash (used in) / generated from investing activities</t>
  </si>
  <si>
    <t>For The Third Quarter Ended 30 Septenber 2007</t>
  </si>
  <si>
    <t>Net cash generated from operating activities</t>
  </si>
  <si>
    <t>Net cash used in financing activities</t>
  </si>
  <si>
    <t>NET (DECREASE) / INCREASE IN CASH AND CASH EQUIVALENTS</t>
  </si>
  <si>
    <t>Dated: 20 November 2007</t>
  </si>
  <si>
    <t>FOR THE THIRD QUARTER ENDED 30 SEPTEMBER 2007</t>
  </si>
  <si>
    <t>Net Assets Per Share (sen)</t>
  </si>
</sst>
</file>

<file path=xl/styles.xml><?xml version="1.0" encoding="utf-8"?>
<styleSheet xmlns="http://schemas.openxmlformats.org/spreadsheetml/2006/main">
  <numFmts count="7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 &quot;￥&quot;* #,##0_ ;_ &quot;￥&quot;* \-#,##0_ ;_ &quot;￥&quot;* &quot;-&quot;_ ;_ @_ "/>
    <numFmt numFmtId="177" formatCode="_ * #,##0_ ;_ * \-#,##0_ ;_ * &quot;-&quot;_ ;_ @_ "/>
    <numFmt numFmtId="178" formatCode="_ &quot;￥&quot;* #,##0.00_ ;_ &quot;￥&quot;* \-#,##0.00_ ;_ &quot;￥&quot;* &quot;-&quot;??_ ;_ @_ "/>
    <numFmt numFmtId="179" formatCode="_ * #,##0.00_ ;_ * \-#,##0.00_ ;_ * &quot;-&quot;??_ ;_ @_ "/>
    <numFmt numFmtId="180" formatCode="_-&quot;£&quot;* #,##0_-;\-&quot;£&quot;* #,##0_-;_-&quot;£&quot;* &quot;-&quot;_-;_-@_-"/>
    <numFmt numFmtId="181" formatCode="_-&quot;£&quot;* #,##0.00_-;\-&quot;£&quot;* #,##0.00_-;_-&quot;£&quot;* &quot;-&quot;??_-;_-@_-"/>
    <numFmt numFmtId="182" formatCode="_-* #,##0_-;\-* #,##0_-;_-* &quot;-&quot;??_-;_-@_-"/>
    <numFmt numFmtId="183" formatCode="00000"/>
    <numFmt numFmtId="184" formatCode="_(* #,##0_);_(* \(#,##0\);_(* &quot;-&quot;??_);_(@_)"/>
    <numFmt numFmtId="185" formatCode="#,##0.00000"/>
    <numFmt numFmtId="186" formatCode="#,##0.000000"/>
    <numFmt numFmtId="187" formatCode="mm/dd/yy"/>
    <numFmt numFmtId="188" formatCode="_-* #,##0.0_-;\-* #,##0.0_-;_-* &quot;-&quot;??_-;_-@_-"/>
    <numFmt numFmtId="189" formatCode="_ * #,##0_ ;_ * \-#,##0_ ;_ * &quot;-&quot;??_ ;_ @_ "/>
    <numFmt numFmtId="190" formatCode="0.00_);\(0.00\)"/>
    <numFmt numFmtId="191" formatCode="_-* #,##0.00000_-;\-* #,##0.00000_-;_-* &quot;-&quot;??_-;_-@_-"/>
    <numFmt numFmtId="192" formatCode="#,##0.000_);[Red]\(#,##0.000\)"/>
    <numFmt numFmtId="193" formatCode="_(* #,##0.000_);_(* \(#,##0.000\);_(* &quot;-&quot;??_);_(@_)"/>
    <numFmt numFmtId="194" formatCode="0_);\(0\)"/>
    <numFmt numFmtId="195" formatCode="_(* #,##0.0000_);_(* \(#,##0.0000\);_(* &quot;-&quot;??_);_(@_)"/>
    <numFmt numFmtId="196" formatCode="_(* #,##0.00000_);_(* \(#,##0.00000\);_(* &quot;-&quot;??_);_(@_)"/>
    <numFmt numFmtId="197" formatCode="_(* #,##0.000000_);_(* \(#,##0.000000\);_(* &quot;-&quot;??_);_(@_)"/>
    <numFmt numFmtId="198" formatCode="_(* #,##0.0000000_);_(* \(#,##0.0000000\);_(* &quot;-&quot;??_);_(@_)"/>
    <numFmt numFmtId="199" formatCode="_(* #,##0.00000000_);_(* \(#,##0.00000000\);_(* &quot;-&quot;??_);_(@_)"/>
    <numFmt numFmtId="200" formatCode="_(* #,##0.000000000_);_(* \(#,##0.000000000\);_(* &quot;-&quot;??_);_(@_)"/>
    <numFmt numFmtId="201" formatCode="_(* #,##0.0000000000_);_(* \(#,##0.0000000000\);_(* &quot;-&quot;??_);_(@_)"/>
    <numFmt numFmtId="202" formatCode="_(* #,##0.000000000000_);_(* \(#,##0.000000000000\);_(* &quot;-&quot;??_);_(@_)"/>
    <numFmt numFmtId="203" formatCode="_(* #,##0.00000000000000_);_(* \(#,##0.00000000000000\);_(* &quot;-&quot;??_);_(@_)"/>
    <numFmt numFmtId="204" formatCode="_(* #,##0.0_);_(* \(#,##0.0\);_(* &quot;-&quot;??_);_(@_)"/>
    <numFmt numFmtId="205" formatCode="#,##0.0_);\(#,##0.0\)"/>
    <numFmt numFmtId="206" formatCode="#,##0.0_);[Red]\(#,##0.0\)"/>
    <numFmt numFmtId="207" formatCode="_(* #,##0.00000000000_);_(* \(#,##0.00000000000\);_(* &quot;-&quot;??_);_(@_)"/>
    <numFmt numFmtId="208" formatCode="_-* #,##0.000_-;\-* #,##0.000_-;_-* &quot;-&quot;??_-;_-@_-"/>
    <numFmt numFmtId="209" formatCode="_(* #,##0.0_);_(* \(#,##0.0\);_(* &quot;-&quot;?_);_(@_)"/>
    <numFmt numFmtId="210" formatCode="_(* #,##0.000_);_(* \(#,##0.000\);_(* &quot;-&quot;???_);_(@_)"/>
    <numFmt numFmtId="211" formatCode="_(* #,##0.00000_);_(* \(#,##0.00000\);_(* &quot;-&quot;?????_);_(@_)"/>
    <numFmt numFmtId="212" formatCode="_(* #,##0.0000_);_(* \(#,##0.0000\);_(* &quot;-&quot;????_);_(@_)"/>
    <numFmt numFmtId="213" formatCode="_(* #,##0.0000000000_);_(* \(#,##0.0000000000\);_(* &quot;-&quot;??????????_);_(@_)"/>
    <numFmt numFmtId="214" formatCode="#,##0.0"/>
    <numFmt numFmtId="215" formatCode="_(* #,##0.0_);_(* \(#,##0.0\);_(* &quot;-&quot;_);_(@_)"/>
    <numFmt numFmtId="216" formatCode="_(* #,##0.00_);_(* \(#,##0.00\);_(* &quot;-&quot;_);_(@_)"/>
    <numFmt numFmtId="217" formatCode="&quot;Yes&quot;;&quot;Yes&quot;;&quot;No&quot;"/>
    <numFmt numFmtId="218" formatCode="&quot;True&quot;;&quot;True&quot;;&quot;False&quot;"/>
    <numFmt numFmtId="219" formatCode="&quot;On&quot;;&quot;On&quot;;&quot;Off&quot;"/>
    <numFmt numFmtId="220" formatCode="[$€-2]\ #,##0.00_);[Red]\([$€-2]\ #,##0.00\)"/>
    <numFmt numFmtId="221" formatCode="#,##0.0000_);[Red]\(#,##0.0000\)"/>
    <numFmt numFmtId="222" formatCode="#,##0.00000_);[Red]\(#,##0.00000\)"/>
    <numFmt numFmtId="223" formatCode="#,##0.000_);\(#,##0.000\)"/>
    <numFmt numFmtId="224" formatCode="#,##0.0000_);\(#,##0.0000\)"/>
    <numFmt numFmtId="225" formatCode="_-\ #,##0_-;\-\ #,##0_-;_-\ &quot;-&quot;??_-;_-@_-"/>
  </numFmts>
  <fonts count="30">
    <font>
      <sz val="10"/>
      <name val="Arial"/>
      <family val="0"/>
    </font>
    <font>
      <b/>
      <sz val="10"/>
      <name val="Arial"/>
      <family val="0"/>
    </font>
    <font>
      <i/>
      <sz val="10"/>
      <name val="Arial"/>
      <family val="0"/>
    </font>
    <font>
      <b/>
      <i/>
      <sz val="10"/>
      <name val="Arial"/>
      <family val="0"/>
    </font>
    <font>
      <u val="single"/>
      <sz val="10"/>
      <color indexed="12"/>
      <name val="Arial"/>
      <family val="0"/>
    </font>
    <font>
      <b/>
      <sz val="12"/>
      <name val="Times New Roman"/>
      <family val="1"/>
    </font>
    <font>
      <b/>
      <sz val="10"/>
      <name val="Times New Roman"/>
      <family val="1"/>
    </font>
    <font>
      <b/>
      <sz val="14"/>
      <name val="Times New Roman"/>
      <family val="1"/>
    </font>
    <font>
      <sz val="11"/>
      <name val="Times New Roman"/>
      <family val="1"/>
    </font>
    <font>
      <sz val="16"/>
      <name val="Arial"/>
      <family val="2"/>
    </font>
    <font>
      <sz val="11"/>
      <color indexed="10"/>
      <name val="Times New Roman"/>
      <family val="1"/>
    </font>
    <font>
      <b/>
      <sz val="11"/>
      <name val="Times New Roman"/>
      <family val="1"/>
    </font>
    <font>
      <i/>
      <sz val="11"/>
      <name val="Times New Roman"/>
      <family val="1"/>
    </font>
    <font>
      <sz val="10"/>
      <name val="Times New Roman"/>
      <family val="1"/>
    </font>
    <font>
      <b/>
      <sz val="11"/>
      <color indexed="8"/>
      <name val="Times New Roman"/>
      <family val="1"/>
    </font>
    <font>
      <i/>
      <sz val="10"/>
      <name val="Times New Roman"/>
      <family val="1"/>
    </font>
    <font>
      <b/>
      <u val="single"/>
      <sz val="10"/>
      <name val="Times New Roman"/>
      <family val="1"/>
    </font>
    <font>
      <u val="single"/>
      <sz val="10"/>
      <color indexed="36"/>
      <name val="Arial"/>
      <family val="0"/>
    </font>
    <font>
      <sz val="11"/>
      <name val="Arial"/>
      <family val="2"/>
    </font>
    <font>
      <sz val="12"/>
      <name val="Times New Roman"/>
      <family val="1"/>
    </font>
    <font>
      <sz val="12"/>
      <name val="Arial"/>
      <family val="0"/>
    </font>
    <font>
      <sz val="12"/>
      <color indexed="8"/>
      <name val="Times New Roman"/>
      <family val="1"/>
    </font>
    <font>
      <sz val="13"/>
      <name val="Times New Roman"/>
      <family val="1"/>
    </font>
    <font>
      <b/>
      <sz val="13"/>
      <name val="Times New Roman"/>
      <family val="1"/>
    </font>
    <font>
      <sz val="13"/>
      <name val="Arial"/>
      <family val="0"/>
    </font>
    <font>
      <b/>
      <sz val="10"/>
      <color indexed="8"/>
      <name val="Arial"/>
      <family val="2"/>
    </font>
    <font>
      <sz val="11"/>
      <color indexed="14"/>
      <name val="Times New Roman"/>
      <family val="1"/>
    </font>
    <font>
      <vertAlign val="subscript"/>
      <sz val="12"/>
      <name val="Times New Roman"/>
      <family val="1"/>
    </font>
    <font>
      <i/>
      <sz val="12"/>
      <name val="Times New Roman"/>
      <family val="1"/>
    </font>
    <font>
      <b/>
      <i/>
      <sz val="12"/>
      <name val="Times New Roman"/>
      <family val="1"/>
    </font>
  </fonts>
  <fills count="2">
    <fill>
      <patternFill/>
    </fill>
    <fill>
      <patternFill patternType="gray125"/>
    </fill>
  </fills>
  <borders count="14">
    <border>
      <left/>
      <right/>
      <top/>
      <bottom/>
      <diagonal/>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color indexed="63"/>
      </top>
      <bottom style="medium"/>
    </border>
    <border>
      <left>
        <color indexed="63"/>
      </left>
      <right>
        <color indexed="63"/>
      </right>
      <top style="thin"/>
      <bottom style="double"/>
    </border>
    <border>
      <left>
        <color indexed="63"/>
      </left>
      <right>
        <color indexed="63"/>
      </right>
      <top style="thin"/>
      <bottom style="thin"/>
    </border>
    <border>
      <left>
        <color indexed="63"/>
      </left>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style="thin"/>
      <bottom style="thin"/>
    </border>
    <border>
      <left>
        <color indexed="63"/>
      </left>
      <right style="thin"/>
      <top style="thin"/>
      <bottom style="thin"/>
    </border>
  </borders>
  <cellStyleXfs count="26">
    <xf numFmtId="39" fontId="0" fillId="0" borderId="0" applyFill="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171" fontId="0" fillId="0" borderId="0" applyFont="0" applyFill="0" applyBorder="0" applyAlignment="0" applyProtection="0"/>
    <xf numFmtId="181" fontId="0" fillId="0" borderId="0" applyFont="0" applyFill="0" applyBorder="0" applyAlignment="0" applyProtection="0"/>
    <xf numFmtId="180" fontId="0" fillId="0" borderId="0" applyFont="0" applyFill="0" applyBorder="0" applyAlignment="0" applyProtection="0"/>
    <xf numFmtId="0" fontId="17" fillId="0" borderId="0" applyNumberFormat="0" applyFill="0" applyBorder="0" applyAlignment="0" applyProtection="0"/>
    <xf numFmtId="0" fontId="4" fillId="0" borderId="0" applyNumberFormat="0" applyFill="0" applyBorder="0" applyAlignment="0" applyProtection="0"/>
    <xf numFmtId="0" fontId="0" fillId="0" borderId="0">
      <alignment/>
      <protection/>
    </xf>
    <xf numFmtId="39" fontId="0" fillId="0" borderId="0" applyFill="0">
      <alignment/>
      <protection/>
    </xf>
    <xf numFmtId="9" fontId="0" fillId="0" borderId="0" applyFont="0" applyFill="0" applyBorder="0" applyAlignment="0" applyProtection="0"/>
  </cellStyleXfs>
  <cellXfs count="349">
    <xf numFmtId="39" fontId="0" fillId="0" borderId="0" xfId="0" applyAlignment="1">
      <alignment/>
    </xf>
    <xf numFmtId="0" fontId="7" fillId="0" borderId="0" xfId="23" applyFont="1" applyFill="1" applyAlignment="1">
      <alignment horizontal="left"/>
      <protection/>
    </xf>
    <xf numFmtId="0" fontId="8" fillId="0" borderId="0" xfId="23" applyFont="1" applyFill="1">
      <alignment/>
      <protection/>
    </xf>
    <xf numFmtId="0" fontId="8" fillId="0" borderId="0" xfId="23" applyFont="1" applyFill="1" applyAlignment="1">
      <alignment horizontal="centerContinuous"/>
      <protection/>
    </xf>
    <xf numFmtId="0" fontId="9" fillId="0" borderId="0" xfId="23" applyFont="1" applyFill="1">
      <alignment/>
      <protection/>
    </xf>
    <xf numFmtId="0" fontId="0" fillId="0" borderId="0" xfId="23" applyFill="1">
      <alignment/>
      <protection/>
    </xf>
    <xf numFmtId="0" fontId="8" fillId="0" borderId="0" xfId="23" applyFont="1" applyFill="1" applyAlignment="1">
      <alignment horizontal="left"/>
      <protection/>
    </xf>
    <xf numFmtId="0" fontId="10" fillId="0" borderId="0" xfId="23" applyFont="1" applyFill="1">
      <alignment/>
      <protection/>
    </xf>
    <xf numFmtId="0" fontId="0" fillId="0" borderId="0" xfId="23" applyFont="1" applyFill="1">
      <alignment/>
      <protection/>
    </xf>
    <xf numFmtId="0" fontId="8" fillId="0" borderId="0" xfId="23" applyFont="1" applyFill="1" applyBorder="1">
      <alignment/>
      <protection/>
    </xf>
    <xf numFmtId="0" fontId="0" fillId="0" borderId="0" xfId="23" applyFont="1" applyFill="1" applyBorder="1">
      <alignment/>
      <protection/>
    </xf>
    <xf numFmtId="0" fontId="11" fillId="0" borderId="0" xfId="23" applyFont="1" applyFill="1" applyBorder="1" applyAlignment="1">
      <alignment horizontal="left"/>
      <protection/>
    </xf>
    <xf numFmtId="0" fontId="11" fillId="0" borderId="0" xfId="23" applyFont="1" applyFill="1" applyBorder="1" applyAlignment="1">
      <alignment horizontal="centerContinuous"/>
      <protection/>
    </xf>
    <xf numFmtId="184" fontId="11" fillId="0" borderId="0" xfId="17" applyNumberFormat="1" applyFont="1" applyFill="1" applyBorder="1" applyAlignment="1">
      <alignment horizontal="centerContinuous"/>
    </xf>
    <xf numFmtId="0" fontId="8" fillId="0" borderId="1" xfId="23" applyFont="1" applyFill="1" applyBorder="1" applyAlignment="1">
      <alignment horizontal="center"/>
      <protection/>
    </xf>
    <xf numFmtId="0" fontId="8" fillId="0" borderId="0" xfId="23" applyFont="1" applyFill="1" applyBorder="1" applyAlignment="1">
      <alignment horizontal="center"/>
      <protection/>
    </xf>
    <xf numFmtId="0" fontId="8" fillId="0" borderId="2" xfId="23" applyFont="1" applyFill="1" applyBorder="1" applyAlignment="1">
      <alignment horizontal="center"/>
      <protection/>
    </xf>
    <xf numFmtId="184" fontId="8" fillId="0" borderId="2" xfId="17" applyNumberFormat="1" applyFont="1" applyFill="1" applyBorder="1" applyAlignment="1">
      <alignment horizontal="center"/>
    </xf>
    <xf numFmtId="184" fontId="8" fillId="0" borderId="0" xfId="17" applyNumberFormat="1" applyFont="1" applyFill="1" applyBorder="1" applyAlignment="1" quotePrefix="1">
      <alignment horizontal="center"/>
    </xf>
    <xf numFmtId="184" fontId="8" fillId="0" borderId="1" xfId="17" applyNumberFormat="1" applyFont="1" applyFill="1" applyBorder="1" applyAlignment="1">
      <alignment horizontal="center"/>
    </xf>
    <xf numFmtId="184" fontId="8" fillId="0" borderId="0" xfId="17" applyNumberFormat="1" applyFont="1" applyFill="1" applyBorder="1" applyAlignment="1">
      <alignment horizontal="center"/>
    </xf>
    <xf numFmtId="0" fontId="11" fillId="0" borderId="0" xfId="23" applyFont="1" applyFill="1" applyBorder="1">
      <alignment/>
      <protection/>
    </xf>
    <xf numFmtId="0" fontId="11" fillId="0" borderId="2" xfId="23" applyFont="1" applyFill="1" applyBorder="1" applyAlignment="1">
      <alignment horizontal="center"/>
      <protection/>
    </xf>
    <xf numFmtId="0" fontId="11" fillId="0" borderId="0" xfId="23" applyFont="1" applyFill="1" applyBorder="1" applyAlignment="1">
      <alignment horizontal="center"/>
      <protection/>
    </xf>
    <xf numFmtId="0" fontId="11" fillId="0" borderId="1" xfId="23" applyFont="1" applyFill="1" applyBorder="1" applyAlignment="1">
      <alignment horizontal="center"/>
      <protection/>
    </xf>
    <xf numFmtId="0" fontId="1" fillId="0" borderId="0" xfId="23" applyFont="1" applyFill="1" applyBorder="1">
      <alignment/>
      <protection/>
    </xf>
    <xf numFmtId="43" fontId="8" fillId="0" borderId="3" xfId="17" applyFont="1" applyFill="1" applyBorder="1" applyAlignment="1" quotePrefix="1">
      <alignment horizontal="center"/>
    </xf>
    <xf numFmtId="43" fontId="8" fillId="0" borderId="4" xfId="17" applyFont="1" applyFill="1" applyBorder="1" applyAlignment="1">
      <alignment/>
    </xf>
    <xf numFmtId="43" fontId="8" fillId="0" borderId="5" xfId="17" applyFont="1" applyFill="1" applyBorder="1" applyAlignment="1" quotePrefix="1">
      <alignment horizontal="center"/>
    </xf>
    <xf numFmtId="43" fontId="8" fillId="0" borderId="0" xfId="17" applyFont="1" applyFill="1" applyBorder="1" applyAlignment="1">
      <alignment/>
    </xf>
    <xf numFmtId="184" fontId="8" fillId="0" borderId="0" xfId="17" applyNumberFormat="1" applyFont="1" applyFill="1" applyBorder="1" applyAlignment="1">
      <alignment/>
    </xf>
    <xf numFmtId="184" fontId="8" fillId="0" borderId="4" xfId="17" applyNumberFormat="1" applyFont="1" applyFill="1" applyBorder="1" applyAlignment="1">
      <alignment horizontal="center"/>
    </xf>
    <xf numFmtId="184" fontId="8" fillId="0" borderId="4" xfId="17" applyNumberFormat="1" applyFont="1" applyFill="1" applyBorder="1" applyAlignment="1">
      <alignment/>
    </xf>
    <xf numFmtId="0" fontId="8" fillId="0" borderId="0" xfId="23" applyFont="1" applyFill="1" applyBorder="1" applyAlignment="1">
      <alignment horizontal="left"/>
      <protection/>
    </xf>
    <xf numFmtId="184" fontId="8" fillId="0" borderId="0" xfId="23" applyNumberFormat="1" applyFont="1" applyFill="1" applyBorder="1">
      <alignment/>
      <protection/>
    </xf>
    <xf numFmtId="184" fontId="8" fillId="0" borderId="4" xfId="23" applyNumberFormat="1" applyFont="1" applyFill="1" applyBorder="1">
      <alignment/>
      <protection/>
    </xf>
    <xf numFmtId="184" fontId="8" fillId="0" borderId="6" xfId="17" applyNumberFormat="1" applyFont="1" applyFill="1" applyBorder="1" applyAlignment="1">
      <alignment horizontal="center"/>
    </xf>
    <xf numFmtId="43" fontId="8" fillId="0" borderId="0" xfId="23" applyNumberFormat="1" applyFont="1" applyFill="1" applyBorder="1">
      <alignment/>
      <protection/>
    </xf>
    <xf numFmtId="43" fontId="8" fillId="0" borderId="0" xfId="15" applyNumberFormat="1" applyFont="1" applyFill="1" applyBorder="1" applyAlignment="1">
      <alignment horizontal="center"/>
    </xf>
    <xf numFmtId="2" fontId="8" fillId="0" borderId="0" xfId="23" applyNumberFormat="1" applyFont="1" applyFill="1" applyBorder="1">
      <alignment/>
      <protection/>
    </xf>
    <xf numFmtId="0" fontId="7" fillId="0" borderId="0" xfId="23" applyFont="1" applyAlignment="1">
      <alignment horizontal="left"/>
      <protection/>
    </xf>
    <xf numFmtId="0" fontId="8" fillId="0" borderId="0" xfId="23" applyFont="1">
      <alignment/>
      <protection/>
    </xf>
    <xf numFmtId="0" fontId="11" fillId="0" borderId="0" xfId="23" applyFont="1" applyFill="1" applyAlignment="1">
      <alignment horizontal="centerContinuous"/>
      <protection/>
    </xf>
    <xf numFmtId="0" fontId="11" fillId="0" borderId="0" xfId="23" applyFont="1" applyBorder="1" applyAlignment="1">
      <alignment horizontal="centerContinuous"/>
      <protection/>
    </xf>
    <xf numFmtId="0" fontId="11" fillId="0" borderId="0" xfId="23" applyFont="1" applyAlignment="1">
      <alignment horizontal="centerContinuous"/>
      <protection/>
    </xf>
    <xf numFmtId="0" fontId="0" fillId="0" borderId="0" xfId="23">
      <alignment/>
      <protection/>
    </xf>
    <xf numFmtId="0" fontId="8" fillId="0" borderId="0" xfId="23" applyFont="1" applyAlignment="1">
      <alignment horizontal="left"/>
      <protection/>
    </xf>
    <xf numFmtId="0" fontId="8" fillId="0" borderId="0" xfId="23" applyFont="1" applyBorder="1" applyAlignment="1">
      <alignment horizontal="centerContinuous"/>
      <protection/>
    </xf>
    <xf numFmtId="0" fontId="8" fillId="0" borderId="0" xfId="23" applyFont="1" applyAlignment="1">
      <alignment horizontal="centerContinuous"/>
      <protection/>
    </xf>
    <xf numFmtId="0" fontId="11" fillId="0" borderId="0" xfId="23" applyFont="1" applyAlignment="1">
      <alignment horizontal="left"/>
      <protection/>
    </xf>
    <xf numFmtId="0" fontId="8" fillId="0" borderId="0" xfId="23" applyFont="1" applyBorder="1">
      <alignment/>
      <protection/>
    </xf>
    <xf numFmtId="0" fontId="12" fillId="0" borderId="0" xfId="23" applyFont="1" applyAlignment="1">
      <alignment horizontal="left"/>
      <protection/>
    </xf>
    <xf numFmtId="0" fontId="8" fillId="0" borderId="0" xfId="23" applyFont="1" applyAlignment="1">
      <alignment horizontal="center"/>
      <protection/>
    </xf>
    <xf numFmtId="0" fontId="8" fillId="0" borderId="0" xfId="23" applyFont="1" applyBorder="1" applyAlignment="1">
      <alignment horizontal="center"/>
      <protection/>
    </xf>
    <xf numFmtId="0" fontId="11" fillId="0" borderId="0" xfId="23" applyFont="1" applyAlignment="1">
      <alignment horizontal="center"/>
      <protection/>
    </xf>
    <xf numFmtId="0" fontId="8" fillId="0" borderId="0" xfId="23" applyFont="1" applyBorder="1" applyAlignment="1" quotePrefix="1">
      <alignment horizontal="center"/>
      <protection/>
    </xf>
    <xf numFmtId="0" fontId="11" fillId="0" borderId="0" xfId="23" applyFont="1" applyFill="1" applyAlignment="1">
      <alignment horizontal="center"/>
      <protection/>
    </xf>
    <xf numFmtId="0" fontId="11" fillId="0" borderId="0" xfId="23" applyFont="1" applyBorder="1" applyAlignment="1">
      <alignment horizontal="center"/>
      <protection/>
    </xf>
    <xf numFmtId="0" fontId="11" fillId="0" borderId="0" xfId="23" applyFont="1">
      <alignment/>
      <protection/>
    </xf>
    <xf numFmtId="0" fontId="11" fillId="0" borderId="0" xfId="23" applyFont="1" applyFill="1" applyAlignment="1" quotePrefix="1">
      <alignment horizontal="center"/>
      <protection/>
    </xf>
    <xf numFmtId="0" fontId="11" fillId="0" borderId="0" xfId="23" applyFont="1" applyAlignment="1" quotePrefix="1">
      <alignment horizontal="center"/>
      <protection/>
    </xf>
    <xf numFmtId="184" fontId="8" fillId="0" borderId="0" xfId="17" applyNumberFormat="1" applyFont="1" applyFill="1" applyAlignment="1">
      <alignment/>
    </xf>
    <xf numFmtId="184" fontId="8" fillId="0" borderId="0" xfId="17" applyNumberFormat="1" applyFont="1" applyBorder="1" applyAlignment="1">
      <alignment/>
    </xf>
    <xf numFmtId="184" fontId="8" fillId="0" borderId="0" xfId="17" applyNumberFormat="1" applyFont="1" applyAlignment="1">
      <alignment horizontal="center"/>
    </xf>
    <xf numFmtId="184" fontId="8" fillId="0" borderId="0" xfId="17" applyNumberFormat="1" applyFont="1" applyFill="1" applyBorder="1" applyAlignment="1">
      <alignment/>
    </xf>
    <xf numFmtId="184" fontId="11" fillId="0" borderId="0" xfId="17" applyNumberFormat="1" applyFont="1" applyBorder="1" applyAlignment="1">
      <alignment horizontal="center"/>
    </xf>
    <xf numFmtId="184" fontId="8" fillId="0" borderId="0" xfId="17" applyNumberFormat="1" applyFont="1" applyFill="1" applyAlignment="1">
      <alignment/>
    </xf>
    <xf numFmtId="184" fontId="8" fillId="0" borderId="0" xfId="17" applyNumberFormat="1" applyFont="1" applyBorder="1" applyAlignment="1">
      <alignment/>
    </xf>
    <xf numFmtId="0" fontId="8" fillId="0" borderId="0" xfId="23" applyFont="1" applyFill="1" applyAlignment="1" quotePrefix="1">
      <alignment horizontal="left"/>
      <protection/>
    </xf>
    <xf numFmtId="182" fontId="8" fillId="0" borderId="0" xfId="15" applyNumberFormat="1" applyFont="1" applyFill="1" applyBorder="1" applyAlignment="1">
      <alignment/>
    </xf>
    <xf numFmtId="184" fontId="8" fillId="0" borderId="0" xfId="17" applyNumberFormat="1" applyFont="1" applyBorder="1" applyAlignment="1">
      <alignment horizontal="center"/>
    </xf>
    <xf numFmtId="0" fontId="8" fillId="0" borderId="0" xfId="23" applyFont="1" applyAlignment="1" quotePrefix="1">
      <alignment horizontal="left"/>
      <protection/>
    </xf>
    <xf numFmtId="184" fontId="8" fillId="0" borderId="4" xfId="17" applyNumberFormat="1" applyFont="1" applyFill="1" applyBorder="1" applyAlignment="1">
      <alignment/>
    </xf>
    <xf numFmtId="184" fontId="8" fillId="0" borderId="4" xfId="17" applyNumberFormat="1" applyFont="1" applyBorder="1" applyAlignment="1">
      <alignment horizontal="center"/>
    </xf>
    <xf numFmtId="184" fontId="8" fillId="0" borderId="0" xfId="17" applyNumberFormat="1" applyFont="1" applyFill="1" applyAlignment="1">
      <alignment horizontal="right"/>
    </xf>
    <xf numFmtId="184" fontId="8" fillId="0" borderId="0" xfId="17" applyNumberFormat="1" applyFont="1" applyFill="1" applyAlignment="1">
      <alignment horizontal="center"/>
    </xf>
    <xf numFmtId="37" fontId="8" fillId="0" borderId="0" xfId="23" applyNumberFormat="1" applyFont="1" applyBorder="1" applyAlignment="1">
      <alignment horizontal="left"/>
      <protection/>
    </xf>
    <xf numFmtId="37" fontId="8" fillId="0" borderId="0" xfId="23" applyNumberFormat="1" applyFont="1" applyAlignment="1">
      <alignment horizontal="centerContinuous"/>
      <protection/>
    </xf>
    <xf numFmtId="37" fontId="8" fillId="0" borderId="0" xfId="23" applyNumberFormat="1" applyFont="1">
      <alignment/>
      <protection/>
    </xf>
    <xf numFmtId="37" fontId="8" fillId="0" borderId="0" xfId="23" applyNumberFormat="1" applyFont="1" applyFill="1" applyAlignment="1">
      <alignment horizontal="centerContinuous"/>
      <protection/>
    </xf>
    <xf numFmtId="43" fontId="9" fillId="0" borderId="0" xfId="17" applyFont="1" applyAlignment="1">
      <alignment/>
    </xf>
    <xf numFmtId="0" fontId="9" fillId="0" borderId="0" xfId="23" applyFont="1">
      <alignment/>
      <protection/>
    </xf>
    <xf numFmtId="43" fontId="0" fillId="0" borderId="0" xfId="17" applyFont="1" applyAlignment="1">
      <alignment/>
    </xf>
    <xf numFmtId="0" fontId="0" fillId="0" borderId="0" xfId="23" applyFont="1">
      <alignment/>
      <protection/>
    </xf>
    <xf numFmtId="37" fontId="8" fillId="0" borderId="0" xfId="23" applyNumberFormat="1" applyFont="1" applyFill="1">
      <alignment/>
      <protection/>
    </xf>
    <xf numFmtId="37" fontId="11" fillId="0" borderId="0" xfId="23" applyNumberFormat="1" applyFont="1" applyBorder="1" applyAlignment="1">
      <alignment horizontal="left"/>
      <protection/>
    </xf>
    <xf numFmtId="39" fontId="11" fillId="0" borderId="0" xfId="0" applyFont="1" applyAlignment="1">
      <alignment horizontal="left"/>
    </xf>
    <xf numFmtId="0" fontId="13" fillId="0" borderId="0" xfId="23" applyFont="1">
      <alignment/>
      <protection/>
    </xf>
    <xf numFmtId="0" fontId="11" fillId="0" borderId="0" xfId="23" applyFont="1" applyBorder="1" applyAlignment="1">
      <alignment horizontal="left"/>
      <protection/>
    </xf>
    <xf numFmtId="15" fontId="11" fillId="0" borderId="0" xfId="23" applyNumberFormat="1" applyFont="1" applyAlignment="1" quotePrefix="1">
      <alignment horizontal="left"/>
      <protection/>
    </xf>
    <xf numFmtId="39" fontId="13" fillId="0" borderId="0" xfId="0" applyFont="1" applyAlignment="1">
      <alignment horizontal="center"/>
    </xf>
    <xf numFmtId="37" fontId="11" fillId="0" borderId="0" xfId="0" applyNumberFormat="1" applyFont="1" applyAlignment="1">
      <alignment horizontal="center"/>
    </xf>
    <xf numFmtId="39" fontId="8" fillId="0" borderId="0" xfId="0" applyFont="1" applyAlignment="1">
      <alignment horizontal="center"/>
    </xf>
    <xf numFmtId="39" fontId="8" fillId="0" borderId="0" xfId="0" applyFont="1" applyAlignment="1">
      <alignment/>
    </xf>
    <xf numFmtId="37" fontId="11" fillId="0" borderId="0" xfId="0" applyNumberFormat="1" applyFont="1" applyAlignment="1" quotePrefix="1">
      <alignment horizontal="center"/>
    </xf>
    <xf numFmtId="37" fontId="11" fillId="0" borderId="0" xfId="0" applyNumberFormat="1" applyFont="1" applyAlignment="1">
      <alignment/>
    </xf>
    <xf numFmtId="37" fontId="11" fillId="0" borderId="0" xfId="0" applyNumberFormat="1" applyFont="1" applyAlignment="1">
      <alignment horizontal="right"/>
    </xf>
    <xf numFmtId="37" fontId="8" fillId="0" borderId="0" xfId="0" applyNumberFormat="1" applyFont="1" applyAlignment="1" quotePrefix="1">
      <alignment horizontal="right"/>
    </xf>
    <xf numFmtId="37" fontId="11" fillId="0" borderId="0" xfId="0" applyNumberFormat="1" applyFont="1" applyAlignment="1" quotePrefix="1">
      <alignment horizontal="right"/>
    </xf>
    <xf numFmtId="43" fontId="8" fillId="0" borderId="0" xfId="15" applyFont="1" applyAlignment="1" quotePrefix="1">
      <alignment horizontal="right"/>
    </xf>
    <xf numFmtId="43" fontId="8" fillId="0" borderId="0" xfId="15" applyFont="1" applyAlignment="1">
      <alignment horizontal="right"/>
    </xf>
    <xf numFmtId="184" fontId="8" fillId="0" borderId="0" xfId="15" applyNumberFormat="1" applyFont="1" applyAlignment="1" quotePrefix="1">
      <alignment horizontal="right"/>
    </xf>
    <xf numFmtId="39" fontId="8" fillId="0" borderId="0" xfId="0" applyFont="1" applyBorder="1" applyAlignment="1">
      <alignment/>
    </xf>
    <xf numFmtId="184" fontId="8" fillId="0" borderId="0" xfId="15" applyNumberFormat="1" applyFont="1" applyBorder="1" applyAlignment="1" quotePrefix="1">
      <alignment horizontal="right"/>
    </xf>
    <xf numFmtId="39" fontId="8" fillId="0" borderId="0" xfId="0" applyFont="1" applyFill="1" applyAlignment="1">
      <alignment/>
    </xf>
    <xf numFmtId="43" fontId="8" fillId="0" borderId="0" xfId="15" applyFont="1" applyBorder="1" applyAlignment="1">
      <alignment/>
    </xf>
    <xf numFmtId="39" fontId="8" fillId="0" borderId="4" xfId="0" applyFont="1" applyBorder="1" applyAlignment="1">
      <alignment/>
    </xf>
    <xf numFmtId="184" fontId="8" fillId="0" borderId="0" xfId="15" applyNumberFormat="1" applyFont="1" applyAlignment="1">
      <alignment/>
    </xf>
    <xf numFmtId="39" fontId="13" fillId="0" borderId="0" xfId="0" applyFont="1" applyAlignment="1">
      <alignment/>
    </xf>
    <xf numFmtId="184" fontId="8" fillId="0" borderId="0" xfId="15" applyNumberFormat="1" applyFont="1" applyBorder="1" applyAlignment="1">
      <alignment/>
    </xf>
    <xf numFmtId="184" fontId="8" fillId="0" borderId="4" xfId="15" applyNumberFormat="1" applyFont="1" applyBorder="1" applyAlignment="1">
      <alignment/>
    </xf>
    <xf numFmtId="37" fontId="13" fillId="0" borderId="0" xfId="0" applyNumberFormat="1" applyFont="1" applyAlignment="1">
      <alignment/>
    </xf>
    <xf numFmtId="39" fontId="11" fillId="0" borderId="0" xfId="0" applyFont="1" applyAlignment="1">
      <alignment/>
    </xf>
    <xf numFmtId="38" fontId="8" fillId="0" borderId="0" xfId="0" applyNumberFormat="1" applyFont="1" applyAlignment="1">
      <alignment/>
    </xf>
    <xf numFmtId="39" fontId="8" fillId="0" borderId="0" xfId="0" applyFont="1" applyFill="1" applyBorder="1" applyAlignment="1">
      <alignment/>
    </xf>
    <xf numFmtId="39" fontId="0" fillId="0" borderId="0" xfId="0" applyFill="1" applyAlignment="1">
      <alignment/>
    </xf>
    <xf numFmtId="38" fontId="8" fillId="0" borderId="0" xfId="15" applyNumberFormat="1" applyFont="1" applyAlignment="1">
      <alignment/>
    </xf>
    <xf numFmtId="38" fontId="8" fillId="0" borderId="0" xfId="15" applyNumberFormat="1" applyFont="1" applyBorder="1" applyAlignment="1">
      <alignment/>
    </xf>
    <xf numFmtId="38" fontId="8" fillId="0" borderId="4" xfId="15" applyNumberFormat="1" applyFont="1" applyBorder="1" applyAlignment="1">
      <alignment/>
    </xf>
    <xf numFmtId="38" fontId="11" fillId="0" borderId="6" xfId="15" applyNumberFormat="1" applyFont="1" applyBorder="1" applyAlignment="1">
      <alignment/>
    </xf>
    <xf numFmtId="38" fontId="11" fillId="0" borderId="7" xfId="15" applyNumberFormat="1" applyFont="1" applyBorder="1" applyAlignment="1">
      <alignment/>
    </xf>
    <xf numFmtId="38" fontId="11" fillId="0" borderId="0" xfId="15" applyNumberFormat="1" applyFont="1" applyBorder="1" applyAlignment="1">
      <alignment/>
    </xf>
    <xf numFmtId="39" fontId="8" fillId="0" borderId="0" xfId="0" applyFont="1" applyAlignment="1" quotePrefix="1">
      <alignment/>
    </xf>
    <xf numFmtId="39" fontId="7" fillId="0" borderId="0" xfId="0" applyFont="1" applyAlignment="1">
      <alignment/>
    </xf>
    <xf numFmtId="39" fontId="6" fillId="0" borderId="0" xfId="0" applyFont="1" applyAlignment="1">
      <alignment/>
    </xf>
    <xf numFmtId="39" fontId="0" fillId="0" borderId="0" xfId="0" applyFont="1" applyAlignment="1">
      <alignment/>
    </xf>
    <xf numFmtId="39" fontId="18" fillId="0" borderId="0" xfId="0" applyFont="1" applyAlignment="1">
      <alignment/>
    </xf>
    <xf numFmtId="0" fontId="20" fillId="0" borderId="0" xfId="23" applyFont="1">
      <alignment/>
      <protection/>
    </xf>
    <xf numFmtId="37" fontId="8" fillId="0" borderId="0" xfId="0" applyNumberFormat="1" applyFont="1" applyBorder="1" applyAlignment="1">
      <alignment/>
    </xf>
    <xf numFmtId="37" fontId="8" fillId="0" borderId="0" xfId="0" applyNumberFormat="1" applyFont="1" applyBorder="1" applyAlignment="1" quotePrefix="1">
      <alignment horizontal="right"/>
    </xf>
    <xf numFmtId="0" fontId="11" fillId="0" borderId="0" xfId="23" applyFont="1" applyBorder="1">
      <alignment/>
      <protection/>
    </xf>
    <xf numFmtId="39" fontId="13" fillId="0" borderId="0" xfId="0" applyFont="1" applyFill="1" applyAlignment="1">
      <alignment/>
    </xf>
    <xf numFmtId="39" fontId="16" fillId="0" borderId="0" xfId="0" applyFont="1" applyFill="1" applyAlignment="1">
      <alignment/>
    </xf>
    <xf numFmtId="39" fontId="13" fillId="0" borderId="0" xfId="0" applyFont="1" applyFill="1" applyAlignment="1">
      <alignment horizontal="center"/>
    </xf>
    <xf numFmtId="39" fontId="6" fillId="0" borderId="0" xfId="0" applyFont="1" applyFill="1" applyAlignment="1">
      <alignment/>
    </xf>
    <xf numFmtId="171" fontId="13" fillId="0" borderId="0" xfId="18" applyFont="1" applyFill="1" applyAlignment="1">
      <alignment/>
    </xf>
    <xf numFmtId="171" fontId="6" fillId="0" borderId="0" xfId="18" applyFont="1" applyFill="1" applyAlignment="1">
      <alignment/>
    </xf>
    <xf numFmtId="182" fontId="13" fillId="0" borderId="0" xfId="18" applyNumberFormat="1" applyFont="1" applyFill="1" applyAlignment="1">
      <alignment/>
    </xf>
    <xf numFmtId="184" fontId="13" fillId="0" borderId="0" xfId="18" applyNumberFormat="1" applyFont="1" applyFill="1" applyAlignment="1">
      <alignment/>
    </xf>
    <xf numFmtId="171" fontId="15" fillId="0" borderId="0" xfId="18" applyFont="1" applyFill="1" applyAlignment="1">
      <alignment/>
    </xf>
    <xf numFmtId="37" fontId="13" fillId="0" borderId="0" xfId="0" applyNumberFormat="1" applyFont="1" applyFill="1" applyAlignment="1">
      <alignment/>
    </xf>
    <xf numFmtId="0" fontId="0" fillId="0" borderId="0" xfId="23" applyBorder="1">
      <alignment/>
      <protection/>
    </xf>
    <xf numFmtId="38" fontId="14" fillId="0" borderId="0" xfId="15" applyNumberFormat="1" applyFont="1" applyFill="1" applyAlignment="1">
      <alignment horizontal="right"/>
    </xf>
    <xf numFmtId="38" fontId="14" fillId="0" borderId="0" xfId="0" applyNumberFormat="1" applyFont="1" applyFill="1" applyAlignment="1">
      <alignment horizontal="center"/>
    </xf>
    <xf numFmtId="39" fontId="14" fillId="0" borderId="0" xfId="0" applyFont="1" applyFill="1" applyBorder="1" applyAlignment="1">
      <alignment/>
    </xf>
    <xf numFmtId="38" fontId="0" fillId="0" borderId="0" xfId="0" applyNumberFormat="1" applyAlignment="1">
      <alignment/>
    </xf>
    <xf numFmtId="39" fontId="0" fillId="0" borderId="0" xfId="0" applyBorder="1" applyAlignment="1">
      <alignment/>
    </xf>
    <xf numFmtId="39" fontId="11" fillId="0" borderId="0" xfId="0" applyFont="1" applyAlignment="1">
      <alignment horizontal="center"/>
    </xf>
    <xf numFmtId="41" fontId="8" fillId="0" borderId="0" xfId="0" applyNumberFormat="1" applyFont="1" applyAlignment="1">
      <alignment/>
    </xf>
    <xf numFmtId="41" fontId="8" fillId="0" borderId="4" xfId="0" applyNumberFormat="1" applyFont="1" applyBorder="1" applyAlignment="1">
      <alignment/>
    </xf>
    <xf numFmtId="41" fontId="8" fillId="0" borderId="4" xfId="15" applyNumberFormat="1" applyFont="1" applyBorder="1" applyAlignment="1">
      <alignment/>
    </xf>
    <xf numFmtId="41" fontId="8" fillId="0" borderId="0" xfId="0" applyNumberFormat="1" applyFont="1" applyBorder="1" applyAlignment="1">
      <alignment/>
    </xf>
    <xf numFmtId="43" fontId="0" fillId="0" borderId="0" xfId="17" applyFont="1" applyFill="1" applyBorder="1" applyAlignment="1">
      <alignment/>
    </xf>
    <xf numFmtId="0" fontId="0" fillId="0" borderId="0" xfId="23" applyFill="1" applyBorder="1" applyAlignment="1">
      <alignment horizontal="center"/>
      <protection/>
    </xf>
    <xf numFmtId="0" fontId="0" fillId="0" borderId="1" xfId="23" applyFill="1" applyBorder="1" applyAlignment="1">
      <alignment horizontal="center"/>
      <protection/>
    </xf>
    <xf numFmtId="43" fontId="1" fillId="0" borderId="0" xfId="17" applyFont="1" applyFill="1" applyBorder="1" applyAlignment="1">
      <alignment/>
    </xf>
    <xf numFmtId="0" fontId="1" fillId="0" borderId="0" xfId="23" applyFont="1" applyFill="1" applyBorder="1" applyAlignment="1">
      <alignment horizontal="center"/>
      <protection/>
    </xf>
    <xf numFmtId="184" fontId="0" fillId="0" borderId="0" xfId="17" applyNumberFormat="1" applyFont="1" applyFill="1" applyBorder="1" applyAlignment="1">
      <alignment/>
    </xf>
    <xf numFmtId="43" fontId="0" fillId="0" borderId="0" xfId="15" applyFont="1" applyFill="1" applyBorder="1" applyAlignment="1">
      <alignment/>
    </xf>
    <xf numFmtId="184" fontId="8" fillId="0" borderId="6" xfId="23" applyNumberFormat="1" applyFont="1" applyFill="1" applyBorder="1">
      <alignment/>
      <protection/>
    </xf>
    <xf numFmtId="0" fontId="8" fillId="0" borderId="0" xfId="23" applyFont="1" applyFill="1" applyBorder="1" applyAlignment="1">
      <alignment horizontal="right"/>
      <protection/>
    </xf>
    <xf numFmtId="184" fontId="8" fillId="0" borderId="0" xfId="23" applyNumberFormat="1" applyFont="1" applyFill="1" applyBorder="1" applyAlignment="1">
      <alignment horizontal="right"/>
      <protection/>
    </xf>
    <xf numFmtId="0" fontId="12" fillId="0" borderId="0" xfId="23" applyFont="1" applyFill="1" applyBorder="1">
      <alignment/>
      <protection/>
    </xf>
    <xf numFmtId="0" fontId="8" fillId="0" borderId="0" xfId="23" applyFont="1" applyFill="1" applyBorder="1" applyAlignment="1">
      <alignment horizontal="centerContinuous"/>
      <protection/>
    </xf>
    <xf numFmtId="0" fontId="11" fillId="0" borderId="0" xfId="23" applyFont="1" applyFill="1" applyAlignment="1">
      <alignment horizontal="right"/>
      <protection/>
    </xf>
    <xf numFmtId="0" fontId="11" fillId="0" borderId="0" xfId="23" applyFont="1" applyAlignment="1" quotePrefix="1">
      <alignment horizontal="right"/>
      <protection/>
    </xf>
    <xf numFmtId="0" fontId="11" fillId="0" borderId="0" xfId="23" applyFont="1" applyFill="1" applyBorder="1" applyAlignment="1" quotePrefix="1">
      <alignment horizontal="right"/>
      <protection/>
    </xf>
    <xf numFmtId="0" fontId="11" fillId="0" borderId="0" xfId="23" applyFont="1" applyAlignment="1">
      <alignment horizontal="right"/>
      <protection/>
    </xf>
    <xf numFmtId="0" fontId="12" fillId="0" borderId="0" xfId="23" applyFont="1" applyAlignment="1">
      <alignment horizontal="right"/>
      <protection/>
    </xf>
    <xf numFmtId="0" fontId="8" fillId="0" borderId="0" xfId="23" applyFont="1" applyBorder="1" applyAlignment="1">
      <alignment horizontal="right"/>
      <protection/>
    </xf>
    <xf numFmtId="0" fontId="12" fillId="0" borderId="0" xfId="23" applyFont="1" applyFill="1" applyAlignment="1">
      <alignment horizontal="right"/>
      <protection/>
    </xf>
    <xf numFmtId="0" fontId="11" fillId="0" borderId="0" xfId="23" applyFont="1" applyFill="1" applyBorder="1" applyAlignment="1">
      <alignment horizontal="right"/>
      <protection/>
    </xf>
    <xf numFmtId="184" fontId="11" fillId="0" borderId="0" xfId="17" applyNumberFormat="1" applyFont="1" applyFill="1" applyBorder="1" applyAlignment="1">
      <alignment horizontal="center"/>
    </xf>
    <xf numFmtId="182" fontId="8" fillId="0" borderId="4" xfId="15" applyNumberFormat="1" applyFont="1" applyFill="1" applyBorder="1" applyAlignment="1">
      <alignment/>
    </xf>
    <xf numFmtId="184" fontId="11" fillId="0" borderId="4" xfId="17" applyNumberFormat="1" applyFont="1" applyFill="1" applyBorder="1" applyAlignment="1">
      <alignment/>
    </xf>
    <xf numFmtId="184" fontId="11" fillId="0" borderId="0" xfId="17" applyNumberFormat="1" applyFont="1" applyBorder="1" applyAlignment="1">
      <alignment/>
    </xf>
    <xf numFmtId="43" fontId="8" fillId="0" borderId="0" xfId="17" applyNumberFormat="1" applyFont="1" applyFill="1" applyBorder="1" applyAlignment="1">
      <alignment/>
    </xf>
    <xf numFmtId="184" fontId="11" fillId="0" borderId="0" xfId="17" applyNumberFormat="1" applyFont="1" applyFill="1" applyBorder="1" applyAlignment="1">
      <alignment/>
    </xf>
    <xf numFmtId="0" fontId="8" fillId="0" borderId="0" xfId="23" applyFont="1" applyBorder="1" applyAlignment="1">
      <alignment horizontal="left"/>
      <protection/>
    </xf>
    <xf numFmtId="43" fontId="9" fillId="0" borderId="0" xfId="17" applyFont="1" applyFill="1" applyBorder="1" applyAlignment="1">
      <alignment/>
    </xf>
    <xf numFmtId="0" fontId="9" fillId="0" borderId="0" xfId="23" applyFont="1" applyFill="1" applyBorder="1">
      <alignment/>
      <protection/>
    </xf>
    <xf numFmtId="43" fontId="8" fillId="0" borderId="0" xfId="17" applyFont="1" applyFill="1" applyBorder="1" applyAlignment="1" quotePrefix="1">
      <alignment horizontal="center"/>
    </xf>
    <xf numFmtId="43" fontId="0" fillId="0" borderId="0" xfId="23" applyNumberFormat="1" applyFill="1" applyBorder="1">
      <alignment/>
      <protection/>
    </xf>
    <xf numFmtId="0" fontId="0" fillId="0" borderId="0" xfId="23" applyFill="1" applyBorder="1">
      <alignment/>
      <protection/>
    </xf>
    <xf numFmtId="43" fontId="8" fillId="0" borderId="0" xfId="15" applyFont="1" applyBorder="1" applyAlignment="1">
      <alignment horizontal="right"/>
    </xf>
    <xf numFmtId="41" fontId="8" fillId="0" borderId="0" xfId="15" applyNumberFormat="1" applyFont="1" applyBorder="1" applyAlignment="1" quotePrefix="1">
      <alignment horizontal="right"/>
    </xf>
    <xf numFmtId="37" fontId="13" fillId="0" borderId="0" xfId="0" applyNumberFormat="1" applyFont="1" applyBorder="1" applyAlignment="1">
      <alignment/>
    </xf>
    <xf numFmtId="0" fontId="22" fillId="0" borderId="0" xfId="23" applyFont="1">
      <alignment/>
      <protection/>
    </xf>
    <xf numFmtId="0" fontId="23" fillId="0" borderId="0" xfId="23" applyFont="1">
      <alignment/>
      <protection/>
    </xf>
    <xf numFmtId="0" fontId="24" fillId="0" borderId="0" xfId="23" applyFont="1">
      <alignment/>
      <protection/>
    </xf>
    <xf numFmtId="0" fontId="22" fillId="0" borderId="0" xfId="23" applyFont="1" applyAlignment="1">
      <alignment horizontal="center"/>
      <protection/>
    </xf>
    <xf numFmtId="0" fontId="23" fillId="0" borderId="0" xfId="23" applyFont="1" applyAlignment="1">
      <alignment horizontal="center"/>
      <protection/>
    </xf>
    <xf numFmtId="0" fontId="22" fillId="0" borderId="0" xfId="23" applyFont="1" applyFill="1" applyAlignment="1">
      <alignment horizontal="center"/>
      <protection/>
    </xf>
    <xf numFmtId="0" fontId="24" fillId="0" borderId="0" xfId="23" applyFont="1" applyAlignment="1">
      <alignment horizontal="center"/>
      <protection/>
    </xf>
    <xf numFmtId="0" fontId="22" fillId="0" borderId="0" xfId="23" applyFont="1" quotePrefix="1">
      <alignment/>
      <protection/>
    </xf>
    <xf numFmtId="184" fontId="22" fillId="0" borderId="0" xfId="15" applyNumberFormat="1" applyFont="1" applyAlignment="1">
      <alignment horizontal="center"/>
    </xf>
    <xf numFmtId="184" fontId="22" fillId="0" borderId="0" xfId="15" applyNumberFormat="1" applyFont="1" applyAlignment="1">
      <alignment horizontal="right"/>
    </xf>
    <xf numFmtId="41" fontId="22" fillId="0" borderId="0" xfId="15" applyNumberFormat="1" applyFont="1" applyFill="1" applyAlignment="1">
      <alignment horizontal="center"/>
    </xf>
    <xf numFmtId="43" fontId="22" fillId="0" borderId="0" xfId="15" applyFont="1" applyAlignment="1">
      <alignment horizontal="center"/>
    </xf>
    <xf numFmtId="184" fontId="22" fillId="0" borderId="0" xfId="17" applyNumberFormat="1" applyFont="1" applyAlignment="1">
      <alignment/>
    </xf>
    <xf numFmtId="43" fontId="22" fillId="0" borderId="0" xfId="15" applyFont="1" applyAlignment="1">
      <alignment/>
    </xf>
    <xf numFmtId="0" fontId="22" fillId="0" borderId="0" xfId="23" applyFont="1" applyAlignment="1">
      <alignment horizontal="left"/>
      <protection/>
    </xf>
    <xf numFmtId="184" fontId="22" fillId="0" borderId="0" xfId="15" applyNumberFormat="1" applyFont="1" applyAlignment="1">
      <alignment horizontal="right" readingOrder="2"/>
    </xf>
    <xf numFmtId="0" fontId="24" fillId="0" borderId="0" xfId="23" applyFont="1" applyAlignment="1">
      <alignment horizontal="right" readingOrder="2"/>
      <protection/>
    </xf>
    <xf numFmtId="184" fontId="22" fillId="0" borderId="0" xfId="15" applyNumberFormat="1" applyFont="1" applyAlignment="1">
      <alignment/>
    </xf>
    <xf numFmtId="2" fontId="22" fillId="0" borderId="0" xfId="23" applyNumberFormat="1" applyFont="1">
      <alignment/>
      <protection/>
    </xf>
    <xf numFmtId="39" fontId="1" fillId="0" borderId="0" xfId="0" applyFont="1" applyFill="1" applyAlignment="1">
      <alignment/>
    </xf>
    <xf numFmtId="39" fontId="14" fillId="0" borderId="0" xfId="0" applyFont="1" applyFill="1" applyAlignment="1">
      <alignment/>
    </xf>
    <xf numFmtId="39" fontId="25" fillId="0" borderId="0" xfId="0" applyFont="1" applyFill="1" applyAlignment="1">
      <alignment/>
    </xf>
    <xf numFmtId="38" fontId="8" fillId="0" borderId="0" xfId="15" applyNumberFormat="1" applyFont="1" applyFill="1" applyAlignment="1">
      <alignment/>
    </xf>
    <xf numFmtId="39" fontId="8" fillId="0" borderId="0" xfId="24" applyFont="1">
      <alignment/>
      <protection/>
    </xf>
    <xf numFmtId="184" fontId="26" fillId="0" borderId="4" xfId="15" applyNumberFormat="1" applyFont="1" applyFill="1" applyBorder="1" applyAlignment="1">
      <alignment/>
    </xf>
    <xf numFmtId="38" fontId="8" fillId="0" borderId="8" xfId="15" applyNumberFormat="1" applyFont="1" applyBorder="1" applyAlignment="1">
      <alignment/>
    </xf>
    <xf numFmtId="43" fontId="8" fillId="0" borderId="0" xfId="15" applyFont="1" applyAlignment="1">
      <alignment/>
    </xf>
    <xf numFmtId="43" fontId="8" fillId="0" borderId="0" xfId="15" applyFont="1" applyBorder="1" applyAlignment="1" quotePrefix="1">
      <alignment horizontal="right"/>
    </xf>
    <xf numFmtId="37" fontId="13" fillId="0" borderId="4" xfId="0" applyNumberFormat="1" applyFont="1" applyBorder="1" applyAlignment="1">
      <alignment/>
    </xf>
    <xf numFmtId="182" fontId="8" fillId="0" borderId="0" xfId="23" applyNumberFormat="1" applyFont="1" applyFill="1" applyAlignment="1">
      <alignment horizontal="right"/>
      <protection/>
    </xf>
    <xf numFmtId="184" fontId="11" fillId="0" borderId="6" xfId="17" applyNumberFormat="1" applyFont="1" applyFill="1" applyBorder="1" applyAlignment="1">
      <alignment/>
    </xf>
    <xf numFmtId="43" fontId="8" fillId="0" borderId="0" xfId="17" applyNumberFormat="1" applyFont="1" applyFill="1" applyAlignment="1">
      <alignment/>
    </xf>
    <xf numFmtId="43" fontId="8" fillId="0" borderId="0" xfId="17" applyNumberFormat="1" applyFont="1" applyBorder="1" applyAlignment="1">
      <alignment/>
    </xf>
    <xf numFmtId="39" fontId="0" fillId="0" borderId="0" xfId="0" applyFont="1" applyAlignment="1">
      <alignment horizontal="center"/>
    </xf>
    <xf numFmtId="184" fontId="11" fillId="0" borderId="0" xfId="15" applyNumberFormat="1" applyFont="1" applyAlignment="1">
      <alignment horizontal="right"/>
    </xf>
    <xf numFmtId="39" fontId="1" fillId="0" borderId="0" xfId="0" applyFont="1" applyAlignment="1">
      <alignment/>
    </xf>
    <xf numFmtId="41" fontId="11" fillId="0" borderId="0" xfId="0" applyNumberFormat="1" applyFont="1" applyAlignment="1">
      <alignment/>
    </xf>
    <xf numFmtId="37" fontId="0" fillId="0" borderId="4" xfId="0" applyNumberFormat="1" applyFont="1" applyBorder="1" applyAlignment="1">
      <alignment/>
    </xf>
    <xf numFmtId="39" fontId="0" fillId="0" borderId="4" xfId="0" applyFont="1" applyBorder="1" applyAlignment="1">
      <alignment/>
    </xf>
    <xf numFmtId="184" fontId="11" fillId="0" borderId="4" xfId="15" applyNumberFormat="1" applyFont="1" applyBorder="1" applyAlignment="1" quotePrefix="1">
      <alignment horizontal="right"/>
    </xf>
    <xf numFmtId="43" fontId="11" fillId="0" borderId="4" xfId="15" applyFont="1" applyBorder="1" applyAlignment="1">
      <alignment horizontal="right"/>
    </xf>
    <xf numFmtId="41" fontId="11" fillId="0" borderId="4" xfId="15" applyNumberFormat="1" applyFont="1" applyBorder="1" applyAlignment="1" quotePrefix="1">
      <alignment horizontal="right"/>
    </xf>
    <xf numFmtId="39" fontId="0" fillId="0" borderId="0" xfId="0" applyFont="1" applyBorder="1" applyAlignment="1">
      <alignment/>
    </xf>
    <xf numFmtId="43" fontId="0" fillId="0" borderId="0" xfId="15" applyFont="1" applyBorder="1" applyAlignment="1">
      <alignment/>
    </xf>
    <xf numFmtId="184" fontId="11" fillId="0" borderId="0" xfId="15" applyNumberFormat="1" applyFont="1" applyAlignment="1">
      <alignment/>
    </xf>
    <xf numFmtId="184" fontId="0" fillId="0" borderId="0" xfId="15" applyNumberFormat="1" applyFont="1" applyBorder="1" applyAlignment="1">
      <alignment/>
    </xf>
    <xf numFmtId="184" fontId="11" fillId="0" borderId="4" xfId="15" applyNumberFormat="1" applyFont="1" applyBorder="1" applyAlignment="1">
      <alignment/>
    </xf>
    <xf numFmtId="184" fontId="1" fillId="0" borderId="4" xfId="15" applyNumberFormat="1" applyFont="1" applyBorder="1" applyAlignment="1">
      <alignment/>
    </xf>
    <xf numFmtId="41" fontId="11" fillId="0" borderId="4" xfId="0" applyNumberFormat="1" applyFont="1" applyBorder="1" applyAlignment="1">
      <alignment/>
    </xf>
    <xf numFmtId="37" fontId="0" fillId="0" borderId="0" xfId="0" applyNumberFormat="1" applyFont="1" applyBorder="1" applyAlignment="1">
      <alignment/>
    </xf>
    <xf numFmtId="41" fontId="8" fillId="0" borderId="0" xfId="0" applyNumberFormat="1" applyFont="1" applyFill="1" applyBorder="1" applyAlignment="1">
      <alignment/>
    </xf>
    <xf numFmtId="39" fontId="13" fillId="0" borderId="0" xfId="0" applyFont="1" applyBorder="1" applyAlignment="1">
      <alignment/>
    </xf>
    <xf numFmtId="43" fontId="13" fillId="0" borderId="0" xfId="15" applyFont="1" applyBorder="1" applyAlignment="1">
      <alignment/>
    </xf>
    <xf numFmtId="37" fontId="0" fillId="0" borderId="0" xfId="0" applyNumberFormat="1" applyFont="1" applyAlignment="1">
      <alignment/>
    </xf>
    <xf numFmtId="39" fontId="6" fillId="0" borderId="0" xfId="0" applyFont="1" applyFill="1" applyAlignment="1">
      <alignment horizontal="center"/>
    </xf>
    <xf numFmtId="39" fontId="13" fillId="0" borderId="5" xfId="0" applyFont="1" applyFill="1" applyBorder="1" applyAlignment="1">
      <alignment/>
    </xf>
    <xf numFmtId="39" fontId="13" fillId="0" borderId="3" xfId="0" applyFont="1" applyBorder="1" applyAlignment="1">
      <alignment/>
    </xf>
    <xf numFmtId="39" fontId="13" fillId="0" borderId="5" xfId="0" applyFont="1" applyBorder="1" applyAlignment="1">
      <alignment/>
    </xf>
    <xf numFmtId="39" fontId="6" fillId="0" borderId="0" xfId="0" applyFont="1" applyFill="1" applyAlignment="1">
      <alignment/>
    </xf>
    <xf numFmtId="37" fontId="13" fillId="0" borderId="1" xfId="0" applyNumberFormat="1" applyFont="1" applyFill="1" applyBorder="1" applyAlignment="1">
      <alignment/>
    </xf>
    <xf numFmtId="37" fontId="13" fillId="0" borderId="2" xfId="0" applyNumberFormat="1" applyFont="1" applyBorder="1" applyAlignment="1">
      <alignment/>
    </xf>
    <xf numFmtId="39" fontId="13" fillId="0" borderId="1" xfId="0" applyFont="1" applyBorder="1" applyAlignment="1">
      <alignment/>
    </xf>
    <xf numFmtId="39" fontId="13" fillId="0" borderId="2" xfId="0" applyFont="1" applyBorder="1" applyAlignment="1">
      <alignment/>
    </xf>
    <xf numFmtId="171" fontId="6" fillId="0" borderId="1" xfId="18" applyFont="1" applyFill="1" applyBorder="1" applyAlignment="1">
      <alignment horizontal="center"/>
    </xf>
    <xf numFmtId="171" fontId="6" fillId="0" borderId="2" xfId="18" applyFont="1" applyFill="1" applyBorder="1" applyAlignment="1">
      <alignment horizontal="center"/>
    </xf>
    <xf numFmtId="39" fontId="13" fillId="0" borderId="9" xfId="0" applyFont="1" applyFill="1" applyBorder="1" applyAlignment="1">
      <alignment horizontal="center"/>
    </xf>
    <xf numFmtId="39" fontId="13" fillId="0" borderId="10" xfId="0" applyFont="1" applyFill="1" applyBorder="1" applyAlignment="1">
      <alignment horizontal="center"/>
    </xf>
    <xf numFmtId="39" fontId="6" fillId="0" borderId="4" xfId="0" applyFont="1" applyFill="1" applyBorder="1" applyAlignment="1">
      <alignment/>
    </xf>
    <xf numFmtId="182" fontId="13" fillId="0" borderId="5" xfId="18" applyNumberFormat="1" applyFont="1" applyFill="1" applyBorder="1" applyAlignment="1">
      <alignment/>
    </xf>
    <xf numFmtId="182" fontId="13" fillId="0" borderId="3" xfId="18" applyNumberFormat="1" applyFont="1" applyFill="1" applyBorder="1" applyAlignment="1">
      <alignment/>
    </xf>
    <xf numFmtId="182" fontId="13" fillId="0" borderId="4" xfId="18" applyNumberFormat="1" applyFont="1" applyFill="1" applyBorder="1" applyAlignment="1">
      <alignment/>
    </xf>
    <xf numFmtId="184" fontId="13" fillId="0" borderId="1" xfId="15" applyNumberFormat="1" applyFont="1" applyFill="1" applyBorder="1" applyAlignment="1">
      <alignment/>
    </xf>
    <xf numFmtId="184" fontId="13" fillId="0" borderId="2" xfId="15" applyNumberFormat="1" applyFont="1" applyFill="1" applyBorder="1" applyAlignment="1">
      <alignment/>
    </xf>
    <xf numFmtId="184" fontId="13" fillId="0" borderId="1" xfId="18" applyNumberFormat="1" applyFont="1" applyFill="1" applyBorder="1" applyAlignment="1">
      <alignment/>
    </xf>
    <xf numFmtId="184" fontId="13" fillId="0" borderId="2" xfId="18" applyNumberFormat="1" applyFont="1" applyFill="1" applyBorder="1" applyAlignment="1">
      <alignment/>
    </xf>
    <xf numFmtId="184" fontId="13" fillId="0" borderId="0" xfId="18" applyNumberFormat="1" applyFont="1" applyFill="1" applyBorder="1" applyAlignment="1">
      <alignment/>
    </xf>
    <xf numFmtId="182" fontId="13" fillId="0" borderId="1" xfId="18" applyNumberFormat="1" applyFont="1" applyFill="1" applyBorder="1" applyAlignment="1">
      <alignment/>
    </xf>
    <xf numFmtId="182" fontId="13" fillId="0" borderId="2" xfId="18" applyNumberFormat="1" applyFont="1" applyFill="1" applyBorder="1" applyAlignment="1">
      <alignment/>
    </xf>
    <xf numFmtId="182" fontId="13" fillId="0" borderId="0" xfId="18" applyNumberFormat="1" applyFont="1" applyFill="1" applyBorder="1" applyAlignment="1">
      <alignment/>
    </xf>
    <xf numFmtId="225" fontId="13" fillId="0" borderId="1" xfId="18" applyNumberFormat="1" applyFont="1" applyFill="1" applyBorder="1" applyAlignment="1">
      <alignment horizontal="center"/>
    </xf>
    <xf numFmtId="225" fontId="13" fillId="0" borderId="2" xfId="18" applyNumberFormat="1" applyFont="1" applyFill="1" applyBorder="1" applyAlignment="1">
      <alignment horizontal="center"/>
    </xf>
    <xf numFmtId="171" fontId="13" fillId="0" borderId="1" xfId="18" applyFont="1" applyFill="1" applyBorder="1" applyAlignment="1">
      <alignment/>
    </xf>
    <xf numFmtId="171" fontId="13" fillId="0" borderId="2" xfId="18" applyFont="1" applyFill="1" applyBorder="1" applyAlignment="1">
      <alignment/>
    </xf>
    <xf numFmtId="171" fontId="13" fillId="0" borderId="0" xfId="18" applyFont="1" applyFill="1" applyBorder="1" applyAlignment="1">
      <alignment/>
    </xf>
    <xf numFmtId="171" fontId="6" fillId="0" borderId="0" xfId="18" applyFont="1" applyFill="1" applyBorder="1" applyAlignment="1">
      <alignment horizontal="center"/>
    </xf>
    <xf numFmtId="225" fontId="6" fillId="0" borderId="2" xfId="18" applyNumberFormat="1" applyFont="1" applyFill="1" applyBorder="1" applyAlignment="1">
      <alignment horizontal="center"/>
    </xf>
    <xf numFmtId="39" fontId="13" fillId="0" borderId="1" xfId="0" applyFont="1" applyFill="1" applyBorder="1" applyAlignment="1">
      <alignment horizontal="center"/>
    </xf>
    <xf numFmtId="39" fontId="13" fillId="0" borderId="2" xfId="0" applyFont="1" applyFill="1" applyBorder="1" applyAlignment="1">
      <alignment horizontal="center"/>
    </xf>
    <xf numFmtId="39" fontId="13" fillId="0" borderId="0" xfId="0" applyFont="1" applyFill="1" applyBorder="1" applyAlignment="1">
      <alignment horizontal="center"/>
    </xf>
    <xf numFmtId="39" fontId="6" fillId="0" borderId="1" xfId="0" applyFont="1" applyFill="1" applyBorder="1" applyAlignment="1">
      <alignment horizontal="center"/>
    </xf>
    <xf numFmtId="39" fontId="6" fillId="0" borderId="2" xfId="0" applyFont="1" applyFill="1" applyBorder="1" applyAlignment="1">
      <alignment horizontal="center"/>
    </xf>
    <xf numFmtId="39" fontId="13" fillId="0" borderId="11" xfId="0" applyFont="1" applyFill="1" applyBorder="1" applyAlignment="1">
      <alignment horizontal="center"/>
    </xf>
    <xf numFmtId="39" fontId="13" fillId="0" borderId="4" xfId="0" applyFont="1" applyFill="1" applyBorder="1" applyAlignment="1">
      <alignment/>
    </xf>
    <xf numFmtId="39" fontId="6" fillId="0" borderId="0" xfId="0" applyFont="1" applyAlignment="1">
      <alignment horizontal="right"/>
    </xf>
    <xf numFmtId="0" fontId="19" fillId="0" borderId="0" xfId="23" applyFont="1" applyFill="1" applyAlignment="1">
      <alignment horizontal="left"/>
      <protection/>
    </xf>
    <xf numFmtId="0" fontId="20" fillId="0" borderId="0" xfId="23" applyFont="1">
      <alignment/>
      <protection/>
    </xf>
    <xf numFmtId="0" fontId="5" fillId="0" borderId="0" xfId="23" applyFont="1" applyFill="1" applyAlignment="1">
      <alignment horizontal="left"/>
      <protection/>
    </xf>
    <xf numFmtId="0" fontId="19" fillId="0" borderId="0" xfId="23" applyFont="1">
      <alignment/>
      <protection/>
    </xf>
    <xf numFmtId="0" fontId="5" fillId="0" borderId="0" xfId="23" applyFont="1" applyAlignment="1" quotePrefix="1">
      <alignment horizontal="left"/>
      <protection/>
    </xf>
    <xf numFmtId="0" fontId="5" fillId="0" borderId="0" xfId="23" applyFont="1">
      <alignment/>
      <protection/>
    </xf>
    <xf numFmtId="0" fontId="5" fillId="0" borderId="0" xfId="23" applyFont="1" quotePrefix="1">
      <alignment/>
      <protection/>
    </xf>
    <xf numFmtId="0" fontId="5" fillId="0" borderId="0" xfId="23" applyFont="1" applyBorder="1">
      <alignment/>
      <protection/>
    </xf>
    <xf numFmtId="0" fontId="19" fillId="0" borderId="0" xfId="23" applyFont="1" applyBorder="1">
      <alignment/>
      <protection/>
    </xf>
    <xf numFmtId="182" fontId="19" fillId="0" borderId="0" xfId="15" applyNumberFormat="1" applyFont="1" applyAlignment="1">
      <alignment/>
    </xf>
    <xf numFmtId="0" fontId="5" fillId="0" borderId="0" xfId="23" applyFont="1" applyAlignment="1">
      <alignment horizontal="left"/>
      <protection/>
    </xf>
    <xf numFmtId="0" fontId="19" fillId="0" borderId="0" xfId="23" applyFont="1" applyAlignment="1">
      <alignment horizontal="center"/>
      <protection/>
    </xf>
    <xf numFmtId="39" fontId="20" fillId="0" borderId="0" xfId="0" applyFont="1" applyAlignment="1">
      <alignment/>
    </xf>
    <xf numFmtId="0" fontId="28" fillId="0" borderId="0" xfId="23" applyFont="1">
      <alignment/>
      <protection/>
    </xf>
    <xf numFmtId="0" fontId="20" fillId="0" borderId="0" xfId="23" applyFont="1" applyFill="1">
      <alignment/>
      <protection/>
    </xf>
    <xf numFmtId="0" fontId="5" fillId="0" borderId="0" xfId="23" applyFont="1" applyFill="1">
      <alignment/>
      <protection/>
    </xf>
    <xf numFmtId="0" fontId="19" fillId="0" borderId="0" xfId="23" applyFont="1" applyFill="1">
      <alignment/>
      <protection/>
    </xf>
    <xf numFmtId="0" fontId="5" fillId="0" borderId="0" xfId="23" applyFont="1" applyAlignment="1">
      <alignment horizontal="center"/>
      <protection/>
    </xf>
    <xf numFmtId="0" fontId="19" fillId="0" borderId="0" xfId="23" applyFont="1" applyFill="1" applyAlignment="1">
      <alignment horizontal="center"/>
      <protection/>
    </xf>
    <xf numFmtId="0" fontId="19" fillId="0" borderId="0" xfId="23" applyFont="1" applyAlignment="1" quotePrefix="1">
      <alignment horizontal="left"/>
      <protection/>
    </xf>
    <xf numFmtId="0" fontId="19" fillId="0" borderId="0" xfId="23" applyFont="1" quotePrefix="1">
      <alignment/>
      <protection/>
    </xf>
    <xf numFmtId="184" fontId="19" fillId="0" borderId="0" xfId="15" applyNumberFormat="1" applyFont="1" applyAlignment="1">
      <alignment horizontal="center"/>
    </xf>
    <xf numFmtId="184" fontId="19" fillId="0" borderId="0" xfId="15" applyNumberFormat="1" applyFont="1" applyAlignment="1">
      <alignment horizontal="right"/>
    </xf>
    <xf numFmtId="41" fontId="19" fillId="0" borderId="0" xfId="15" applyNumberFormat="1" applyFont="1" applyFill="1" applyAlignment="1">
      <alignment horizontal="center"/>
    </xf>
    <xf numFmtId="43" fontId="19" fillId="0" borderId="0" xfId="15" applyFont="1" applyAlignment="1">
      <alignment horizontal="center"/>
    </xf>
    <xf numFmtId="184" fontId="19" fillId="0" borderId="0" xfId="17" applyNumberFormat="1" applyFont="1" applyAlignment="1">
      <alignment/>
    </xf>
    <xf numFmtId="43" fontId="19" fillId="0" borderId="0" xfId="15" applyFont="1" applyAlignment="1">
      <alignment/>
    </xf>
    <xf numFmtId="184" fontId="19" fillId="0" borderId="4" xfId="17" applyNumberFormat="1" applyFont="1" applyBorder="1" applyAlignment="1">
      <alignment/>
    </xf>
    <xf numFmtId="184" fontId="19" fillId="0" borderId="6" xfId="17" applyNumberFormat="1" applyFont="1" applyBorder="1" applyAlignment="1">
      <alignment/>
    </xf>
    <xf numFmtId="0" fontId="19" fillId="0" borderId="0" xfId="23" applyFont="1" applyAlignment="1" quotePrefix="1">
      <alignment horizontal="right"/>
      <protection/>
    </xf>
    <xf numFmtId="0" fontId="19" fillId="0" borderId="0" xfId="23" applyFont="1" applyAlignment="1">
      <alignment horizontal="right"/>
      <protection/>
    </xf>
    <xf numFmtId="0" fontId="5" fillId="0" borderId="0" xfId="23" applyFont="1" applyAlignment="1">
      <alignment horizontal="right"/>
      <protection/>
    </xf>
    <xf numFmtId="0" fontId="19" fillId="0" borderId="0" xfId="23" applyFont="1" applyAlignment="1">
      <alignment horizontal="left"/>
      <protection/>
    </xf>
    <xf numFmtId="0" fontId="19" fillId="0" borderId="0" xfId="23" applyFont="1" applyBorder="1" quotePrefix="1">
      <alignment/>
      <protection/>
    </xf>
    <xf numFmtId="0" fontId="19" fillId="0" borderId="0" xfId="23" applyFont="1" applyBorder="1" applyAlignment="1">
      <alignment horizontal="center"/>
      <protection/>
    </xf>
    <xf numFmtId="0" fontId="5" fillId="0" borderId="0" xfId="23" applyFont="1" applyBorder="1" applyAlignment="1">
      <alignment horizontal="center"/>
      <protection/>
    </xf>
    <xf numFmtId="0" fontId="29" fillId="0" borderId="0" xfId="23" applyFont="1" applyBorder="1">
      <alignment/>
      <protection/>
    </xf>
    <xf numFmtId="184" fontId="19" fillId="0" borderId="0" xfId="17" applyNumberFormat="1" applyFont="1" applyBorder="1" applyAlignment="1">
      <alignment/>
    </xf>
    <xf numFmtId="184" fontId="19" fillId="0" borderId="0" xfId="17" applyNumberFormat="1" applyFont="1" applyFill="1" applyBorder="1" applyAlignment="1">
      <alignment/>
    </xf>
    <xf numFmtId="39" fontId="19" fillId="0" borderId="0" xfId="0" applyFont="1" applyAlignment="1">
      <alignment/>
    </xf>
    <xf numFmtId="184" fontId="19" fillId="0" borderId="4" xfId="15" applyNumberFormat="1" applyFont="1" applyFill="1" applyBorder="1" applyAlignment="1">
      <alignment horizontal="center"/>
    </xf>
    <xf numFmtId="0" fontId="19" fillId="0" borderId="0" xfId="23" applyFont="1" applyFill="1" applyBorder="1">
      <alignment/>
      <protection/>
    </xf>
    <xf numFmtId="0" fontId="19" fillId="0" borderId="0" xfId="23" applyFont="1" applyFill="1" applyBorder="1" applyAlignment="1">
      <alignment horizontal="center"/>
      <protection/>
    </xf>
    <xf numFmtId="184" fontId="19" fillId="0" borderId="4" xfId="17" applyNumberFormat="1" applyFont="1" applyFill="1" applyBorder="1" applyAlignment="1">
      <alignment/>
    </xf>
    <xf numFmtId="184" fontId="19" fillId="0" borderId="4" xfId="23" applyNumberFormat="1" applyFont="1" applyFill="1" applyBorder="1">
      <alignment/>
      <protection/>
    </xf>
    <xf numFmtId="184" fontId="19" fillId="0" borderId="0" xfId="23" applyNumberFormat="1" applyFont="1" applyBorder="1">
      <alignment/>
      <protection/>
    </xf>
    <xf numFmtId="0" fontId="20" fillId="0" borderId="0" xfId="23" applyFont="1" applyAlignment="1">
      <alignment horizontal="right" readingOrder="2"/>
      <protection/>
    </xf>
    <xf numFmtId="0" fontId="20" fillId="0" borderId="0" xfId="23" applyFont="1" applyAlignment="1">
      <alignment horizontal="right" readingOrder="2"/>
      <protection/>
    </xf>
    <xf numFmtId="184" fontId="19" fillId="0" borderId="0" xfId="15" applyNumberFormat="1" applyFont="1" applyAlignment="1">
      <alignment/>
    </xf>
    <xf numFmtId="2" fontId="19" fillId="0" borderId="0" xfId="23" applyNumberFormat="1" applyFont="1">
      <alignment/>
      <protection/>
    </xf>
    <xf numFmtId="0" fontId="20" fillId="0" borderId="0" xfId="23" applyNumberFormat="1" applyFont="1">
      <alignment/>
      <protection/>
    </xf>
    <xf numFmtId="184" fontId="22" fillId="0" borderId="0" xfId="17" applyNumberFormat="1" applyFont="1" applyBorder="1" applyAlignment="1">
      <alignment/>
    </xf>
    <xf numFmtId="0" fontId="22" fillId="0" borderId="0" xfId="23" applyFont="1" applyBorder="1">
      <alignment/>
      <protection/>
    </xf>
    <xf numFmtId="0" fontId="5" fillId="0" borderId="0" xfId="23" applyFont="1" applyFill="1" quotePrefix="1">
      <alignment/>
      <protection/>
    </xf>
    <xf numFmtId="184" fontId="26" fillId="0" borderId="0" xfId="15" applyNumberFormat="1" applyFont="1" applyFill="1" applyBorder="1" applyAlignment="1">
      <alignment/>
    </xf>
    <xf numFmtId="184" fontId="8" fillId="0" borderId="4" xfId="15" applyNumberFormat="1" applyFont="1" applyBorder="1" applyAlignment="1" quotePrefix="1">
      <alignment horizontal="right"/>
    </xf>
    <xf numFmtId="0" fontId="11" fillId="0" borderId="0" xfId="23" applyFont="1" applyAlignment="1">
      <alignment horizontal="left"/>
      <protection/>
    </xf>
    <xf numFmtId="0" fontId="11" fillId="0" borderId="10" xfId="23" applyFont="1" applyFill="1" applyBorder="1" applyAlignment="1">
      <alignment horizontal="center"/>
      <protection/>
    </xf>
    <xf numFmtId="0" fontId="0" fillId="0" borderId="11" xfId="23" applyFill="1" applyBorder="1" applyAlignment="1">
      <alignment horizontal="center"/>
      <protection/>
    </xf>
    <xf numFmtId="0" fontId="0" fillId="0" borderId="9" xfId="23" applyFill="1" applyBorder="1" applyAlignment="1">
      <alignment horizontal="center"/>
      <protection/>
    </xf>
    <xf numFmtId="38" fontId="14" fillId="0" borderId="0" xfId="0" applyNumberFormat="1" applyFont="1" applyFill="1" applyAlignment="1">
      <alignment horizontal="center"/>
    </xf>
    <xf numFmtId="0" fontId="23" fillId="0" borderId="0" xfId="23" applyFont="1" applyAlignment="1">
      <alignment horizontal="center"/>
      <protection/>
    </xf>
    <xf numFmtId="0" fontId="19" fillId="0" borderId="0" xfId="23" applyFont="1" applyFill="1" applyAlignment="1">
      <alignment horizontal="left"/>
      <protection/>
    </xf>
    <xf numFmtId="0" fontId="5" fillId="0" borderId="0" xfId="23" applyFont="1" applyAlignment="1">
      <alignment horizontal="center"/>
      <protection/>
    </xf>
    <xf numFmtId="39" fontId="13" fillId="0" borderId="0" xfId="0" applyFont="1" applyFill="1" applyAlignment="1">
      <alignment horizontal="center"/>
    </xf>
    <xf numFmtId="39" fontId="13" fillId="0" borderId="4" xfId="0" applyFont="1" applyFill="1" applyBorder="1" applyAlignment="1">
      <alignment horizontal="center"/>
    </xf>
    <xf numFmtId="39" fontId="6" fillId="0" borderId="12" xfId="0" applyFont="1" applyFill="1" applyBorder="1" applyAlignment="1">
      <alignment horizontal="center"/>
    </xf>
    <xf numFmtId="39" fontId="6" fillId="0" borderId="13" xfId="0" applyFont="1" applyFill="1" applyBorder="1" applyAlignment="1">
      <alignment horizontal="center"/>
    </xf>
  </cellXfs>
  <cellStyles count="12">
    <cellStyle name="Normal" xfId="0"/>
    <cellStyle name="Comma" xfId="15"/>
    <cellStyle name="Comma [0]" xfId="16"/>
    <cellStyle name="Comma_June 2001" xfId="17"/>
    <cellStyle name="Comma_Segmental information" xfId="18"/>
    <cellStyle name="Currency" xfId="19"/>
    <cellStyle name="Currency [0]" xfId="20"/>
    <cellStyle name="Followed Hyperlink" xfId="21"/>
    <cellStyle name="Hyperlink" xfId="22"/>
    <cellStyle name="Normal_June 2001" xfId="23"/>
    <cellStyle name="Normal_PYT Group 31 March 2004-Final1" xfId="24"/>
    <cellStyle name="Percent"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67</xdr:row>
      <xdr:rowOff>0</xdr:rowOff>
    </xdr:from>
    <xdr:to>
      <xdr:col>4</xdr:col>
      <xdr:colOff>1038225</xdr:colOff>
      <xdr:row>67</xdr:row>
      <xdr:rowOff>0</xdr:rowOff>
    </xdr:to>
    <xdr:sp>
      <xdr:nvSpPr>
        <xdr:cNvPr id="1" name="TextBox 1"/>
        <xdr:cNvSpPr txBox="1">
          <a:spLocks noChangeArrowheads="1"/>
        </xdr:cNvSpPr>
      </xdr:nvSpPr>
      <xdr:spPr>
        <a:xfrm>
          <a:off x="9525" y="12811125"/>
          <a:ext cx="6172200" cy="0"/>
        </a:xfrm>
        <a:prstGeom prst="rect">
          <a:avLst/>
        </a:prstGeom>
        <a:noFill/>
        <a:ln w="9525" cmpd="sng">
          <a:noFill/>
        </a:ln>
      </xdr:spPr>
      <xdr:txBody>
        <a:bodyPr vertOverflow="clip" wrap="square"/>
        <a:p>
          <a:pPr algn="just">
            <a:defRPr/>
          </a:pPr>
          <a:r>
            <a:rPr lang="en-US" cap="none" sz="1000" b="0" i="0" u="none" baseline="0"/>
            <a:t>(The Condensed Consolidated Balance Sheets should be read in conjunction with the Annual Financial Report for the year ended 31 December 2005 .)</a:t>
          </a:r>
        </a:p>
      </xdr:txBody>
    </xdr:sp>
    <xdr:clientData/>
  </xdr:twoCellAnchor>
  <xdr:twoCellAnchor>
    <xdr:from>
      <xdr:col>0</xdr:col>
      <xdr:colOff>9525</xdr:colOff>
      <xdr:row>63</xdr:row>
      <xdr:rowOff>180975</xdr:rowOff>
    </xdr:from>
    <xdr:to>
      <xdr:col>4</xdr:col>
      <xdr:colOff>1038225</xdr:colOff>
      <xdr:row>66</xdr:row>
      <xdr:rowOff>95250</xdr:rowOff>
    </xdr:to>
    <xdr:sp>
      <xdr:nvSpPr>
        <xdr:cNvPr id="2" name="TextBox 4"/>
        <xdr:cNvSpPr txBox="1">
          <a:spLocks noChangeArrowheads="1"/>
        </xdr:cNvSpPr>
      </xdr:nvSpPr>
      <xdr:spPr>
        <a:xfrm>
          <a:off x="9525" y="12230100"/>
          <a:ext cx="6172200" cy="485775"/>
        </a:xfrm>
        <a:prstGeom prst="rect">
          <a:avLst/>
        </a:prstGeom>
        <a:noFill/>
        <a:ln w="9525" cmpd="sng">
          <a:noFill/>
        </a:ln>
      </xdr:spPr>
      <xdr:txBody>
        <a:bodyPr vertOverflow="clip" wrap="square"/>
        <a:p>
          <a:pPr algn="just">
            <a:defRPr/>
          </a:pPr>
          <a:r>
            <a:rPr lang="en-US" cap="none" sz="1000" b="0" i="0" u="none" baseline="0"/>
            <a:t>(The Condensed Consolidated Balance Sheets should be read in conjunction with the Annual Financial Report for the year ended 31 December 2006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64</xdr:row>
      <xdr:rowOff>180975</xdr:rowOff>
    </xdr:from>
    <xdr:to>
      <xdr:col>8</xdr:col>
      <xdr:colOff>0</xdr:colOff>
      <xdr:row>67</xdr:row>
      <xdr:rowOff>57150</xdr:rowOff>
    </xdr:to>
    <xdr:sp>
      <xdr:nvSpPr>
        <xdr:cNvPr id="1" name="TextBox 1"/>
        <xdr:cNvSpPr txBox="1">
          <a:spLocks noChangeArrowheads="1"/>
        </xdr:cNvSpPr>
      </xdr:nvSpPr>
      <xdr:spPr>
        <a:xfrm>
          <a:off x="0" y="12449175"/>
          <a:ext cx="8296275" cy="447675"/>
        </a:xfrm>
        <a:prstGeom prst="rect">
          <a:avLst/>
        </a:prstGeom>
        <a:noFill/>
        <a:ln w="9525" cmpd="sng">
          <a:noFill/>
        </a:ln>
      </xdr:spPr>
      <xdr:txBody>
        <a:bodyPr vertOverflow="clip" wrap="square"/>
        <a:p>
          <a:pPr algn="just">
            <a:defRPr/>
          </a:pPr>
          <a:r>
            <a:rPr lang="en-US" cap="none" sz="1100" b="0" i="0" u="none" baseline="0"/>
            <a:t>(The Condensed Consolidated Income Statements should be read in conjunction with the Annual Financial Report for the year ended 31 December 2006.)</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49</xdr:row>
      <xdr:rowOff>0</xdr:rowOff>
    </xdr:from>
    <xdr:to>
      <xdr:col>15</xdr:col>
      <xdr:colOff>9525</xdr:colOff>
      <xdr:row>49</xdr:row>
      <xdr:rowOff>0</xdr:rowOff>
    </xdr:to>
    <xdr:sp>
      <xdr:nvSpPr>
        <xdr:cNvPr id="1" name="TextBox 1"/>
        <xdr:cNvSpPr txBox="1">
          <a:spLocks noChangeArrowheads="1"/>
        </xdr:cNvSpPr>
      </xdr:nvSpPr>
      <xdr:spPr>
        <a:xfrm>
          <a:off x="123825" y="8772525"/>
          <a:ext cx="7362825" cy="0"/>
        </a:xfrm>
        <a:prstGeom prst="rect">
          <a:avLst/>
        </a:prstGeom>
        <a:noFill/>
        <a:ln w="9525" cmpd="sng">
          <a:noFill/>
        </a:ln>
      </xdr:spPr>
      <xdr:txBody>
        <a:bodyPr vertOverflow="clip" wrap="square"/>
        <a:p>
          <a:pPr algn="just">
            <a:defRPr/>
          </a:pPr>
          <a:r>
            <a:rPr lang="en-US" cap="none" sz="1100" b="1" i="0" u="none" baseline="0">
              <a:latin typeface="Times New Roman"/>
              <a:ea typeface="Times New Roman"/>
              <a:cs typeface="Times New Roman"/>
            </a:rPr>
            <a:t>
(</a:t>
          </a:r>
          <a:r>
            <a:rPr lang="en-US" cap="none" sz="1100" b="0" i="0" u="none" baseline="0">
              <a:latin typeface="Times New Roman"/>
              <a:ea typeface="Times New Roman"/>
              <a:cs typeface="Times New Roman"/>
            </a:rPr>
            <a:t>The Condensed Consolidated Statements of Changes in Equity should be read in conjunction with the Annual Financial Report for the year ended 31 December 2005. )</a:t>
          </a:r>
        </a:p>
      </xdr:txBody>
    </xdr:sp>
    <xdr:clientData/>
  </xdr:twoCellAnchor>
  <xdr:twoCellAnchor>
    <xdr:from>
      <xdr:col>1</xdr:col>
      <xdr:colOff>28575</xdr:colOff>
      <xdr:row>44</xdr:row>
      <xdr:rowOff>152400</xdr:rowOff>
    </xdr:from>
    <xdr:to>
      <xdr:col>14</xdr:col>
      <xdr:colOff>657225</xdr:colOff>
      <xdr:row>48</xdr:row>
      <xdr:rowOff>9525</xdr:rowOff>
    </xdr:to>
    <xdr:sp>
      <xdr:nvSpPr>
        <xdr:cNvPr id="2" name="TextBox 2"/>
        <xdr:cNvSpPr txBox="1">
          <a:spLocks noChangeArrowheads="1"/>
        </xdr:cNvSpPr>
      </xdr:nvSpPr>
      <xdr:spPr>
        <a:xfrm>
          <a:off x="133350" y="8115300"/>
          <a:ext cx="7343775" cy="504825"/>
        </a:xfrm>
        <a:prstGeom prst="rect">
          <a:avLst/>
        </a:prstGeom>
        <a:noFill/>
        <a:ln w="9525" cmpd="sng">
          <a:noFill/>
        </a:ln>
      </xdr:spPr>
      <xdr:txBody>
        <a:bodyPr vertOverflow="clip" wrap="square"/>
        <a:p>
          <a:pPr algn="just">
            <a:defRPr/>
          </a:pPr>
          <a:r>
            <a:rPr lang="en-US" cap="none" sz="1100" b="1" i="0" u="none" baseline="0">
              <a:latin typeface="Times New Roman"/>
              <a:ea typeface="Times New Roman"/>
              <a:cs typeface="Times New Roman"/>
            </a:rPr>
            <a:t>(</a:t>
          </a:r>
          <a:r>
            <a:rPr lang="en-US" cap="none" sz="1100" b="0" i="0" u="none" baseline="0">
              <a:latin typeface="Times New Roman"/>
              <a:ea typeface="Times New Roman"/>
              <a:cs typeface="Times New Roman"/>
            </a:rPr>
            <a:t>The Condensed Consolidated Statements of Changes in Equity should be read in conjunction with the Annual Financial Report for the year ended 31 December 2006. )</a:t>
          </a:r>
        </a:p>
      </xdr:txBody>
    </xdr:sp>
    <xdr:clientData/>
  </xdr:twoCellAnchor>
  <xdr:twoCellAnchor>
    <xdr:from>
      <xdr:col>1</xdr:col>
      <xdr:colOff>19050</xdr:colOff>
      <xdr:row>49</xdr:row>
      <xdr:rowOff>0</xdr:rowOff>
    </xdr:from>
    <xdr:to>
      <xdr:col>15</xdr:col>
      <xdr:colOff>9525</xdr:colOff>
      <xdr:row>49</xdr:row>
      <xdr:rowOff>0</xdr:rowOff>
    </xdr:to>
    <xdr:sp>
      <xdr:nvSpPr>
        <xdr:cNvPr id="3" name="TextBox 4"/>
        <xdr:cNvSpPr txBox="1">
          <a:spLocks noChangeArrowheads="1"/>
        </xdr:cNvSpPr>
      </xdr:nvSpPr>
      <xdr:spPr>
        <a:xfrm>
          <a:off x="123825" y="8772525"/>
          <a:ext cx="7362825" cy="0"/>
        </a:xfrm>
        <a:prstGeom prst="rect">
          <a:avLst/>
        </a:prstGeom>
        <a:noFill/>
        <a:ln w="9525" cmpd="sng">
          <a:noFill/>
        </a:ln>
      </xdr:spPr>
      <xdr:txBody>
        <a:bodyPr vertOverflow="clip" wrap="square"/>
        <a:p>
          <a:pPr algn="just">
            <a:defRPr/>
          </a:pPr>
          <a:r>
            <a:rPr lang="en-US" cap="none" sz="1100" b="1" i="0" u="none" baseline="0">
              <a:latin typeface="Times New Roman"/>
              <a:ea typeface="Times New Roman"/>
              <a:cs typeface="Times New Roman"/>
            </a:rPr>
            <a:t>
(</a:t>
          </a:r>
          <a:r>
            <a:rPr lang="en-US" cap="none" sz="1100" b="0" i="0" u="none" baseline="0">
              <a:latin typeface="Times New Roman"/>
              <a:ea typeface="Times New Roman"/>
              <a:cs typeface="Times New Roman"/>
            </a:rPr>
            <a:t>The Condensed Consolidated Statements of Changes in Equity should be read in conjunction with the Annual Financial Report for the year ended 31 December 2005.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66</xdr:row>
      <xdr:rowOff>19050</xdr:rowOff>
    </xdr:from>
    <xdr:to>
      <xdr:col>10</xdr:col>
      <xdr:colOff>266700</xdr:colOff>
      <xdr:row>68</xdr:row>
      <xdr:rowOff>47625</xdr:rowOff>
    </xdr:to>
    <xdr:sp>
      <xdr:nvSpPr>
        <xdr:cNvPr id="1" name="TextBox 1"/>
        <xdr:cNvSpPr txBox="1">
          <a:spLocks noChangeArrowheads="1"/>
        </xdr:cNvSpPr>
      </xdr:nvSpPr>
      <xdr:spPr>
        <a:xfrm>
          <a:off x="123825" y="12639675"/>
          <a:ext cx="6858000" cy="409575"/>
        </a:xfrm>
        <a:prstGeom prst="rect">
          <a:avLst/>
        </a:prstGeom>
        <a:noFill/>
        <a:ln w="9525" cmpd="sng">
          <a:noFill/>
        </a:ln>
      </xdr:spPr>
      <xdr:txBody>
        <a:bodyPr vertOverflow="clip" wrap="square"/>
        <a:p>
          <a:pPr algn="just">
            <a:defRPr/>
          </a:pPr>
          <a:r>
            <a:rPr lang="en-US" cap="none" sz="1100" b="1" i="0" u="none" baseline="0">
              <a:latin typeface="Times New Roman"/>
              <a:ea typeface="Times New Roman"/>
              <a:cs typeface="Times New Roman"/>
            </a:rPr>
            <a:t>(</a:t>
          </a:r>
          <a:r>
            <a:rPr lang="en-US" cap="none" sz="1100" b="0" i="0" u="none" baseline="0">
              <a:latin typeface="Times New Roman"/>
              <a:ea typeface="Times New Roman"/>
              <a:cs typeface="Times New Roman"/>
            </a:rPr>
            <a:t>The Condensed Consolidated Cash Flow Statement should be read in conjunction with the Annual Financial Report for the year ended 31 December 2006)</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42</xdr:row>
      <xdr:rowOff>9525</xdr:rowOff>
    </xdr:from>
    <xdr:to>
      <xdr:col>7</xdr:col>
      <xdr:colOff>828675</xdr:colOff>
      <xdr:row>44</xdr:row>
      <xdr:rowOff>104775</xdr:rowOff>
    </xdr:to>
    <xdr:sp>
      <xdr:nvSpPr>
        <xdr:cNvPr id="1" name="TextBox 1"/>
        <xdr:cNvSpPr txBox="1">
          <a:spLocks noChangeArrowheads="1"/>
        </xdr:cNvSpPr>
      </xdr:nvSpPr>
      <xdr:spPr>
        <a:xfrm>
          <a:off x="333375" y="8372475"/>
          <a:ext cx="6324600" cy="49530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200" b="0" i="0" u="none" baseline="0"/>
            <a:t>The audit  report of the preceding annual financial statements of the Group and the Company were reported without any qualification.</a:t>
          </a:r>
        </a:p>
      </xdr:txBody>
    </xdr:sp>
    <xdr:clientData/>
  </xdr:twoCellAnchor>
  <xdr:twoCellAnchor>
    <xdr:from>
      <xdr:col>0</xdr:col>
      <xdr:colOff>266700</xdr:colOff>
      <xdr:row>165</xdr:row>
      <xdr:rowOff>0</xdr:rowOff>
    </xdr:from>
    <xdr:to>
      <xdr:col>7</xdr:col>
      <xdr:colOff>0</xdr:colOff>
      <xdr:row>165</xdr:row>
      <xdr:rowOff>0</xdr:rowOff>
    </xdr:to>
    <xdr:sp>
      <xdr:nvSpPr>
        <xdr:cNvPr id="2" name="TextBox 2"/>
        <xdr:cNvSpPr txBox="1">
          <a:spLocks noChangeArrowheads="1"/>
        </xdr:cNvSpPr>
      </xdr:nvSpPr>
      <xdr:spPr>
        <a:xfrm>
          <a:off x="266700" y="32689800"/>
          <a:ext cx="5562600" cy="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t>There were no pre-acquisition profits for the current financial period under review.</a:t>
          </a:r>
        </a:p>
      </xdr:txBody>
    </xdr:sp>
    <xdr:clientData/>
  </xdr:twoCellAnchor>
  <xdr:twoCellAnchor>
    <xdr:from>
      <xdr:col>1</xdr:col>
      <xdr:colOff>9525</xdr:colOff>
      <xdr:row>165</xdr:row>
      <xdr:rowOff>0</xdr:rowOff>
    </xdr:from>
    <xdr:to>
      <xdr:col>6</xdr:col>
      <xdr:colOff>1009650</xdr:colOff>
      <xdr:row>165</xdr:row>
      <xdr:rowOff>0</xdr:rowOff>
    </xdr:to>
    <xdr:sp>
      <xdr:nvSpPr>
        <xdr:cNvPr id="3" name="TextBox 3"/>
        <xdr:cNvSpPr txBox="1">
          <a:spLocks noChangeArrowheads="1"/>
        </xdr:cNvSpPr>
      </xdr:nvSpPr>
      <xdr:spPr>
        <a:xfrm>
          <a:off x="333375" y="32689800"/>
          <a:ext cx="5486400" cy="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t>There were no profits on sale of investments and/or properties for the current financial period under review. </a:t>
          </a:r>
        </a:p>
      </xdr:txBody>
    </xdr:sp>
    <xdr:clientData/>
  </xdr:twoCellAnchor>
  <xdr:twoCellAnchor>
    <xdr:from>
      <xdr:col>2</xdr:col>
      <xdr:colOff>38100</xdr:colOff>
      <xdr:row>166</xdr:row>
      <xdr:rowOff>19050</xdr:rowOff>
    </xdr:from>
    <xdr:to>
      <xdr:col>7</xdr:col>
      <xdr:colOff>838200</xdr:colOff>
      <xdr:row>168</xdr:row>
      <xdr:rowOff>19050</xdr:rowOff>
    </xdr:to>
    <xdr:sp>
      <xdr:nvSpPr>
        <xdr:cNvPr id="4" name="TextBox 4"/>
        <xdr:cNvSpPr txBox="1">
          <a:spLocks noChangeArrowheads="1"/>
        </xdr:cNvSpPr>
      </xdr:nvSpPr>
      <xdr:spPr>
        <a:xfrm>
          <a:off x="561975" y="32908875"/>
          <a:ext cx="6105525" cy="40005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200" b="0" i="0" u="none" baseline="0"/>
            <a:t>There were no purchases or disposals of quoted securities for the current quarter and financial period to date.</a:t>
          </a:r>
        </a:p>
      </xdr:txBody>
    </xdr:sp>
    <xdr:clientData/>
  </xdr:twoCellAnchor>
  <xdr:twoCellAnchor>
    <xdr:from>
      <xdr:col>1</xdr:col>
      <xdr:colOff>0</xdr:colOff>
      <xdr:row>205</xdr:row>
      <xdr:rowOff>0</xdr:rowOff>
    </xdr:from>
    <xdr:to>
      <xdr:col>7</xdr:col>
      <xdr:colOff>0</xdr:colOff>
      <xdr:row>205</xdr:row>
      <xdr:rowOff>0</xdr:rowOff>
    </xdr:to>
    <xdr:sp>
      <xdr:nvSpPr>
        <xdr:cNvPr id="5" name="TextBox 7"/>
        <xdr:cNvSpPr txBox="1">
          <a:spLocks noChangeArrowheads="1"/>
        </xdr:cNvSpPr>
      </xdr:nvSpPr>
      <xdr:spPr>
        <a:xfrm>
          <a:off x="323850" y="40671750"/>
          <a:ext cx="5505450" cy="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t>No segmental analysis was prepared as the Group is primarily engaged in the manufacturing and trading of jewellery and gold in Malaysia.</a:t>
          </a:r>
        </a:p>
      </xdr:txBody>
    </xdr:sp>
    <xdr:clientData/>
  </xdr:twoCellAnchor>
  <xdr:twoCellAnchor>
    <xdr:from>
      <xdr:col>1</xdr:col>
      <xdr:colOff>0</xdr:colOff>
      <xdr:row>205</xdr:row>
      <xdr:rowOff>0</xdr:rowOff>
    </xdr:from>
    <xdr:to>
      <xdr:col>7</xdr:col>
      <xdr:colOff>28575</xdr:colOff>
      <xdr:row>205</xdr:row>
      <xdr:rowOff>0</xdr:rowOff>
    </xdr:to>
    <xdr:sp>
      <xdr:nvSpPr>
        <xdr:cNvPr id="6" name="TextBox 8"/>
        <xdr:cNvSpPr txBox="1">
          <a:spLocks noChangeArrowheads="1"/>
        </xdr:cNvSpPr>
      </xdr:nvSpPr>
      <xdr:spPr>
        <a:xfrm>
          <a:off x="323850" y="40671750"/>
          <a:ext cx="5534025" cy="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t>In the third quarter of year 2002, the Group registered a revenue of RM23.6 million and PBT of RM4.0 million.  In the preceding quarter, the Group registered a turnover of RM22.1 million  and PBT of RM4.5 million. The increase in turnover in current quarter mainly due to the Mega Sales Carnival through out the month of August. However,  Profit Before Tax decreased  from RM4.5 million to RM4 million in current quarter as a result of higher discount given.</a:t>
          </a:r>
        </a:p>
      </xdr:txBody>
    </xdr:sp>
    <xdr:clientData/>
  </xdr:twoCellAnchor>
  <xdr:twoCellAnchor>
    <xdr:from>
      <xdr:col>1</xdr:col>
      <xdr:colOff>0</xdr:colOff>
      <xdr:row>205</xdr:row>
      <xdr:rowOff>0</xdr:rowOff>
    </xdr:from>
    <xdr:to>
      <xdr:col>6</xdr:col>
      <xdr:colOff>1000125</xdr:colOff>
      <xdr:row>205</xdr:row>
      <xdr:rowOff>0</xdr:rowOff>
    </xdr:to>
    <xdr:sp>
      <xdr:nvSpPr>
        <xdr:cNvPr id="7" name="TextBox 9"/>
        <xdr:cNvSpPr txBox="1">
          <a:spLocks noChangeArrowheads="1"/>
        </xdr:cNvSpPr>
      </xdr:nvSpPr>
      <xdr:spPr>
        <a:xfrm>
          <a:off x="323850" y="40671750"/>
          <a:ext cx="5486400" cy="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t>Barring any unforeseen circumstances, the Board anticipates that the Group's performance for the forthcoming periods will remain satisfactory.</a:t>
          </a:r>
        </a:p>
      </xdr:txBody>
    </xdr:sp>
    <xdr:clientData/>
  </xdr:twoCellAnchor>
  <xdr:twoCellAnchor>
    <xdr:from>
      <xdr:col>1</xdr:col>
      <xdr:colOff>0</xdr:colOff>
      <xdr:row>205</xdr:row>
      <xdr:rowOff>0</xdr:rowOff>
    </xdr:from>
    <xdr:to>
      <xdr:col>7</xdr:col>
      <xdr:colOff>0</xdr:colOff>
      <xdr:row>205</xdr:row>
      <xdr:rowOff>0</xdr:rowOff>
    </xdr:to>
    <xdr:sp>
      <xdr:nvSpPr>
        <xdr:cNvPr id="8" name="TextBox 10"/>
        <xdr:cNvSpPr txBox="1">
          <a:spLocks noChangeArrowheads="1"/>
        </xdr:cNvSpPr>
      </xdr:nvSpPr>
      <xdr:spPr>
        <a:xfrm>
          <a:off x="323850" y="40671750"/>
          <a:ext cx="5505450" cy="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t>For the financial period ended 30 September 2002, the Group registered a revenue of RM71.6 million as compared to RM60.3 million in corresponding period in preceding year. Profit Before Tax increased by RM1.7 million to RM11.5 million due to sales mix.</a:t>
          </a:r>
        </a:p>
      </xdr:txBody>
    </xdr:sp>
    <xdr:clientData/>
  </xdr:twoCellAnchor>
  <xdr:twoCellAnchor>
    <xdr:from>
      <xdr:col>1</xdr:col>
      <xdr:colOff>0</xdr:colOff>
      <xdr:row>205</xdr:row>
      <xdr:rowOff>0</xdr:rowOff>
    </xdr:from>
    <xdr:to>
      <xdr:col>7</xdr:col>
      <xdr:colOff>28575</xdr:colOff>
      <xdr:row>205</xdr:row>
      <xdr:rowOff>0</xdr:rowOff>
    </xdr:to>
    <xdr:sp>
      <xdr:nvSpPr>
        <xdr:cNvPr id="9" name="TextBox 11"/>
        <xdr:cNvSpPr txBox="1">
          <a:spLocks noChangeArrowheads="1"/>
        </xdr:cNvSpPr>
      </xdr:nvSpPr>
      <xdr:spPr>
        <a:xfrm>
          <a:off x="323850" y="40671750"/>
          <a:ext cx="5534025" cy="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t>There were no subsequent material events as at date of this quarterly report.</a:t>
          </a:r>
        </a:p>
      </xdr:txBody>
    </xdr:sp>
    <xdr:clientData/>
  </xdr:twoCellAnchor>
  <xdr:twoCellAnchor>
    <xdr:from>
      <xdr:col>2</xdr:col>
      <xdr:colOff>28575</xdr:colOff>
      <xdr:row>174</xdr:row>
      <xdr:rowOff>0</xdr:rowOff>
    </xdr:from>
    <xdr:to>
      <xdr:col>7</xdr:col>
      <xdr:colOff>828675</xdr:colOff>
      <xdr:row>174</xdr:row>
      <xdr:rowOff>0</xdr:rowOff>
    </xdr:to>
    <xdr:sp>
      <xdr:nvSpPr>
        <xdr:cNvPr id="10" name="TextBox 12"/>
        <xdr:cNvSpPr txBox="1">
          <a:spLocks noChangeArrowheads="1"/>
        </xdr:cNvSpPr>
      </xdr:nvSpPr>
      <xdr:spPr>
        <a:xfrm>
          <a:off x="552450" y="34490025"/>
          <a:ext cx="6105525" cy="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t>a bonus issue of 21,000,000 new ordinary shares of RM1.00 each in Degem Berhad ("Degem Shares") to be credited as fully paid up to the shareholders of the Company on the basis of one (1) new Degem Share for every two (2) existing Degem Shares held ("Proposed Bonus Issue");
</a:t>
          </a:r>
        </a:p>
      </xdr:txBody>
    </xdr:sp>
    <xdr:clientData/>
  </xdr:twoCellAnchor>
  <xdr:twoCellAnchor>
    <xdr:from>
      <xdr:col>2</xdr:col>
      <xdr:colOff>28575</xdr:colOff>
      <xdr:row>174</xdr:row>
      <xdr:rowOff>0</xdr:rowOff>
    </xdr:from>
    <xdr:to>
      <xdr:col>8</xdr:col>
      <xdr:colOff>0</xdr:colOff>
      <xdr:row>174</xdr:row>
      <xdr:rowOff>0</xdr:rowOff>
    </xdr:to>
    <xdr:sp>
      <xdr:nvSpPr>
        <xdr:cNvPr id="11" name="TextBox 13"/>
        <xdr:cNvSpPr txBox="1">
          <a:spLocks noChangeArrowheads="1"/>
        </xdr:cNvSpPr>
      </xdr:nvSpPr>
      <xdr:spPr>
        <a:xfrm>
          <a:off x="552450" y="34490025"/>
          <a:ext cx="6353175" cy="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t>an increase in the authorised share capital of the Company from RM50,000,000 comprising 50,000,000 Degem Shares to RM100,000,000 comprising 100,000,000 Degem Shares ("Proposed Increase");
</a:t>
          </a:r>
        </a:p>
      </xdr:txBody>
    </xdr:sp>
    <xdr:clientData/>
  </xdr:twoCellAnchor>
  <xdr:twoCellAnchor>
    <xdr:from>
      <xdr:col>2</xdr:col>
      <xdr:colOff>28575</xdr:colOff>
      <xdr:row>174</xdr:row>
      <xdr:rowOff>0</xdr:rowOff>
    </xdr:from>
    <xdr:to>
      <xdr:col>7</xdr:col>
      <xdr:colOff>838200</xdr:colOff>
      <xdr:row>174</xdr:row>
      <xdr:rowOff>0</xdr:rowOff>
    </xdr:to>
    <xdr:sp>
      <xdr:nvSpPr>
        <xdr:cNvPr id="12" name="TextBox 14"/>
        <xdr:cNvSpPr txBox="1">
          <a:spLocks noChangeArrowheads="1"/>
        </xdr:cNvSpPr>
      </xdr:nvSpPr>
      <xdr:spPr>
        <a:xfrm>
          <a:off x="552450" y="34490025"/>
          <a:ext cx="6115050" cy="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t>to transfer the listing of and quotation for the entire enlarged issued and paid up share capital of the Company comprising 63,000,000 Degem Shares from the Second Board to Main Board of Kuala Lumpur Stock Exchange upon completion of the Proposed Bonus Issue ("Proposed Transfer").
</a:t>
          </a:r>
        </a:p>
      </xdr:txBody>
    </xdr:sp>
    <xdr:clientData/>
  </xdr:twoCellAnchor>
  <xdr:twoCellAnchor>
    <xdr:from>
      <xdr:col>1</xdr:col>
      <xdr:colOff>9525</xdr:colOff>
      <xdr:row>48</xdr:row>
      <xdr:rowOff>28575</xdr:rowOff>
    </xdr:from>
    <xdr:to>
      <xdr:col>7</xdr:col>
      <xdr:colOff>1028700</xdr:colOff>
      <xdr:row>50</xdr:row>
      <xdr:rowOff>85725</xdr:rowOff>
    </xdr:to>
    <xdr:sp>
      <xdr:nvSpPr>
        <xdr:cNvPr id="13" name="TextBox 15"/>
        <xdr:cNvSpPr txBox="1">
          <a:spLocks noChangeArrowheads="1"/>
        </xdr:cNvSpPr>
      </xdr:nvSpPr>
      <xdr:spPr>
        <a:xfrm>
          <a:off x="333375" y="9563100"/>
          <a:ext cx="6524625" cy="45720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200" b="0" i="0" u="none" baseline="0"/>
            <a:t>Festive seasons do have an effect on the operations of the Group.</a:t>
          </a:r>
        </a:p>
      </xdr:txBody>
    </xdr:sp>
    <xdr:clientData/>
  </xdr:twoCellAnchor>
  <xdr:twoCellAnchor>
    <xdr:from>
      <xdr:col>0</xdr:col>
      <xdr:colOff>304800</xdr:colOff>
      <xdr:row>88</xdr:row>
      <xdr:rowOff>114300</xdr:rowOff>
    </xdr:from>
    <xdr:to>
      <xdr:col>7</xdr:col>
      <xdr:colOff>1047750</xdr:colOff>
      <xdr:row>94</xdr:row>
      <xdr:rowOff>19050</xdr:rowOff>
    </xdr:to>
    <xdr:sp>
      <xdr:nvSpPr>
        <xdr:cNvPr id="14" name="TextBox 16"/>
        <xdr:cNvSpPr txBox="1">
          <a:spLocks noChangeArrowheads="1"/>
        </xdr:cNvSpPr>
      </xdr:nvSpPr>
      <xdr:spPr>
        <a:xfrm>
          <a:off x="304800" y="17535525"/>
          <a:ext cx="6572250" cy="99060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200" b="0" i="0" u="none" baseline="0">
              <a:solidFill>
                <a:srgbClr val="000000"/>
              </a:solidFill>
            </a:rPr>
            <a:t>On 12 November 2007, the Company's wholly-owned subsidiary, Jewelmart International Sdn Bhd. (Formerly known as Rancak Riang Sdn. Bhd.)("Jewelmart") had subscribed for 600,000 ordinary shares of HK$1-00 each in Meca Jewellery Limited ("MECA") for a consideration of HK$600,000-00 only. The subscription had resulted MECA to become a 60% owned subsidiary of Jewelmart with Degem Berhad as the ultimate holding company.</a:t>
          </a:r>
        </a:p>
      </xdr:txBody>
    </xdr:sp>
    <xdr:clientData/>
  </xdr:twoCellAnchor>
  <xdr:twoCellAnchor>
    <xdr:from>
      <xdr:col>1</xdr:col>
      <xdr:colOff>19050</xdr:colOff>
      <xdr:row>214</xdr:row>
      <xdr:rowOff>9525</xdr:rowOff>
    </xdr:from>
    <xdr:to>
      <xdr:col>7</xdr:col>
      <xdr:colOff>1047750</xdr:colOff>
      <xdr:row>216</xdr:row>
      <xdr:rowOff>57150</xdr:rowOff>
    </xdr:to>
    <xdr:sp>
      <xdr:nvSpPr>
        <xdr:cNvPr id="15" name="TextBox 17"/>
        <xdr:cNvSpPr txBox="1">
          <a:spLocks noChangeArrowheads="1"/>
        </xdr:cNvSpPr>
      </xdr:nvSpPr>
      <xdr:spPr>
        <a:xfrm>
          <a:off x="342900" y="42443400"/>
          <a:ext cx="6534150" cy="447675"/>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200" b="0" i="0" u="none" baseline="0"/>
            <a:t>Basic earnings per share is calculated by dividing the profit attributable to shareholders by the weighted average number of ordinary shares in issue during the financial period.</a:t>
          </a:r>
        </a:p>
      </xdr:txBody>
    </xdr:sp>
    <xdr:clientData/>
  </xdr:twoCellAnchor>
  <xdr:twoCellAnchor>
    <xdr:from>
      <xdr:col>1</xdr:col>
      <xdr:colOff>9525</xdr:colOff>
      <xdr:row>226</xdr:row>
      <xdr:rowOff>200025</xdr:rowOff>
    </xdr:from>
    <xdr:to>
      <xdr:col>3</xdr:col>
      <xdr:colOff>2095500</xdr:colOff>
      <xdr:row>229</xdr:row>
      <xdr:rowOff>0</xdr:rowOff>
    </xdr:to>
    <xdr:sp>
      <xdr:nvSpPr>
        <xdr:cNvPr id="16" name="TextBox 18"/>
        <xdr:cNvSpPr txBox="1">
          <a:spLocks noChangeArrowheads="1"/>
        </xdr:cNvSpPr>
      </xdr:nvSpPr>
      <xdr:spPr>
        <a:xfrm>
          <a:off x="333375" y="45110400"/>
          <a:ext cx="2381250" cy="428625"/>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200" b="0" i="0" u="none" baseline="0"/>
            <a:t>Adjusted weighted average number of ordinary shares in issue</a:t>
          </a:r>
        </a:p>
      </xdr:txBody>
    </xdr:sp>
    <xdr:clientData/>
  </xdr:twoCellAnchor>
  <xdr:twoCellAnchor>
    <xdr:from>
      <xdr:col>1</xdr:col>
      <xdr:colOff>19050</xdr:colOff>
      <xdr:row>131</xdr:row>
      <xdr:rowOff>38100</xdr:rowOff>
    </xdr:from>
    <xdr:to>
      <xdr:col>7</xdr:col>
      <xdr:colOff>933450</xdr:colOff>
      <xdr:row>133</xdr:row>
      <xdr:rowOff>114300</xdr:rowOff>
    </xdr:to>
    <xdr:sp>
      <xdr:nvSpPr>
        <xdr:cNvPr id="17" name="TextBox 20"/>
        <xdr:cNvSpPr txBox="1">
          <a:spLocks noChangeArrowheads="1"/>
        </xdr:cNvSpPr>
      </xdr:nvSpPr>
      <xdr:spPr>
        <a:xfrm>
          <a:off x="342900" y="25755600"/>
          <a:ext cx="6419850" cy="542925"/>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u="none" baseline="0">
              <a:latin typeface="Arial"/>
              <a:ea typeface="Arial"/>
              <a:cs typeface="Arial"/>
            </a:rPr>
            <a:t/>
          </a:r>
        </a:p>
      </xdr:txBody>
    </xdr:sp>
    <xdr:clientData/>
  </xdr:twoCellAnchor>
  <xdr:twoCellAnchor>
    <xdr:from>
      <xdr:col>1</xdr:col>
      <xdr:colOff>0</xdr:colOff>
      <xdr:row>282</xdr:row>
      <xdr:rowOff>19050</xdr:rowOff>
    </xdr:from>
    <xdr:to>
      <xdr:col>8</xdr:col>
      <xdr:colOff>76200</xdr:colOff>
      <xdr:row>285</xdr:row>
      <xdr:rowOff>47625</xdr:rowOff>
    </xdr:to>
    <xdr:sp>
      <xdr:nvSpPr>
        <xdr:cNvPr id="18" name="TextBox 22"/>
        <xdr:cNvSpPr txBox="1">
          <a:spLocks noChangeArrowheads="1"/>
        </xdr:cNvSpPr>
      </xdr:nvSpPr>
      <xdr:spPr>
        <a:xfrm>
          <a:off x="323850" y="55483125"/>
          <a:ext cx="6657975" cy="62865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u="none" baseline="0">
              <a:latin typeface="Arial"/>
              <a:ea typeface="Arial"/>
              <a:cs typeface="Arial"/>
            </a:rPr>
            <a:t/>
          </a:r>
        </a:p>
      </xdr:txBody>
    </xdr:sp>
    <xdr:clientData/>
  </xdr:twoCellAnchor>
  <xdr:oneCellAnchor>
    <xdr:from>
      <xdr:col>5</xdr:col>
      <xdr:colOff>1057275</xdr:colOff>
      <xdr:row>227</xdr:row>
      <xdr:rowOff>180975</xdr:rowOff>
    </xdr:from>
    <xdr:ext cx="161925" cy="238125"/>
    <xdr:sp>
      <xdr:nvSpPr>
        <xdr:cNvPr id="19" name="TextBox 23"/>
        <xdr:cNvSpPr txBox="1">
          <a:spLocks noChangeArrowheads="1"/>
        </xdr:cNvSpPr>
      </xdr:nvSpPr>
      <xdr:spPr>
        <a:xfrm>
          <a:off x="4810125" y="45300900"/>
          <a:ext cx="161925"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923925</xdr:colOff>
      <xdr:row>227</xdr:row>
      <xdr:rowOff>180975</xdr:rowOff>
    </xdr:from>
    <xdr:ext cx="180975" cy="190500"/>
    <xdr:sp>
      <xdr:nvSpPr>
        <xdr:cNvPr id="20" name="TextBox 24"/>
        <xdr:cNvSpPr txBox="1">
          <a:spLocks noChangeArrowheads="1"/>
        </xdr:cNvSpPr>
      </xdr:nvSpPr>
      <xdr:spPr>
        <a:xfrm>
          <a:off x="6753225" y="45300900"/>
          <a:ext cx="1809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9525</xdr:colOff>
      <xdr:row>174</xdr:row>
      <xdr:rowOff>9525</xdr:rowOff>
    </xdr:from>
    <xdr:to>
      <xdr:col>7</xdr:col>
      <xdr:colOff>771525</xdr:colOff>
      <xdr:row>175</xdr:row>
      <xdr:rowOff>133350</xdr:rowOff>
    </xdr:to>
    <xdr:sp>
      <xdr:nvSpPr>
        <xdr:cNvPr id="21" name="TextBox 25"/>
        <xdr:cNvSpPr txBox="1">
          <a:spLocks noChangeArrowheads="1"/>
        </xdr:cNvSpPr>
      </xdr:nvSpPr>
      <xdr:spPr>
        <a:xfrm>
          <a:off x="533400" y="34537650"/>
          <a:ext cx="6067425" cy="32385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200" b="0" i="0" u="none" baseline="0"/>
            <a:t>
</a:t>
          </a:r>
        </a:p>
      </xdr:txBody>
    </xdr:sp>
    <xdr:clientData/>
  </xdr:twoCellAnchor>
  <xdr:twoCellAnchor>
    <xdr:from>
      <xdr:col>1</xdr:col>
      <xdr:colOff>28575</xdr:colOff>
      <xdr:row>111</xdr:row>
      <xdr:rowOff>19050</xdr:rowOff>
    </xdr:from>
    <xdr:to>
      <xdr:col>7</xdr:col>
      <xdr:colOff>866775</xdr:colOff>
      <xdr:row>116</xdr:row>
      <xdr:rowOff>180975</xdr:rowOff>
    </xdr:to>
    <xdr:sp>
      <xdr:nvSpPr>
        <xdr:cNvPr id="22" name="TextBox 26"/>
        <xdr:cNvSpPr txBox="1">
          <a:spLocks noChangeArrowheads="1"/>
        </xdr:cNvSpPr>
      </xdr:nvSpPr>
      <xdr:spPr>
        <a:xfrm>
          <a:off x="352425" y="21774150"/>
          <a:ext cx="6343650" cy="116205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200" b="0" i="0" u="none" baseline="0"/>
            <a:t>For the financial period ended 31 March 2006, the Group registered a revenue of RM29.5 million as compared to RM25.9 million in the corresponding period of the preceding year. Net profit was RM2.3 million as compared to RM2.0 million in the corresponding period. </a:t>
          </a:r>
        </a:p>
      </xdr:txBody>
    </xdr:sp>
    <xdr:clientData/>
  </xdr:twoCellAnchor>
  <xdr:oneCellAnchor>
    <xdr:from>
      <xdr:col>5</xdr:col>
      <xdr:colOff>1057275</xdr:colOff>
      <xdr:row>227</xdr:row>
      <xdr:rowOff>190500</xdr:rowOff>
    </xdr:from>
    <xdr:ext cx="76200" cy="190500"/>
    <xdr:sp>
      <xdr:nvSpPr>
        <xdr:cNvPr id="23" name="TextBox 28"/>
        <xdr:cNvSpPr txBox="1">
          <a:spLocks noChangeArrowheads="1"/>
        </xdr:cNvSpPr>
      </xdr:nvSpPr>
      <xdr:spPr>
        <a:xfrm>
          <a:off x="4810125" y="45310425"/>
          <a:ext cx="76200" cy="1905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twoCellAnchor>
    <xdr:from>
      <xdr:col>1</xdr:col>
      <xdr:colOff>9525</xdr:colOff>
      <xdr:row>5</xdr:row>
      <xdr:rowOff>190500</xdr:rowOff>
    </xdr:from>
    <xdr:to>
      <xdr:col>7</xdr:col>
      <xdr:colOff>1028700</xdr:colOff>
      <xdr:row>9</xdr:row>
      <xdr:rowOff>95250</xdr:rowOff>
    </xdr:to>
    <xdr:sp>
      <xdr:nvSpPr>
        <xdr:cNvPr id="24" name="TextBox 29"/>
        <xdr:cNvSpPr txBox="1">
          <a:spLocks noChangeArrowheads="1"/>
        </xdr:cNvSpPr>
      </xdr:nvSpPr>
      <xdr:spPr>
        <a:xfrm>
          <a:off x="333375" y="1152525"/>
          <a:ext cx="6524625" cy="70485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200" b="0" i="0" u="none" baseline="0">
              <a:latin typeface="Times New Roman"/>
              <a:ea typeface="Times New Roman"/>
              <a:cs typeface="Times New Roman"/>
            </a:rPr>
            <a:t>The interim financial report has been prepared in accordance with FRS 134</a:t>
          </a:r>
          <a:r>
            <a:rPr lang="en-US" cap="none" sz="1200" b="0" i="0" u="none" baseline="-25000">
              <a:latin typeface="Times New Roman"/>
              <a:ea typeface="Times New Roman"/>
              <a:cs typeface="Times New Roman"/>
            </a:rPr>
            <a:t>2004</a:t>
          </a:r>
          <a:r>
            <a:rPr lang="en-US" cap="none" sz="1200" b="0" i="0" u="none" baseline="0">
              <a:latin typeface="Times New Roman"/>
              <a:ea typeface="Times New Roman"/>
              <a:cs typeface="Times New Roman"/>
            </a:rPr>
            <a:t> Interim Financial Reporting and Chapter 9 part K of the Listing Requirements of Bursa Malaysia Securities Berhad, and should be read in conjunction with the annual audited financial statements for the year ended 31 December 2006.
</a:t>
          </a:r>
          <a:r>
            <a:rPr lang="en-US" cap="none" sz="1300" b="0" i="0" u="none" baseline="0">
              <a:latin typeface="Times New Roman"/>
              <a:ea typeface="Times New Roman"/>
              <a:cs typeface="Times New Roman"/>
            </a:rPr>
            <a:t>
</a:t>
          </a:r>
        </a:p>
      </xdr:txBody>
    </xdr:sp>
    <xdr:clientData/>
  </xdr:twoCellAnchor>
  <xdr:twoCellAnchor>
    <xdr:from>
      <xdr:col>1</xdr:col>
      <xdr:colOff>9525</xdr:colOff>
      <xdr:row>42</xdr:row>
      <xdr:rowOff>9525</xdr:rowOff>
    </xdr:from>
    <xdr:to>
      <xdr:col>7</xdr:col>
      <xdr:colOff>1038225</xdr:colOff>
      <xdr:row>44</xdr:row>
      <xdr:rowOff>104775</xdr:rowOff>
    </xdr:to>
    <xdr:sp>
      <xdr:nvSpPr>
        <xdr:cNvPr id="25" name="TextBox 30"/>
        <xdr:cNvSpPr txBox="1">
          <a:spLocks noChangeArrowheads="1"/>
        </xdr:cNvSpPr>
      </xdr:nvSpPr>
      <xdr:spPr>
        <a:xfrm>
          <a:off x="333375" y="8372475"/>
          <a:ext cx="6534150" cy="49530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200" b="0" i="0" u="none" baseline="0"/>
            <a:t>The audit  report of the preceding annual financial statements of the Group and the Company were reported without any qualification.</a:t>
          </a:r>
        </a:p>
      </xdr:txBody>
    </xdr:sp>
    <xdr:clientData/>
  </xdr:twoCellAnchor>
  <xdr:twoCellAnchor>
    <xdr:from>
      <xdr:col>0</xdr:col>
      <xdr:colOff>266700</xdr:colOff>
      <xdr:row>165</xdr:row>
      <xdr:rowOff>0</xdr:rowOff>
    </xdr:from>
    <xdr:to>
      <xdr:col>7</xdr:col>
      <xdr:colOff>0</xdr:colOff>
      <xdr:row>165</xdr:row>
      <xdr:rowOff>0</xdr:rowOff>
    </xdr:to>
    <xdr:sp>
      <xdr:nvSpPr>
        <xdr:cNvPr id="26" name="TextBox 31"/>
        <xdr:cNvSpPr txBox="1">
          <a:spLocks noChangeArrowheads="1"/>
        </xdr:cNvSpPr>
      </xdr:nvSpPr>
      <xdr:spPr>
        <a:xfrm>
          <a:off x="266700" y="32727900"/>
          <a:ext cx="5562600" cy="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t>There were no pre-acquisition profits for the current financial period under review.</a:t>
          </a:r>
        </a:p>
      </xdr:txBody>
    </xdr:sp>
    <xdr:clientData/>
  </xdr:twoCellAnchor>
  <xdr:twoCellAnchor>
    <xdr:from>
      <xdr:col>1</xdr:col>
      <xdr:colOff>9525</xdr:colOff>
      <xdr:row>165</xdr:row>
      <xdr:rowOff>0</xdr:rowOff>
    </xdr:from>
    <xdr:to>
      <xdr:col>6</xdr:col>
      <xdr:colOff>1009650</xdr:colOff>
      <xdr:row>165</xdr:row>
      <xdr:rowOff>0</xdr:rowOff>
    </xdr:to>
    <xdr:sp>
      <xdr:nvSpPr>
        <xdr:cNvPr id="27" name="TextBox 32"/>
        <xdr:cNvSpPr txBox="1">
          <a:spLocks noChangeArrowheads="1"/>
        </xdr:cNvSpPr>
      </xdr:nvSpPr>
      <xdr:spPr>
        <a:xfrm>
          <a:off x="333375" y="32727900"/>
          <a:ext cx="5486400" cy="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t>There were no profits on sale of investments and/or properties for the current financial period under review. </a:t>
          </a:r>
        </a:p>
      </xdr:txBody>
    </xdr:sp>
    <xdr:clientData/>
  </xdr:twoCellAnchor>
  <xdr:twoCellAnchor>
    <xdr:from>
      <xdr:col>2</xdr:col>
      <xdr:colOff>38100</xdr:colOff>
      <xdr:row>166</xdr:row>
      <xdr:rowOff>19050</xdr:rowOff>
    </xdr:from>
    <xdr:to>
      <xdr:col>7</xdr:col>
      <xdr:colOff>1028700</xdr:colOff>
      <xdr:row>168</xdr:row>
      <xdr:rowOff>57150</xdr:rowOff>
    </xdr:to>
    <xdr:sp>
      <xdr:nvSpPr>
        <xdr:cNvPr id="28" name="TextBox 33"/>
        <xdr:cNvSpPr txBox="1">
          <a:spLocks noChangeArrowheads="1"/>
        </xdr:cNvSpPr>
      </xdr:nvSpPr>
      <xdr:spPr>
        <a:xfrm>
          <a:off x="561975" y="32946975"/>
          <a:ext cx="6296025" cy="43815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200" b="0" i="0" u="none" baseline="0"/>
            <a:t>There were no purchases or disposals of quoted securities for the current quarter and financial period to date.</a:t>
          </a:r>
        </a:p>
      </xdr:txBody>
    </xdr:sp>
    <xdr:clientData/>
  </xdr:twoCellAnchor>
  <xdr:twoCellAnchor>
    <xdr:from>
      <xdr:col>1</xdr:col>
      <xdr:colOff>19050</xdr:colOff>
      <xdr:row>179</xdr:row>
      <xdr:rowOff>9525</xdr:rowOff>
    </xdr:from>
    <xdr:to>
      <xdr:col>7</xdr:col>
      <xdr:colOff>1038225</xdr:colOff>
      <xdr:row>180</xdr:row>
      <xdr:rowOff>66675</xdr:rowOff>
    </xdr:to>
    <xdr:sp>
      <xdr:nvSpPr>
        <xdr:cNvPr id="29" name="TextBox 35"/>
        <xdr:cNvSpPr txBox="1">
          <a:spLocks noChangeArrowheads="1"/>
        </xdr:cNvSpPr>
      </xdr:nvSpPr>
      <xdr:spPr>
        <a:xfrm>
          <a:off x="342900" y="35528250"/>
          <a:ext cx="6524625" cy="257175"/>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200" b="0" i="0" u="none" baseline="0"/>
            <a:t>The Group's borrowings (all denominated in Malaysian currency) as at 30 September 2007 are as follows:-</a:t>
          </a:r>
        </a:p>
      </xdr:txBody>
    </xdr:sp>
    <xdr:clientData/>
  </xdr:twoCellAnchor>
  <xdr:twoCellAnchor>
    <xdr:from>
      <xdr:col>1</xdr:col>
      <xdr:colOff>9525</xdr:colOff>
      <xdr:row>198</xdr:row>
      <xdr:rowOff>9525</xdr:rowOff>
    </xdr:from>
    <xdr:to>
      <xdr:col>7</xdr:col>
      <xdr:colOff>1038225</xdr:colOff>
      <xdr:row>200</xdr:row>
      <xdr:rowOff>57150</xdr:rowOff>
    </xdr:to>
    <xdr:sp>
      <xdr:nvSpPr>
        <xdr:cNvPr id="30" name="TextBox 36"/>
        <xdr:cNvSpPr txBox="1">
          <a:spLocks noChangeArrowheads="1"/>
        </xdr:cNvSpPr>
      </xdr:nvSpPr>
      <xdr:spPr>
        <a:xfrm>
          <a:off x="333375" y="39319200"/>
          <a:ext cx="6534150" cy="447675"/>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200" b="0" i="0" u="none" baseline="0"/>
            <a:t>There were no financial instruments with off balance sheet risk as at the date of this quarterly report and the financial year to date.</a:t>
          </a:r>
        </a:p>
      </xdr:txBody>
    </xdr:sp>
    <xdr:clientData/>
  </xdr:twoCellAnchor>
  <xdr:twoCellAnchor>
    <xdr:from>
      <xdr:col>1</xdr:col>
      <xdr:colOff>19050</xdr:colOff>
      <xdr:row>204</xdr:row>
      <xdr:rowOff>9525</xdr:rowOff>
    </xdr:from>
    <xdr:to>
      <xdr:col>7</xdr:col>
      <xdr:colOff>1009650</xdr:colOff>
      <xdr:row>205</xdr:row>
      <xdr:rowOff>114300</xdr:rowOff>
    </xdr:to>
    <xdr:sp>
      <xdr:nvSpPr>
        <xdr:cNvPr id="31" name="TextBox 37"/>
        <xdr:cNvSpPr txBox="1">
          <a:spLocks noChangeArrowheads="1"/>
        </xdr:cNvSpPr>
      </xdr:nvSpPr>
      <xdr:spPr>
        <a:xfrm>
          <a:off x="342900" y="40519350"/>
          <a:ext cx="6496050" cy="30480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200" b="0" i="0" u="none" baseline="0"/>
            <a:t>There was no material litigation as at the date of this quarterly report and the financial year to date.</a:t>
          </a:r>
        </a:p>
      </xdr:txBody>
    </xdr:sp>
    <xdr:clientData/>
  </xdr:twoCellAnchor>
  <xdr:twoCellAnchor>
    <xdr:from>
      <xdr:col>1</xdr:col>
      <xdr:colOff>19050</xdr:colOff>
      <xdr:row>161</xdr:row>
      <xdr:rowOff>9525</xdr:rowOff>
    </xdr:from>
    <xdr:to>
      <xdr:col>7</xdr:col>
      <xdr:colOff>1038225</xdr:colOff>
      <xdr:row>162</xdr:row>
      <xdr:rowOff>95250</xdr:rowOff>
    </xdr:to>
    <xdr:sp>
      <xdr:nvSpPr>
        <xdr:cNvPr id="32" name="TextBox 38"/>
        <xdr:cNvSpPr txBox="1">
          <a:spLocks noChangeArrowheads="1"/>
        </xdr:cNvSpPr>
      </xdr:nvSpPr>
      <xdr:spPr>
        <a:xfrm>
          <a:off x="342900" y="31937325"/>
          <a:ext cx="6524625" cy="28575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200" b="0" i="0" u="none" baseline="0"/>
            <a:t>There were no sale of unquoted investments and properties for the current quarter under review. </a:t>
          </a:r>
        </a:p>
      </xdr:txBody>
    </xdr:sp>
    <xdr:clientData/>
  </xdr:twoCellAnchor>
  <xdr:twoCellAnchor>
    <xdr:from>
      <xdr:col>1</xdr:col>
      <xdr:colOff>19050</xdr:colOff>
      <xdr:row>59</xdr:row>
      <xdr:rowOff>9525</xdr:rowOff>
    </xdr:from>
    <xdr:to>
      <xdr:col>7</xdr:col>
      <xdr:colOff>1019175</xdr:colOff>
      <xdr:row>60</xdr:row>
      <xdr:rowOff>76200</xdr:rowOff>
    </xdr:to>
    <xdr:sp>
      <xdr:nvSpPr>
        <xdr:cNvPr id="33" name="TextBox 39"/>
        <xdr:cNvSpPr txBox="1">
          <a:spLocks noChangeArrowheads="1"/>
        </xdr:cNvSpPr>
      </xdr:nvSpPr>
      <xdr:spPr>
        <a:xfrm>
          <a:off x="342900" y="11744325"/>
          <a:ext cx="6505575" cy="26670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200" b="0" i="0" u="none" baseline="0"/>
            <a:t>There were no material changes in the estimates used for the preparation of interim financial report.</a:t>
          </a:r>
        </a:p>
      </xdr:txBody>
    </xdr:sp>
    <xdr:clientData/>
  </xdr:twoCellAnchor>
  <xdr:twoCellAnchor>
    <xdr:from>
      <xdr:col>2</xdr:col>
      <xdr:colOff>28575</xdr:colOff>
      <xdr:row>174</xdr:row>
      <xdr:rowOff>0</xdr:rowOff>
    </xdr:from>
    <xdr:to>
      <xdr:col>7</xdr:col>
      <xdr:colOff>828675</xdr:colOff>
      <xdr:row>174</xdr:row>
      <xdr:rowOff>0</xdr:rowOff>
    </xdr:to>
    <xdr:sp>
      <xdr:nvSpPr>
        <xdr:cNvPr id="34" name="TextBox 40"/>
        <xdr:cNvSpPr txBox="1">
          <a:spLocks noChangeArrowheads="1"/>
        </xdr:cNvSpPr>
      </xdr:nvSpPr>
      <xdr:spPr>
        <a:xfrm>
          <a:off x="552450" y="34528125"/>
          <a:ext cx="6105525" cy="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t>a bonus issue of 21,000,000 new ordinary shares of RM1.00 each in Degem Berhad ("Degem Shares") to be credited as fully paid up to the shareholders of the Company on the basis of one (1) new Degem Share for every two (2) existing Degem Shares held ("Proposed Bonus Issue");
</a:t>
          </a:r>
        </a:p>
      </xdr:txBody>
    </xdr:sp>
    <xdr:clientData/>
  </xdr:twoCellAnchor>
  <xdr:twoCellAnchor>
    <xdr:from>
      <xdr:col>2</xdr:col>
      <xdr:colOff>28575</xdr:colOff>
      <xdr:row>174</xdr:row>
      <xdr:rowOff>0</xdr:rowOff>
    </xdr:from>
    <xdr:to>
      <xdr:col>8</xdr:col>
      <xdr:colOff>0</xdr:colOff>
      <xdr:row>174</xdr:row>
      <xdr:rowOff>0</xdr:rowOff>
    </xdr:to>
    <xdr:sp>
      <xdr:nvSpPr>
        <xdr:cNvPr id="35" name="TextBox 41"/>
        <xdr:cNvSpPr txBox="1">
          <a:spLocks noChangeArrowheads="1"/>
        </xdr:cNvSpPr>
      </xdr:nvSpPr>
      <xdr:spPr>
        <a:xfrm>
          <a:off x="552450" y="34528125"/>
          <a:ext cx="6353175" cy="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t>an increase in the authorised share capital of the Company from RM50,000,000 comprising 50,000,000 Degem Shares to RM100,000,000 comprising 100,000,000 Degem Shares ("Proposed Increase");
</a:t>
          </a:r>
        </a:p>
      </xdr:txBody>
    </xdr:sp>
    <xdr:clientData/>
  </xdr:twoCellAnchor>
  <xdr:twoCellAnchor>
    <xdr:from>
      <xdr:col>2</xdr:col>
      <xdr:colOff>28575</xdr:colOff>
      <xdr:row>174</xdr:row>
      <xdr:rowOff>0</xdr:rowOff>
    </xdr:from>
    <xdr:to>
      <xdr:col>7</xdr:col>
      <xdr:colOff>838200</xdr:colOff>
      <xdr:row>174</xdr:row>
      <xdr:rowOff>0</xdr:rowOff>
    </xdr:to>
    <xdr:sp>
      <xdr:nvSpPr>
        <xdr:cNvPr id="36" name="TextBox 42"/>
        <xdr:cNvSpPr txBox="1">
          <a:spLocks noChangeArrowheads="1"/>
        </xdr:cNvSpPr>
      </xdr:nvSpPr>
      <xdr:spPr>
        <a:xfrm>
          <a:off x="552450" y="34528125"/>
          <a:ext cx="6115050" cy="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t>to transfer the listing of and quotation for the entire enlarged issued and paid up share capital of the Company comprising 63,000,000 Degem Shares from the Second Board to Main Board of Kuala Lumpur Stock Exchange upon completion of the Proposed Bonus Issue ("Proposed Transfer").
</a:t>
          </a:r>
        </a:p>
      </xdr:txBody>
    </xdr:sp>
    <xdr:clientData/>
  </xdr:twoCellAnchor>
  <xdr:twoCellAnchor>
    <xdr:from>
      <xdr:col>1</xdr:col>
      <xdr:colOff>9525</xdr:colOff>
      <xdr:row>54</xdr:row>
      <xdr:rowOff>0</xdr:rowOff>
    </xdr:from>
    <xdr:to>
      <xdr:col>7</xdr:col>
      <xdr:colOff>1028700</xdr:colOff>
      <xdr:row>55</xdr:row>
      <xdr:rowOff>85725</xdr:rowOff>
    </xdr:to>
    <xdr:sp>
      <xdr:nvSpPr>
        <xdr:cNvPr id="37" name="TextBox 43"/>
        <xdr:cNvSpPr txBox="1">
          <a:spLocks noChangeArrowheads="1"/>
        </xdr:cNvSpPr>
      </xdr:nvSpPr>
      <xdr:spPr>
        <a:xfrm>
          <a:off x="333375" y="10734675"/>
          <a:ext cx="6524625" cy="28575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200" b="0" i="0" u="none" baseline="0"/>
            <a:t>There were no unusual and extraordinary items for the current interim period and financial period to date.</a:t>
          </a:r>
        </a:p>
      </xdr:txBody>
    </xdr:sp>
    <xdr:clientData/>
  </xdr:twoCellAnchor>
  <xdr:twoCellAnchor>
    <xdr:from>
      <xdr:col>1</xdr:col>
      <xdr:colOff>9525</xdr:colOff>
      <xdr:row>103</xdr:row>
      <xdr:rowOff>9525</xdr:rowOff>
    </xdr:from>
    <xdr:to>
      <xdr:col>7</xdr:col>
      <xdr:colOff>1038225</xdr:colOff>
      <xdr:row>104</xdr:row>
      <xdr:rowOff>85725</xdr:rowOff>
    </xdr:to>
    <xdr:sp>
      <xdr:nvSpPr>
        <xdr:cNvPr id="38" name="TextBox 44"/>
        <xdr:cNvSpPr txBox="1">
          <a:spLocks noChangeArrowheads="1"/>
        </xdr:cNvSpPr>
      </xdr:nvSpPr>
      <xdr:spPr>
        <a:xfrm>
          <a:off x="333375" y="20240625"/>
          <a:ext cx="6534150" cy="276225"/>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200" b="0" i="0" u="none" baseline="0"/>
            <a:t>There were no contingent liabilities as at the date of this quarterly report.</a:t>
          </a:r>
        </a:p>
      </xdr:txBody>
    </xdr:sp>
    <xdr:clientData/>
  </xdr:twoCellAnchor>
  <xdr:twoCellAnchor>
    <xdr:from>
      <xdr:col>1</xdr:col>
      <xdr:colOff>28575</xdr:colOff>
      <xdr:row>137</xdr:row>
      <xdr:rowOff>9525</xdr:rowOff>
    </xdr:from>
    <xdr:to>
      <xdr:col>7</xdr:col>
      <xdr:colOff>1038225</xdr:colOff>
      <xdr:row>138</xdr:row>
      <xdr:rowOff>76200</xdr:rowOff>
    </xdr:to>
    <xdr:sp>
      <xdr:nvSpPr>
        <xdr:cNvPr id="39" name="TextBox 45"/>
        <xdr:cNvSpPr txBox="1">
          <a:spLocks noChangeArrowheads="1"/>
        </xdr:cNvSpPr>
      </xdr:nvSpPr>
      <xdr:spPr>
        <a:xfrm>
          <a:off x="352425" y="26993850"/>
          <a:ext cx="6515100" cy="26670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200" b="0" i="0" u="none" baseline="0"/>
            <a:t>The Group has not provided any profit forecast or profit guarantee in a public document.</a:t>
          </a:r>
        </a:p>
      </xdr:txBody>
    </xdr:sp>
    <xdr:clientData/>
  </xdr:twoCellAnchor>
  <xdr:twoCellAnchor>
    <xdr:from>
      <xdr:col>1</xdr:col>
      <xdr:colOff>9525</xdr:colOff>
      <xdr:row>225</xdr:row>
      <xdr:rowOff>0</xdr:rowOff>
    </xdr:from>
    <xdr:to>
      <xdr:col>3</xdr:col>
      <xdr:colOff>2085975</xdr:colOff>
      <xdr:row>226</xdr:row>
      <xdr:rowOff>19050</xdr:rowOff>
    </xdr:to>
    <xdr:sp>
      <xdr:nvSpPr>
        <xdr:cNvPr id="40" name="TextBox 46"/>
        <xdr:cNvSpPr txBox="1">
          <a:spLocks noChangeArrowheads="1"/>
        </xdr:cNvSpPr>
      </xdr:nvSpPr>
      <xdr:spPr>
        <a:xfrm>
          <a:off x="333375" y="44700825"/>
          <a:ext cx="2371725" cy="22860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200" b="0" i="0" u="none" baseline="0"/>
            <a:t>Profit attributable to shareholders 
Adjusted weighted average number of ordinary shares in issue</a:t>
          </a:r>
        </a:p>
      </xdr:txBody>
    </xdr:sp>
    <xdr:clientData/>
  </xdr:twoCellAnchor>
  <xdr:twoCellAnchor>
    <xdr:from>
      <xdr:col>2</xdr:col>
      <xdr:colOff>57150</xdr:colOff>
      <xdr:row>169</xdr:row>
      <xdr:rowOff>0</xdr:rowOff>
    </xdr:from>
    <xdr:to>
      <xdr:col>7</xdr:col>
      <xdr:colOff>1038225</xdr:colOff>
      <xdr:row>170</xdr:row>
      <xdr:rowOff>66675</xdr:rowOff>
    </xdr:to>
    <xdr:sp>
      <xdr:nvSpPr>
        <xdr:cNvPr id="41" name="TextBox 47"/>
        <xdr:cNvSpPr txBox="1">
          <a:spLocks noChangeArrowheads="1"/>
        </xdr:cNvSpPr>
      </xdr:nvSpPr>
      <xdr:spPr>
        <a:xfrm>
          <a:off x="581025" y="33528000"/>
          <a:ext cx="6286500" cy="26670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200" b="0" i="0" u="none" baseline="0"/>
            <a:t>There were no investments in quoted securities for the current quarter and financial period to date.</a:t>
          </a:r>
        </a:p>
      </xdr:txBody>
    </xdr:sp>
    <xdr:clientData/>
  </xdr:twoCellAnchor>
  <xdr:twoCellAnchor>
    <xdr:from>
      <xdr:col>1</xdr:col>
      <xdr:colOff>9525</xdr:colOff>
      <xdr:row>209</xdr:row>
      <xdr:rowOff>9525</xdr:rowOff>
    </xdr:from>
    <xdr:to>
      <xdr:col>7</xdr:col>
      <xdr:colOff>1028700</xdr:colOff>
      <xdr:row>210</xdr:row>
      <xdr:rowOff>76200</xdr:rowOff>
    </xdr:to>
    <xdr:sp>
      <xdr:nvSpPr>
        <xdr:cNvPr id="42" name="TextBox 48"/>
        <xdr:cNvSpPr txBox="1">
          <a:spLocks noChangeArrowheads="1"/>
        </xdr:cNvSpPr>
      </xdr:nvSpPr>
      <xdr:spPr>
        <a:xfrm>
          <a:off x="333375" y="41471850"/>
          <a:ext cx="6524625" cy="257175"/>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200" b="0" i="0" u="none" baseline="0">
              <a:latin typeface="Times New Roman"/>
              <a:ea typeface="Times New Roman"/>
              <a:cs typeface="Times New Roman"/>
            </a:rPr>
            <a:t>During the quarter under review, no dividend was declared.</a:t>
          </a:r>
          <a:r>
            <a:rPr lang="en-US" cap="none" sz="1300" b="0" i="0" u="none" baseline="0">
              <a:latin typeface="Times New Roman"/>
              <a:ea typeface="Times New Roman"/>
              <a:cs typeface="Times New Roman"/>
            </a:rPr>
            <a:t>    </a:t>
          </a:r>
          <a:r>
            <a:rPr lang="en-US" cap="none" sz="1200" b="0" i="0" u="none" baseline="0">
              <a:latin typeface="Times New Roman"/>
              <a:ea typeface="Times New Roman"/>
              <a:cs typeface="Times New Roman"/>
            </a:rPr>
            <a:t> 
</a:t>
          </a:r>
          <a:r>
            <a:rPr lang="en-US" cap="none" sz="1100" b="0" i="0" u="none" baseline="0">
              <a:latin typeface="Times New Roman"/>
              <a:ea typeface="Times New Roman"/>
              <a:cs typeface="Times New Roman"/>
            </a:rPr>
            <a:t>
</a:t>
          </a:r>
          <a:r>
            <a:rPr lang="en-US" cap="none" sz="1000" b="0" i="0" u="none" baseline="0">
              <a:latin typeface="Times New Roman"/>
              <a:ea typeface="Times New Roman"/>
              <a:cs typeface="Times New Roman"/>
            </a:rPr>
            <a:t>
</a:t>
          </a:r>
        </a:p>
      </xdr:txBody>
    </xdr:sp>
    <xdr:clientData/>
  </xdr:twoCellAnchor>
  <xdr:twoCellAnchor>
    <xdr:from>
      <xdr:col>1</xdr:col>
      <xdr:colOff>9525</xdr:colOff>
      <xdr:row>98</xdr:row>
      <xdr:rowOff>9525</xdr:rowOff>
    </xdr:from>
    <xdr:to>
      <xdr:col>7</xdr:col>
      <xdr:colOff>1028700</xdr:colOff>
      <xdr:row>99</xdr:row>
      <xdr:rowOff>66675</xdr:rowOff>
    </xdr:to>
    <xdr:sp>
      <xdr:nvSpPr>
        <xdr:cNvPr id="43" name="TextBox 49"/>
        <xdr:cNvSpPr txBox="1">
          <a:spLocks noChangeArrowheads="1"/>
        </xdr:cNvSpPr>
      </xdr:nvSpPr>
      <xdr:spPr>
        <a:xfrm>
          <a:off x="333375" y="19240500"/>
          <a:ext cx="6524625" cy="257175"/>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200" b="0" i="0" u="none" baseline="0">
              <a:solidFill>
                <a:srgbClr val="000000"/>
              </a:solidFill>
            </a:rPr>
            <a:t>There were no changes in the composition of the Company during the quarter under review. 
</a:t>
          </a:r>
        </a:p>
      </xdr:txBody>
    </xdr:sp>
    <xdr:clientData/>
  </xdr:twoCellAnchor>
  <xdr:twoCellAnchor>
    <xdr:from>
      <xdr:col>1</xdr:col>
      <xdr:colOff>0</xdr:colOff>
      <xdr:row>131</xdr:row>
      <xdr:rowOff>19050</xdr:rowOff>
    </xdr:from>
    <xdr:to>
      <xdr:col>7</xdr:col>
      <xdr:colOff>1038225</xdr:colOff>
      <xdr:row>134</xdr:row>
      <xdr:rowOff>0</xdr:rowOff>
    </xdr:to>
    <xdr:sp>
      <xdr:nvSpPr>
        <xdr:cNvPr id="44" name="TextBox 50"/>
        <xdr:cNvSpPr txBox="1">
          <a:spLocks noChangeArrowheads="1"/>
        </xdr:cNvSpPr>
      </xdr:nvSpPr>
      <xdr:spPr>
        <a:xfrm>
          <a:off x="323850" y="25736550"/>
          <a:ext cx="6543675" cy="64770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200" b="0" i="0" u="none" baseline="0"/>
            <a:t>Based on the branding and marketing strategies adopted by the Group, management is confident of sustaining the current performance throughout the remainder of the year barring any unforeseen circumstances.</a:t>
          </a:r>
        </a:p>
      </xdr:txBody>
    </xdr:sp>
    <xdr:clientData/>
  </xdr:twoCellAnchor>
  <xdr:twoCellAnchor>
    <xdr:from>
      <xdr:col>1</xdr:col>
      <xdr:colOff>19050</xdr:colOff>
      <xdr:row>64</xdr:row>
      <xdr:rowOff>9525</xdr:rowOff>
    </xdr:from>
    <xdr:to>
      <xdr:col>7</xdr:col>
      <xdr:colOff>1038225</xdr:colOff>
      <xdr:row>67</xdr:row>
      <xdr:rowOff>76200</xdr:rowOff>
    </xdr:to>
    <xdr:sp>
      <xdr:nvSpPr>
        <xdr:cNvPr id="45" name="TextBox 51"/>
        <xdr:cNvSpPr txBox="1">
          <a:spLocks noChangeArrowheads="1"/>
        </xdr:cNvSpPr>
      </xdr:nvSpPr>
      <xdr:spPr>
        <a:xfrm>
          <a:off x="342900" y="12706350"/>
          <a:ext cx="6524625" cy="66675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200" b="0" i="0" u="none" baseline="0"/>
            <a:t>There were no other issuance and repayment of debt and equity securities, share buy-backs, share cancellations, share held as treasury shares and resale of treasury shares for the current financial period-to-date.</a:t>
          </a:r>
        </a:p>
      </xdr:txBody>
    </xdr:sp>
    <xdr:clientData/>
  </xdr:twoCellAnchor>
  <xdr:twoCellAnchor>
    <xdr:from>
      <xdr:col>1</xdr:col>
      <xdr:colOff>0</xdr:colOff>
      <xdr:row>282</xdr:row>
      <xdr:rowOff>19050</xdr:rowOff>
    </xdr:from>
    <xdr:to>
      <xdr:col>8</xdr:col>
      <xdr:colOff>76200</xdr:colOff>
      <xdr:row>285</xdr:row>
      <xdr:rowOff>47625</xdr:rowOff>
    </xdr:to>
    <xdr:sp>
      <xdr:nvSpPr>
        <xdr:cNvPr id="46" name="TextBox 52"/>
        <xdr:cNvSpPr txBox="1">
          <a:spLocks noChangeArrowheads="1"/>
        </xdr:cNvSpPr>
      </xdr:nvSpPr>
      <xdr:spPr>
        <a:xfrm>
          <a:off x="323850" y="55483125"/>
          <a:ext cx="6657975" cy="62865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u="none" baseline="0">
              <a:latin typeface="Arial"/>
              <a:ea typeface="Arial"/>
              <a:cs typeface="Arial"/>
            </a:rPr>
            <a:t/>
          </a:r>
        </a:p>
      </xdr:txBody>
    </xdr:sp>
    <xdr:clientData/>
  </xdr:twoCellAnchor>
  <xdr:oneCellAnchor>
    <xdr:from>
      <xdr:col>5</xdr:col>
      <xdr:colOff>1057275</xdr:colOff>
      <xdr:row>227</xdr:row>
      <xdr:rowOff>180975</xdr:rowOff>
    </xdr:from>
    <xdr:ext cx="161925" cy="238125"/>
    <xdr:sp>
      <xdr:nvSpPr>
        <xdr:cNvPr id="47" name="TextBox 53"/>
        <xdr:cNvSpPr txBox="1">
          <a:spLocks noChangeArrowheads="1"/>
        </xdr:cNvSpPr>
      </xdr:nvSpPr>
      <xdr:spPr>
        <a:xfrm>
          <a:off x="4810125" y="45300900"/>
          <a:ext cx="161925"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923925</xdr:colOff>
      <xdr:row>227</xdr:row>
      <xdr:rowOff>180975</xdr:rowOff>
    </xdr:from>
    <xdr:ext cx="180975" cy="190500"/>
    <xdr:sp>
      <xdr:nvSpPr>
        <xdr:cNvPr id="48" name="TextBox 54"/>
        <xdr:cNvSpPr txBox="1">
          <a:spLocks noChangeArrowheads="1"/>
        </xdr:cNvSpPr>
      </xdr:nvSpPr>
      <xdr:spPr>
        <a:xfrm>
          <a:off x="6753225" y="45300900"/>
          <a:ext cx="1809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1</xdr:col>
      <xdr:colOff>19050</xdr:colOff>
      <xdr:row>174</xdr:row>
      <xdr:rowOff>9525</xdr:rowOff>
    </xdr:from>
    <xdr:to>
      <xdr:col>7</xdr:col>
      <xdr:colOff>1038225</xdr:colOff>
      <xdr:row>175</xdr:row>
      <xdr:rowOff>38100</xdr:rowOff>
    </xdr:to>
    <xdr:sp>
      <xdr:nvSpPr>
        <xdr:cNvPr id="49" name="TextBox 55"/>
        <xdr:cNvSpPr txBox="1">
          <a:spLocks noChangeArrowheads="1"/>
        </xdr:cNvSpPr>
      </xdr:nvSpPr>
      <xdr:spPr>
        <a:xfrm>
          <a:off x="342900" y="34537650"/>
          <a:ext cx="6524625" cy="22860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200" b="0" i="0" u="none" baseline="0"/>
            <a:t>There were no corporate proposals announced.</a:t>
          </a:r>
        </a:p>
      </xdr:txBody>
    </xdr:sp>
    <xdr:clientData/>
  </xdr:twoCellAnchor>
  <xdr:twoCellAnchor>
    <xdr:from>
      <xdr:col>0</xdr:col>
      <xdr:colOff>314325</xdr:colOff>
      <xdr:row>71</xdr:row>
      <xdr:rowOff>0</xdr:rowOff>
    </xdr:from>
    <xdr:to>
      <xdr:col>7</xdr:col>
      <xdr:colOff>1028700</xdr:colOff>
      <xdr:row>76</xdr:row>
      <xdr:rowOff>95250</xdr:rowOff>
    </xdr:to>
    <xdr:sp>
      <xdr:nvSpPr>
        <xdr:cNvPr id="50" name="TextBox 56"/>
        <xdr:cNvSpPr txBox="1">
          <a:spLocks noChangeArrowheads="1"/>
        </xdr:cNvSpPr>
      </xdr:nvSpPr>
      <xdr:spPr>
        <a:xfrm>
          <a:off x="314325" y="14097000"/>
          <a:ext cx="6543675" cy="1095375"/>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200" b="0" i="0" u="none" baseline="0">
              <a:latin typeface="Times New Roman"/>
              <a:ea typeface="Times New Roman"/>
              <a:cs typeface="Times New Roman"/>
            </a:rPr>
            <a:t>For the year ended 31 December 2006, the Board of Director had recommended a first and final dividend of 5% (2.5sen per share) less 27% tax amounting to RM2,445,501 which was subsequently approved by the shareholders at the Annual General Meeting held on  07 June 2007. The dividend was paid on 20 August 2007 to the depositors registered in the Record of Depositors on 7 August 2007.
 </a:t>
          </a:r>
          <a:r>
            <a:rPr lang="en-US" cap="none" sz="1300" b="0" i="0" u="none" baseline="0">
              <a:latin typeface="Times New Roman"/>
              <a:ea typeface="Times New Roman"/>
              <a:cs typeface="Times New Roman"/>
            </a:rPr>
            <a:t>                                                                                                            
</a:t>
          </a:r>
        </a:p>
      </xdr:txBody>
    </xdr:sp>
    <xdr:clientData/>
  </xdr:twoCellAnchor>
  <xdr:twoCellAnchor>
    <xdr:from>
      <xdr:col>1</xdr:col>
      <xdr:colOff>57150</xdr:colOff>
      <xdr:row>111</xdr:row>
      <xdr:rowOff>9525</xdr:rowOff>
    </xdr:from>
    <xdr:to>
      <xdr:col>7</xdr:col>
      <xdr:colOff>1038225</xdr:colOff>
      <xdr:row>118</xdr:row>
      <xdr:rowOff>85725</xdr:rowOff>
    </xdr:to>
    <xdr:sp>
      <xdr:nvSpPr>
        <xdr:cNvPr id="51" name="TextBox 57"/>
        <xdr:cNvSpPr txBox="1">
          <a:spLocks noChangeArrowheads="1"/>
        </xdr:cNvSpPr>
      </xdr:nvSpPr>
      <xdr:spPr>
        <a:xfrm>
          <a:off x="381000" y="21764625"/>
          <a:ext cx="6486525" cy="1476375"/>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sz="1200" b="0" i="0" u="none" baseline="0"/>
            <a:t>For the financial period ended 30 September 2007, the Group registered a revenue of RM108.5 million as compared to RM101.9 million in the corresponding period of the preceding year.  Net profit was RM12.0 million as compared to RM9.8 million in the corresponding period of the preceding year, .
The improvement in sales and operating margins was a result of the brand and marketing strategies adopted by the Group since Q306. The improving economic conditions and consumer sentiment has also contributed positively to the Group's performance.</a:t>
          </a:r>
        </a:p>
      </xdr:txBody>
    </xdr:sp>
    <xdr:clientData/>
  </xdr:twoCellAnchor>
  <xdr:twoCellAnchor>
    <xdr:from>
      <xdr:col>1</xdr:col>
      <xdr:colOff>38100</xdr:colOff>
      <xdr:row>122</xdr:row>
      <xdr:rowOff>9525</xdr:rowOff>
    </xdr:from>
    <xdr:to>
      <xdr:col>7</xdr:col>
      <xdr:colOff>1047750</xdr:colOff>
      <xdr:row>127</xdr:row>
      <xdr:rowOff>76200</xdr:rowOff>
    </xdr:to>
    <xdr:sp>
      <xdr:nvSpPr>
        <xdr:cNvPr id="52" name="TextBox 58"/>
        <xdr:cNvSpPr txBox="1">
          <a:spLocks noChangeArrowheads="1"/>
        </xdr:cNvSpPr>
      </xdr:nvSpPr>
      <xdr:spPr>
        <a:xfrm>
          <a:off x="361950" y="23926800"/>
          <a:ext cx="6515100" cy="106680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200" b="0" i="0" u="none" baseline="0"/>
            <a:t>In the third quarter of year 2007, the Group registered a revenue of RM38.8 million and net profit of RM5.0 million versus a revenue of RM35.9 million and net profit of RM3.3 million recorded in the immediate preceding quarter.
The higher profit in the current quarter is due to the higher revenue generated during the period.</a:t>
          </a:r>
        </a:p>
      </xdr:txBody>
    </xdr:sp>
    <xdr:clientData/>
  </xdr:twoCellAnchor>
  <xdr:oneCellAnchor>
    <xdr:from>
      <xdr:col>5</xdr:col>
      <xdr:colOff>1057275</xdr:colOff>
      <xdr:row>227</xdr:row>
      <xdr:rowOff>190500</xdr:rowOff>
    </xdr:from>
    <xdr:ext cx="76200" cy="190500"/>
    <xdr:sp>
      <xdr:nvSpPr>
        <xdr:cNvPr id="53" name="TextBox 59"/>
        <xdr:cNvSpPr txBox="1">
          <a:spLocks noChangeArrowheads="1"/>
        </xdr:cNvSpPr>
      </xdr:nvSpPr>
      <xdr:spPr>
        <a:xfrm>
          <a:off x="4810125" y="45310425"/>
          <a:ext cx="76200" cy="1905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6</xdr:col>
      <xdr:colOff>1019175</xdr:colOff>
      <xdr:row>227</xdr:row>
      <xdr:rowOff>180975</xdr:rowOff>
    </xdr:from>
    <xdr:ext cx="152400" cy="228600"/>
    <xdr:sp>
      <xdr:nvSpPr>
        <xdr:cNvPr id="54" name="TextBox 60"/>
        <xdr:cNvSpPr txBox="1">
          <a:spLocks noChangeArrowheads="1"/>
        </xdr:cNvSpPr>
      </xdr:nvSpPr>
      <xdr:spPr>
        <a:xfrm>
          <a:off x="5829300" y="45300900"/>
          <a:ext cx="1524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1019175</xdr:colOff>
      <xdr:row>227</xdr:row>
      <xdr:rowOff>190500</xdr:rowOff>
    </xdr:from>
    <xdr:ext cx="76200" cy="200025"/>
    <xdr:sp>
      <xdr:nvSpPr>
        <xdr:cNvPr id="55" name="TextBox 61"/>
        <xdr:cNvSpPr txBox="1">
          <a:spLocks noChangeArrowheads="1"/>
        </xdr:cNvSpPr>
      </xdr:nvSpPr>
      <xdr:spPr>
        <a:xfrm>
          <a:off x="5829300" y="45310425"/>
          <a:ext cx="76200" cy="2000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6</xdr:col>
      <xdr:colOff>1019175</xdr:colOff>
      <xdr:row>227</xdr:row>
      <xdr:rowOff>180975</xdr:rowOff>
    </xdr:from>
    <xdr:ext cx="152400" cy="228600"/>
    <xdr:sp>
      <xdr:nvSpPr>
        <xdr:cNvPr id="56" name="TextBox 62"/>
        <xdr:cNvSpPr txBox="1">
          <a:spLocks noChangeArrowheads="1"/>
        </xdr:cNvSpPr>
      </xdr:nvSpPr>
      <xdr:spPr>
        <a:xfrm>
          <a:off x="5829300" y="45300900"/>
          <a:ext cx="1524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1019175</xdr:colOff>
      <xdr:row>227</xdr:row>
      <xdr:rowOff>190500</xdr:rowOff>
    </xdr:from>
    <xdr:ext cx="76200" cy="200025"/>
    <xdr:sp>
      <xdr:nvSpPr>
        <xdr:cNvPr id="57" name="TextBox 63"/>
        <xdr:cNvSpPr txBox="1">
          <a:spLocks noChangeArrowheads="1"/>
        </xdr:cNvSpPr>
      </xdr:nvSpPr>
      <xdr:spPr>
        <a:xfrm>
          <a:off x="5829300" y="45310425"/>
          <a:ext cx="76200" cy="2000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13</xdr:col>
      <xdr:colOff>609600</xdr:colOff>
      <xdr:row>227</xdr:row>
      <xdr:rowOff>180975</xdr:rowOff>
    </xdr:from>
    <xdr:ext cx="161925" cy="238125"/>
    <xdr:sp>
      <xdr:nvSpPr>
        <xdr:cNvPr id="58" name="TextBox 65"/>
        <xdr:cNvSpPr txBox="1">
          <a:spLocks noChangeArrowheads="1"/>
        </xdr:cNvSpPr>
      </xdr:nvSpPr>
      <xdr:spPr>
        <a:xfrm>
          <a:off x="11515725" y="45300900"/>
          <a:ext cx="161925"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609600</xdr:colOff>
      <xdr:row>227</xdr:row>
      <xdr:rowOff>180975</xdr:rowOff>
    </xdr:from>
    <xdr:ext cx="190500" cy="190500"/>
    <xdr:sp>
      <xdr:nvSpPr>
        <xdr:cNvPr id="59" name="TextBox 66"/>
        <xdr:cNvSpPr txBox="1">
          <a:spLocks noChangeArrowheads="1"/>
        </xdr:cNvSpPr>
      </xdr:nvSpPr>
      <xdr:spPr>
        <a:xfrm>
          <a:off x="12734925" y="45300900"/>
          <a:ext cx="1905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609600</xdr:colOff>
      <xdr:row>227</xdr:row>
      <xdr:rowOff>190500</xdr:rowOff>
    </xdr:from>
    <xdr:ext cx="76200" cy="190500"/>
    <xdr:sp>
      <xdr:nvSpPr>
        <xdr:cNvPr id="60" name="TextBox 67"/>
        <xdr:cNvSpPr txBox="1">
          <a:spLocks noChangeArrowheads="1"/>
        </xdr:cNvSpPr>
      </xdr:nvSpPr>
      <xdr:spPr>
        <a:xfrm>
          <a:off x="11515725" y="45310425"/>
          <a:ext cx="76200" cy="1905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oneCellAnchor>
    <xdr:from>
      <xdr:col>13</xdr:col>
      <xdr:colOff>609600</xdr:colOff>
      <xdr:row>227</xdr:row>
      <xdr:rowOff>180975</xdr:rowOff>
    </xdr:from>
    <xdr:ext cx="161925" cy="238125"/>
    <xdr:sp>
      <xdr:nvSpPr>
        <xdr:cNvPr id="61" name="TextBox 69"/>
        <xdr:cNvSpPr txBox="1">
          <a:spLocks noChangeArrowheads="1"/>
        </xdr:cNvSpPr>
      </xdr:nvSpPr>
      <xdr:spPr>
        <a:xfrm>
          <a:off x="11515725" y="45300900"/>
          <a:ext cx="161925"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609600</xdr:colOff>
      <xdr:row>227</xdr:row>
      <xdr:rowOff>180975</xdr:rowOff>
    </xdr:from>
    <xdr:ext cx="190500" cy="190500"/>
    <xdr:sp>
      <xdr:nvSpPr>
        <xdr:cNvPr id="62" name="TextBox 70"/>
        <xdr:cNvSpPr txBox="1">
          <a:spLocks noChangeArrowheads="1"/>
        </xdr:cNvSpPr>
      </xdr:nvSpPr>
      <xdr:spPr>
        <a:xfrm>
          <a:off x="12734925" y="45300900"/>
          <a:ext cx="1905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609600</xdr:colOff>
      <xdr:row>227</xdr:row>
      <xdr:rowOff>190500</xdr:rowOff>
    </xdr:from>
    <xdr:ext cx="76200" cy="190500"/>
    <xdr:sp>
      <xdr:nvSpPr>
        <xdr:cNvPr id="63" name="TextBox 71"/>
        <xdr:cNvSpPr txBox="1">
          <a:spLocks noChangeArrowheads="1"/>
        </xdr:cNvSpPr>
      </xdr:nvSpPr>
      <xdr:spPr>
        <a:xfrm>
          <a:off x="11515725" y="45310425"/>
          <a:ext cx="76200" cy="1905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p>
      </xdr:txBody>
    </xdr:sp>
    <xdr:clientData/>
  </xdr:oneCellAnchor>
  <xdr:twoCellAnchor>
    <xdr:from>
      <xdr:col>1</xdr:col>
      <xdr:colOff>9525</xdr:colOff>
      <xdr:row>10</xdr:row>
      <xdr:rowOff>9525</xdr:rowOff>
    </xdr:from>
    <xdr:to>
      <xdr:col>7</xdr:col>
      <xdr:colOff>1028700</xdr:colOff>
      <xdr:row>23</xdr:row>
      <xdr:rowOff>104775</xdr:rowOff>
    </xdr:to>
    <xdr:sp>
      <xdr:nvSpPr>
        <xdr:cNvPr id="64" name="TextBox 72"/>
        <xdr:cNvSpPr txBox="1">
          <a:spLocks noChangeArrowheads="1"/>
        </xdr:cNvSpPr>
      </xdr:nvSpPr>
      <xdr:spPr>
        <a:xfrm>
          <a:off x="333375" y="1971675"/>
          <a:ext cx="6524625" cy="2695575"/>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200" b="0" i="0" u="none" baseline="0">
              <a:latin typeface="Times New Roman"/>
              <a:ea typeface="Times New Roman"/>
              <a:cs typeface="Times New Roman"/>
            </a:rPr>
            <a:t>Except as disclosed below, the Group has applied the same accounting policies and methods of computation in the financial statements for the current reporting period compared with the audited financial statements of the Group for the year ended 31 December 2006.
For the current financial year, the Group has adopted the following revised Financial Reporting Standards (“FRS”) issued by the Malaysian Accounting Standards Board (“MASB”), which are relevant to its operations. 
 FRS 117 Leases
 FRS 124 Related Party Disclosures
There have been no changes to the accounting policies of the Group as a result of the adoption of FRS 124 mentioned above.
</a:t>
          </a:r>
          <a:r>
            <a:rPr lang="en-US" cap="none" sz="1300" b="0" i="0" u="none" baseline="0">
              <a:latin typeface="Times New Roman"/>
              <a:ea typeface="Times New Roman"/>
              <a:cs typeface="Times New Roman"/>
            </a:rPr>
            <a:t>
</a:t>
          </a:r>
        </a:p>
      </xdr:txBody>
    </xdr:sp>
    <xdr:clientData/>
  </xdr:twoCellAnchor>
  <xdr:twoCellAnchor>
    <xdr:from>
      <xdr:col>1</xdr:col>
      <xdr:colOff>9525</xdr:colOff>
      <xdr:row>24</xdr:row>
      <xdr:rowOff>9525</xdr:rowOff>
    </xdr:from>
    <xdr:to>
      <xdr:col>7</xdr:col>
      <xdr:colOff>1028700</xdr:colOff>
      <xdr:row>38</xdr:row>
      <xdr:rowOff>104775</xdr:rowOff>
    </xdr:to>
    <xdr:sp>
      <xdr:nvSpPr>
        <xdr:cNvPr id="65" name="TextBox 73"/>
        <xdr:cNvSpPr txBox="1">
          <a:spLocks noChangeArrowheads="1"/>
        </xdr:cNvSpPr>
      </xdr:nvSpPr>
      <xdr:spPr>
        <a:xfrm>
          <a:off x="333375" y="4772025"/>
          <a:ext cx="6524625" cy="289560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200" b="0" i="0" u="none" baseline="0">
              <a:latin typeface="Times New Roman"/>
              <a:ea typeface="Times New Roman"/>
              <a:cs typeface="Times New Roman"/>
            </a:rPr>
            <a:t>In line with the revised FRS 117, the Group changed its accounting policy with respect to the classification of its leasehold land and building.  This change in accounting policy was applied retrospectively and has no financial impact on the Group.
FRS 117 requires a leasehold land and building to be accounted for as an operating lease.  The upfront payment for leasehold land and building represents a prepaid lease payment and is amortised on a straight-line basis over the remaining lease period.  Prior to 1 January 2007, the Group’s leasehold land and building were classified as part of property, plant and equipment and were stated at cost less accumulated depreciation and impairment losses.
With the adoption of FRS 117, the carrying amounts of the Group‘s leasehold land and building as at 31 December 2006 of RM2.5 million were reclassified as prepaid lease payments on the face of the balance sheet.  Consequently, the Group’s property, plant and equipment was restated from RM23.4 million as at 31 December 2006 to RM20.9 million, a reduction of RM2.5 million.
</a:t>
          </a:r>
          <a:r>
            <a:rPr lang="en-US" cap="none" sz="1300" b="0" i="0" u="none" baseline="0">
              <a:latin typeface="Times New Roman"/>
              <a:ea typeface="Times New Roman"/>
              <a:cs typeface="Times New Roman"/>
            </a:rPr>
            <a:t>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My%20Documents\2003\Other\Share%20lis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Sheet2"/>
      <sheetName val="Sheet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J70"/>
  <sheetViews>
    <sheetView zoomScale="75" zoomScaleNormal="75" workbookViewId="0" topLeftCell="A22">
      <selection activeCell="C63" sqref="C63"/>
    </sheetView>
  </sheetViews>
  <sheetFormatPr defaultColWidth="9.140625" defaultRowHeight="12.75"/>
  <cols>
    <col min="1" max="1" width="2.57421875" style="46" customWidth="1"/>
    <col min="2" max="2" width="50.8515625" style="41" customWidth="1"/>
    <col min="3" max="3" width="16.7109375" style="2" customWidth="1"/>
    <col min="4" max="4" width="7.00390625" style="50" customWidth="1"/>
    <col min="5" max="5" width="16.7109375" style="41" customWidth="1"/>
    <col min="6" max="6" width="1.7109375" style="41" customWidth="1"/>
    <col min="7" max="10" width="17.57421875" style="9" customWidth="1"/>
    <col min="11" max="16384" width="9.140625" style="45" customWidth="1"/>
  </cols>
  <sheetData>
    <row r="1" spans="1:10" s="83" customFormat="1" ht="18.75">
      <c r="A1" s="40" t="s">
        <v>15</v>
      </c>
      <c r="B1" s="41"/>
      <c r="C1" s="42"/>
      <c r="D1" s="43"/>
      <c r="E1" s="44"/>
      <c r="F1" s="41"/>
      <c r="G1" s="12"/>
      <c r="H1" s="12"/>
      <c r="I1" s="12"/>
      <c r="J1" s="12"/>
    </row>
    <row r="2" spans="1:10" s="83" customFormat="1" ht="15">
      <c r="A2" s="46"/>
      <c r="B2" s="41"/>
      <c r="C2" s="3"/>
      <c r="D2" s="47"/>
      <c r="E2" s="48"/>
      <c r="F2" s="41"/>
      <c r="G2" s="163"/>
      <c r="H2" s="163"/>
      <c r="I2" s="163"/>
      <c r="J2" s="163"/>
    </row>
    <row r="3" spans="1:10" s="83" customFormat="1" ht="15">
      <c r="A3" s="49" t="s">
        <v>145</v>
      </c>
      <c r="B3" s="41"/>
      <c r="C3" s="42"/>
      <c r="D3" s="43"/>
      <c r="E3" s="44"/>
      <c r="F3" s="41"/>
      <c r="G3" s="12"/>
      <c r="H3" s="12"/>
      <c r="I3" s="12"/>
      <c r="J3" s="12"/>
    </row>
    <row r="4" spans="1:10" s="83" customFormat="1" ht="15">
      <c r="A4" s="49" t="s">
        <v>222</v>
      </c>
      <c r="B4" s="41"/>
      <c r="C4" s="42"/>
      <c r="D4" s="43"/>
      <c r="E4" s="44"/>
      <c r="F4" s="41"/>
      <c r="G4" s="12"/>
      <c r="H4" s="12"/>
      <c r="I4" s="12"/>
      <c r="J4" s="12"/>
    </row>
    <row r="5" spans="1:10" s="83" customFormat="1" ht="15">
      <c r="A5" s="46"/>
      <c r="B5" s="52"/>
      <c r="C5" s="164" t="s">
        <v>127</v>
      </c>
      <c r="D5" s="53"/>
      <c r="E5" s="164" t="s">
        <v>127</v>
      </c>
      <c r="F5" s="41"/>
      <c r="G5" s="15"/>
      <c r="H5" s="15"/>
      <c r="I5" s="15"/>
      <c r="J5" s="15"/>
    </row>
    <row r="6" spans="1:10" s="83" customFormat="1" ht="15">
      <c r="A6" s="49"/>
      <c r="B6" s="54"/>
      <c r="C6" s="164" t="s">
        <v>204</v>
      </c>
      <c r="D6" s="55"/>
      <c r="E6" s="165" t="s">
        <v>200</v>
      </c>
      <c r="F6" s="54"/>
      <c r="G6" s="166"/>
      <c r="H6" s="166"/>
      <c r="I6" s="166"/>
      <c r="J6" s="166"/>
    </row>
    <row r="7" spans="1:10" s="83" customFormat="1" ht="14.25">
      <c r="A7" s="49"/>
      <c r="B7" s="54"/>
      <c r="C7" s="164" t="s">
        <v>8</v>
      </c>
      <c r="D7" s="57"/>
      <c r="E7" s="167" t="s">
        <v>8</v>
      </c>
      <c r="F7" s="54"/>
      <c r="G7" s="166"/>
      <c r="H7" s="166"/>
      <c r="I7" s="166"/>
      <c r="J7" s="166"/>
    </row>
    <row r="8" spans="1:10" s="83" customFormat="1" ht="15">
      <c r="A8" s="49"/>
      <c r="B8" s="54"/>
      <c r="C8" s="168"/>
      <c r="D8" s="169"/>
      <c r="E8" s="170" t="s">
        <v>17</v>
      </c>
      <c r="F8" s="54"/>
      <c r="G8" s="166"/>
      <c r="H8" s="166"/>
      <c r="I8" s="166"/>
      <c r="J8" s="166"/>
    </row>
    <row r="9" spans="1:10" s="83" customFormat="1" ht="14.25">
      <c r="A9" s="337" t="s">
        <v>146</v>
      </c>
      <c r="B9" s="337"/>
      <c r="C9" s="56"/>
      <c r="D9" s="57"/>
      <c r="E9" s="54"/>
      <c r="F9" s="54"/>
      <c r="G9" s="171"/>
      <c r="H9" s="171"/>
      <c r="I9" s="171"/>
      <c r="J9" s="171"/>
    </row>
    <row r="10" spans="1:10" s="83" customFormat="1" ht="15">
      <c r="A10" s="58" t="s">
        <v>147</v>
      </c>
      <c r="B10" s="41"/>
      <c r="C10" s="59"/>
      <c r="D10" s="53"/>
      <c r="E10" s="60"/>
      <c r="F10" s="41"/>
      <c r="G10" s="15"/>
      <c r="H10" s="15"/>
      <c r="I10" s="15"/>
      <c r="J10" s="15"/>
    </row>
    <row r="11" spans="1:10" s="83" customFormat="1" ht="15">
      <c r="A11" s="49"/>
      <c r="B11" s="41" t="s">
        <v>18</v>
      </c>
      <c r="C11" s="61">
        <v>21070</v>
      </c>
      <c r="D11" s="62"/>
      <c r="E11" s="63">
        <v>20938</v>
      </c>
      <c r="F11" s="41"/>
      <c r="G11" s="64"/>
      <c r="H11" s="64"/>
      <c r="I11" s="64"/>
      <c r="J11" s="64"/>
    </row>
    <row r="12" spans="1:10" s="83" customFormat="1" ht="15">
      <c r="A12" s="49"/>
      <c r="B12" s="46" t="s">
        <v>205</v>
      </c>
      <c r="C12" s="69">
        <v>2494</v>
      </c>
      <c r="D12" s="64"/>
      <c r="E12" s="20">
        <v>2523</v>
      </c>
      <c r="F12" s="41"/>
      <c r="G12" s="64"/>
      <c r="H12" s="64"/>
      <c r="I12" s="64"/>
      <c r="J12" s="64"/>
    </row>
    <row r="13" spans="1:10" s="83" customFormat="1" ht="15">
      <c r="A13" s="49"/>
      <c r="B13" s="41" t="s">
        <v>43</v>
      </c>
      <c r="C13" s="64">
        <v>7888</v>
      </c>
      <c r="D13" s="62"/>
      <c r="E13" s="70">
        <v>7888</v>
      </c>
      <c r="F13" s="41"/>
      <c r="G13" s="64"/>
      <c r="H13" s="64"/>
      <c r="I13" s="64"/>
      <c r="J13" s="64"/>
    </row>
    <row r="14" spans="1:10" s="83" customFormat="1" ht="15">
      <c r="A14" s="49"/>
      <c r="B14" s="41" t="s">
        <v>201</v>
      </c>
      <c r="C14" s="72">
        <v>1983</v>
      </c>
      <c r="D14" s="62"/>
      <c r="E14" s="73">
        <v>2772</v>
      </c>
      <c r="F14" s="41"/>
      <c r="G14" s="64"/>
      <c r="H14" s="64"/>
      <c r="I14" s="64"/>
      <c r="J14" s="64"/>
    </row>
    <row r="15" spans="1:10" s="83" customFormat="1" ht="15">
      <c r="A15" s="49"/>
      <c r="B15" s="58"/>
      <c r="C15" s="31">
        <f>SUM(C11:C14)</f>
        <v>33435</v>
      </c>
      <c r="D15" s="65"/>
      <c r="E15" s="73">
        <f>SUM(E11:E14)</f>
        <v>34121</v>
      </c>
      <c r="F15" s="58"/>
      <c r="G15" s="172"/>
      <c r="H15" s="172"/>
      <c r="I15" s="64"/>
      <c r="J15" s="64"/>
    </row>
    <row r="16" spans="1:10" s="83" customFormat="1" ht="15">
      <c r="A16" s="49"/>
      <c r="B16" s="58"/>
      <c r="C16" s="20"/>
      <c r="D16" s="65"/>
      <c r="E16" s="70"/>
      <c r="F16" s="58"/>
      <c r="G16" s="172"/>
      <c r="H16" s="172"/>
      <c r="I16" s="64"/>
      <c r="J16" s="64"/>
    </row>
    <row r="17" spans="1:10" s="83" customFormat="1" ht="15">
      <c r="A17" s="58" t="s">
        <v>148</v>
      </c>
      <c r="B17" s="41"/>
      <c r="C17" s="30"/>
      <c r="D17" s="67"/>
      <c r="E17" s="63"/>
      <c r="F17" s="41"/>
      <c r="G17" s="30"/>
      <c r="H17" s="30"/>
      <c r="I17" s="64"/>
      <c r="J17" s="64"/>
    </row>
    <row r="18" spans="1:10" s="83" customFormat="1" ht="15">
      <c r="A18" s="46"/>
      <c r="B18" s="41" t="s">
        <v>202</v>
      </c>
      <c r="C18" s="216">
        <v>0</v>
      </c>
      <c r="D18" s="50"/>
      <c r="E18" s="107">
        <v>825</v>
      </c>
      <c r="F18" s="41"/>
      <c r="G18" s="64"/>
      <c r="H18" s="64"/>
      <c r="I18" s="64"/>
      <c r="J18" s="64"/>
    </row>
    <row r="19" spans="1:10" s="83" customFormat="1" ht="15">
      <c r="A19" s="46"/>
      <c r="B19" s="46" t="s">
        <v>19</v>
      </c>
      <c r="C19" s="69">
        <v>146739</v>
      </c>
      <c r="D19" s="64"/>
      <c r="E19" s="20">
        <v>125025</v>
      </c>
      <c r="F19" s="41"/>
      <c r="G19" s="64"/>
      <c r="H19" s="64"/>
      <c r="I19" s="64"/>
      <c r="J19" s="64"/>
    </row>
    <row r="20" spans="1:10" s="83" customFormat="1" ht="15">
      <c r="A20" s="46"/>
      <c r="B20" s="46" t="s">
        <v>20</v>
      </c>
      <c r="C20" s="69">
        <f>3600+317</f>
        <v>3917</v>
      </c>
      <c r="D20" s="64"/>
      <c r="E20" s="20">
        <v>4149</v>
      </c>
      <c r="F20" s="41"/>
      <c r="G20" s="64"/>
      <c r="H20" s="64"/>
      <c r="I20" s="64"/>
      <c r="J20" s="64"/>
    </row>
    <row r="21" spans="1:10" s="83" customFormat="1" ht="15">
      <c r="A21" s="46"/>
      <c r="B21" s="46" t="s">
        <v>21</v>
      </c>
      <c r="C21" s="69">
        <f>4149-317</f>
        <v>3832</v>
      </c>
      <c r="D21" s="64"/>
      <c r="E21" s="20">
        <f>2522+10</f>
        <v>2532</v>
      </c>
      <c r="F21" s="41"/>
      <c r="G21" s="64"/>
      <c r="H21" s="64"/>
      <c r="I21" s="64"/>
      <c r="J21" s="64"/>
    </row>
    <row r="22" spans="1:10" s="83" customFormat="1" ht="15">
      <c r="A22" s="46"/>
      <c r="B22" s="46" t="s">
        <v>191</v>
      </c>
      <c r="C22" s="69">
        <v>872</v>
      </c>
      <c r="D22" s="64"/>
      <c r="E22" s="20">
        <v>623</v>
      </c>
      <c r="F22" s="41"/>
      <c r="G22" s="64"/>
      <c r="H22" s="64"/>
      <c r="I22" s="64"/>
      <c r="J22" s="64"/>
    </row>
    <row r="23" spans="1:10" s="83" customFormat="1" ht="15">
      <c r="A23" s="46"/>
      <c r="B23" s="46" t="s">
        <v>22</v>
      </c>
      <c r="C23" s="173">
        <f>1500+8453</f>
        <v>9953</v>
      </c>
      <c r="D23" s="64"/>
      <c r="E23" s="31">
        <v>15207</v>
      </c>
      <c r="F23" s="41"/>
      <c r="G23" s="64"/>
      <c r="H23" s="64"/>
      <c r="I23" s="64"/>
      <c r="J23" s="64"/>
    </row>
    <row r="24" spans="1:10" s="83" customFormat="1" ht="15">
      <c r="A24" s="46"/>
      <c r="B24" s="46"/>
      <c r="C24" s="173">
        <f>SUM(C18:C23)</f>
        <v>165313</v>
      </c>
      <c r="D24" s="64"/>
      <c r="E24" s="173">
        <f>SUM(E18:E23)</f>
        <v>148361</v>
      </c>
      <c r="F24" s="41"/>
      <c r="G24" s="64"/>
      <c r="H24" s="64"/>
      <c r="I24" s="64"/>
      <c r="J24" s="64"/>
    </row>
    <row r="25" spans="1:10" s="83" customFormat="1" ht="15">
      <c r="A25" s="46"/>
      <c r="B25" s="46"/>
      <c r="C25" s="69"/>
      <c r="D25" s="64"/>
      <c r="E25" s="69"/>
      <c r="F25" s="41"/>
      <c r="G25" s="64"/>
      <c r="H25" s="64"/>
      <c r="I25" s="64"/>
      <c r="J25" s="64"/>
    </row>
    <row r="26" spans="1:10" s="83" customFormat="1" ht="15">
      <c r="A26" s="46"/>
      <c r="B26" s="68"/>
      <c r="C26" s="69"/>
      <c r="D26" s="62"/>
      <c r="E26" s="70"/>
      <c r="F26" s="41"/>
      <c r="G26" s="64"/>
      <c r="H26" s="64"/>
      <c r="I26" s="64"/>
      <c r="J26" s="64"/>
    </row>
    <row r="27" spans="1:10" s="83" customFormat="1" ht="15.75" thickBot="1">
      <c r="A27" s="337" t="s">
        <v>149</v>
      </c>
      <c r="B27" s="337"/>
      <c r="C27" s="217">
        <f>C15+C24</f>
        <v>198748</v>
      </c>
      <c r="D27" s="175"/>
      <c r="E27" s="217">
        <f>E15+E24</f>
        <v>182482</v>
      </c>
      <c r="F27" s="41"/>
      <c r="G27" s="30"/>
      <c r="H27" s="30"/>
      <c r="I27" s="64"/>
      <c r="J27" s="64"/>
    </row>
    <row r="28" spans="1:10" s="83" customFormat="1" ht="15">
      <c r="A28" s="49"/>
      <c r="B28" s="49"/>
      <c r="C28" s="30"/>
      <c r="D28" s="67"/>
      <c r="E28" s="30"/>
      <c r="F28" s="41"/>
      <c r="G28" s="30"/>
      <c r="H28" s="30"/>
      <c r="I28" s="64"/>
      <c r="J28" s="64"/>
    </row>
    <row r="29" spans="1:10" s="83" customFormat="1" ht="15">
      <c r="A29" s="49"/>
      <c r="B29" s="49"/>
      <c r="C29" s="30"/>
      <c r="D29" s="67"/>
      <c r="E29" s="30"/>
      <c r="F29" s="41"/>
      <c r="G29" s="30"/>
      <c r="H29" s="30"/>
      <c r="I29" s="64"/>
      <c r="J29" s="64"/>
    </row>
    <row r="30" spans="1:10" s="83" customFormat="1" ht="15">
      <c r="A30" s="337" t="s">
        <v>150</v>
      </c>
      <c r="B30" s="337"/>
      <c r="C30" s="30"/>
      <c r="D30" s="67"/>
      <c r="E30" s="30"/>
      <c r="F30" s="41"/>
      <c r="G30" s="30"/>
      <c r="H30" s="30"/>
      <c r="I30" s="64"/>
      <c r="J30" s="64"/>
    </row>
    <row r="31" spans="1:10" s="83" customFormat="1" ht="15">
      <c r="A31" s="49" t="s">
        <v>151</v>
      </c>
      <c r="B31" s="49"/>
      <c r="C31" s="30"/>
      <c r="D31" s="67"/>
      <c r="E31" s="30"/>
      <c r="F31" s="41"/>
      <c r="G31" s="30"/>
      <c r="H31" s="30"/>
      <c r="I31" s="64"/>
      <c r="J31" s="64"/>
    </row>
    <row r="32" spans="1:10" s="83" customFormat="1" ht="15">
      <c r="A32" s="49"/>
      <c r="B32" s="41" t="s">
        <v>28</v>
      </c>
      <c r="C32" s="61">
        <v>67000</v>
      </c>
      <c r="D32" s="67"/>
      <c r="E32" s="63">
        <v>67000</v>
      </c>
      <c r="F32" s="41"/>
      <c r="G32" s="30"/>
      <c r="H32" s="30"/>
      <c r="I32" s="64"/>
      <c r="J32" s="64"/>
    </row>
    <row r="33" spans="1:10" s="83" customFormat="1" ht="15">
      <c r="A33" s="49"/>
      <c r="B33" s="41" t="s">
        <v>29</v>
      </c>
      <c r="C33" s="63">
        <v>10436</v>
      </c>
      <c r="D33" s="67"/>
      <c r="E33" s="63">
        <v>10436</v>
      </c>
      <c r="F33" s="41"/>
      <c r="G33" s="30"/>
      <c r="H33" s="30"/>
      <c r="I33" s="64"/>
      <c r="J33" s="64"/>
    </row>
    <row r="34" spans="1:10" s="83" customFormat="1" ht="15">
      <c r="A34" s="49"/>
      <c r="B34" s="41" t="s">
        <v>203</v>
      </c>
      <c r="C34" s="63">
        <v>-160</v>
      </c>
      <c r="D34" s="67"/>
      <c r="E34" s="63">
        <v>45</v>
      </c>
      <c r="F34" s="41"/>
      <c r="G34" s="30"/>
      <c r="H34" s="30"/>
      <c r="I34" s="64"/>
      <c r="J34" s="64"/>
    </row>
    <row r="35" spans="1:10" s="83" customFormat="1" ht="15">
      <c r="A35" s="49"/>
      <c r="B35" s="41" t="s">
        <v>160</v>
      </c>
      <c r="C35" s="72">
        <v>37266</v>
      </c>
      <c r="D35" s="67"/>
      <c r="E35" s="73">
        <v>27831</v>
      </c>
      <c r="F35" s="41"/>
      <c r="G35" s="30"/>
      <c r="H35" s="30"/>
      <c r="I35" s="64"/>
      <c r="J35" s="64"/>
    </row>
    <row r="36" spans="1:10" s="83" customFormat="1" ht="15">
      <c r="A36" s="49"/>
      <c r="B36" s="49"/>
      <c r="C36" s="30">
        <f>SUM(C32:C35)</f>
        <v>114542</v>
      </c>
      <c r="D36" s="67"/>
      <c r="E36" s="30">
        <f>SUM(E32:E35)</f>
        <v>105312</v>
      </c>
      <c r="F36" s="41"/>
      <c r="G36" s="30"/>
      <c r="H36" s="30"/>
      <c r="I36" s="64"/>
      <c r="J36" s="64"/>
    </row>
    <row r="37" spans="1:10" s="83" customFormat="1" ht="15">
      <c r="A37" s="49"/>
      <c r="B37" s="49"/>
      <c r="C37" s="30"/>
      <c r="D37" s="67"/>
      <c r="E37" s="30"/>
      <c r="F37" s="41"/>
      <c r="G37" s="30"/>
      <c r="H37" s="30"/>
      <c r="I37" s="64"/>
      <c r="J37" s="64"/>
    </row>
    <row r="38" spans="1:10" s="83" customFormat="1" ht="15">
      <c r="A38" s="337" t="s">
        <v>152</v>
      </c>
      <c r="B38" s="337"/>
      <c r="C38" s="72">
        <v>730</v>
      </c>
      <c r="D38" s="62"/>
      <c r="E38" s="73">
        <v>614</v>
      </c>
      <c r="F38" s="41"/>
      <c r="G38" s="30"/>
      <c r="H38" s="30"/>
      <c r="I38" s="64"/>
      <c r="J38" s="64"/>
    </row>
    <row r="39" spans="1:10" s="83" customFormat="1" ht="15">
      <c r="A39" s="49"/>
      <c r="B39" s="49"/>
      <c r="C39" s="30"/>
      <c r="D39" s="67"/>
      <c r="E39" s="30"/>
      <c r="F39" s="41"/>
      <c r="G39" s="30"/>
      <c r="H39" s="30"/>
      <c r="I39" s="64"/>
      <c r="J39" s="64"/>
    </row>
    <row r="40" spans="1:10" s="83" customFormat="1" ht="15">
      <c r="A40" s="337" t="s">
        <v>153</v>
      </c>
      <c r="B40" s="337"/>
      <c r="C40" s="174">
        <f>SUM(C36:C38)</f>
        <v>115272</v>
      </c>
      <c r="D40" s="175"/>
      <c r="E40" s="174">
        <f>SUM(E36:E38)</f>
        <v>105926</v>
      </c>
      <c r="F40" s="41"/>
      <c r="G40" s="30"/>
      <c r="H40" s="30"/>
      <c r="I40" s="64"/>
      <c r="J40" s="64"/>
    </row>
    <row r="41" spans="1:10" s="83" customFormat="1" ht="15">
      <c r="A41" s="49"/>
      <c r="B41" s="49"/>
      <c r="C41" s="30"/>
      <c r="D41" s="67"/>
      <c r="E41" s="30"/>
      <c r="F41" s="41"/>
      <c r="G41" s="30"/>
      <c r="H41" s="30"/>
      <c r="I41" s="64"/>
      <c r="J41" s="64"/>
    </row>
    <row r="42" spans="1:10" s="83" customFormat="1" ht="15">
      <c r="A42" s="49" t="s">
        <v>154</v>
      </c>
      <c r="B42" s="41"/>
      <c r="C42" s="30"/>
      <c r="D42" s="67"/>
      <c r="E42" s="30"/>
      <c r="F42" s="41"/>
      <c r="G42" s="30"/>
      <c r="H42" s="30"/>
      <c r="I42" s="64"/>
      <c r="J42" s="64"/>
    </row>
    <row r="43" spans="2:10" s="83" customFormat="1" ht="15">
      <c r="B43" s="46" t="s">
        <v>26</v>
      </c>
      <c r="C43" s="74">
        <v>6</v>
      </c>
      <c r="D43" s="67"/>
      <c r="E43" s="75">
        <v>251</v>
      </c>
      <c r="F43" s="41"/>
      <c r="G43" s="30"/>
      <c r="H43" s="30"/>
      <c r="I43" s="64"/>
      <c r="J43" s="64"/>
    </row>
    <row r="44" spans="2:10" s="83" customFormat="1" ht="15">
      <c r="B44" s="41" t="s">
        <v>30</v>
      </c>
      <c r="C44" s="74">
        <f>1972</f>
        <v>1972</v>
      </c>
      <c r="D44" s="67"/>
      <c r="E44" s="75">
        <v>1959</v>
      </c>
      <c r="F44" s="41"/>
      <c r="G44" s="30"/>
      <c r="H44" s="30"/>
      <c r="I44" s="64"/>
      <c r="J44" s="64"/>
    </row>
    <row r="45" spans="2:10" s="83" customFormat="1" ht="15">
      <c r="B45" s="41" t="s">
        <v>31</v>
      </c>
      <c r="C45" s="72">
        <v>159</v>
      </c>
      <c r="D45" s="67"/>
      <c r="E45" s="31">
        <v>366</v>
      </c>
      <c r="F45" s="41"/>
      <c r="G45" s="30"/>
      <c r="H45" s="30"/>
      <c r="I45" s="64"/>
      <c r="J45" s="64"/>
    </row>
    <row r="46" spans="1:10" s="83" customFormat="1" ht="15">
      <c r="A46" s="49"/>
      <c r="B46" s="49"/>
      <c r="C46" s="32">
        <f>SUM(C43:C45)</f>
        <v>2137</v>
      </c>
      <c r="D46" s="67"/>
      <c r="E46" s="32">
        <f>SUM(E43:E45)</f>
        <v>2576</v>
      </c>
      <c r="F46" s="41"/>
      <c r="G46" s="30"/>
      <c r="H46" s="30"/>
      <c r="I46" s="64"/>
      <c r="J46" s="64"/>
    </row>
    <row r="47" spans="1:10" s="83" customFormat="1" ht="15">
      <c r="A47" s="49"/>
      <c r="B47" s="49"/>
      <c r="C47" s="30"/>
      <c r="D47" s="67"/>
      <c r="E47" s="30"/>
      <c r="F47" s="41"/>
      <c r="G47" s="30"/>
      <c r="H47" s="30"/>
      <c r="I47" s="64"/>
      <c r="J47" s="64"/>
    </row>
    <row r="48" spans="1:10" s="83" customFormat="1" ht="15">
      <c r="A48" s="130" t="s">
        <v>155</v>
      </c>
      <c r="B48" s="41"/>
      <c r="C48" s="30"/>
      <c r="D48" s="67"/>
      <c r="E48" s="70"/>
      <c r="F48" s="41"/>
      <c r="G48" s="30"/>
      <c r="H48" s="30"/>
      <c r="I48" s="64"/>
      <c r="J48" s="64"/>
    </row>
    <row r="49" spans="1:10" s="83" customFormat="1" ht="15">
      <c r="A49" s="46"/>
      <c r="B49" s="46" t="s">
        <v>23</v>
      </c>
      <c r="C49" s="64">
        <v>32910</v>
      </c>
      <c r="D49" s="64"/>
      <c r="E49" s="20">
        <v>22652</v>
      </c>
      <c r="F49" s="41"/>
      <c r="G49" s="176"/>
      <c r="H49" s="64"/>
      <c r="I49" s="64"/>
      <c r="J49" s="64"/>
    </row>
    <row r="50" spans="1:10" s="83" customFormat="1" ht="15">
      <c r="A50" s="46"/>
      <c r="B50" s="46" t="s">
        <v>24</v>
      </c>
      <c r="C50" s="64">
        <v>12011</v>
      </c>
      <c r="D50" s="64"/>
      <c r="E50" s="20">
        <v>10502</v>
      </c>
      <c r="F50" s="41"/>
      <c r="G50" s="176"/>
      <c r="H50" s="64"/>
      <c r="I50" s="64"/>
      <c r="J50" s="64"/>
    </row>
    <row r="51" spans="1:10" s="83" customFormat="1" ht="15">
      <c r="A51" s="46"/>
      <c r="B51" s="46" t="s">
        <v>25</v>
      </c>
      <c r="C51" s="64">
        <v>34350</v>
      </c>
      <c r="D51" s="64"/>
      <c r="E51" s="20">
        <v>39618</v>
      </c>
      <c r="F51" s="41"/>
      <c r="G51" s="176"/>
      <c r="H51" s="64"/>
      <c r="I51" s="64"/>
      <c r="J51" s="64"/>
    </row>
    <row r="52" spans="1:10" s="83" customFormat="1" ht="15">
      <c r="A52" s="46"/>
      <c r="B52" s="46" t="s">
        <v>26</v>
      </c>
      <c r="C52" s="64">
        <v>633</v>
      </c>
      <c r="D52" s="64"/>
      <c r="E52" s="20">
        <v>277</v>
      </c>
      <c r="F52" s="41"/>
      <c r="G52" s="176"/>
      <c r="H52" s="64"/>
      <c r="I52" s="64"/>
      <c r="J52" s="64"/>
    </row>
    <row r="53" spans="1:10" s="83" customFormat="1" ht="15">
      <c r="A53" s="46"/>
      <c r="B53" s="41" t="s">
        <v>27</v>
      </c>
      <c r="C53" s="64">
        <f>834-54</f>
        <v>780</v>
      </c>
      <c r="D53" s="64"/>
      <c r="E53" s="20">
        <v>757</v>
      </c>
      <c r="F53" s="41"/>
      <c r="G53" s="176"/>
      <c r="H53" s="64"/>
      <c r="I53" s="64"/>
      <c r="J53" s="64"/>
    </row>
    <row r="54" spans="1:10" s="83" customFormat="1" ht="15">
      <c r="A54" s="46"/>
      <c r="B54" s="46" t="s">
        <v>161</v>
      </c>
      <c r="C54" s="72">
        <v>655</v>
      </c>
      <c r="D54" s="64"/>
      <c r="E54" s="31">
        <v>174</v>
      </c>
      <c r="F54" s="41"/>
      <c r="G54" s="64"/>
      <c r="H54" s="64"/>
      <c r="I54" s="64"/>
      <c r="J54" s="64"/>
    </row>
    <row r="55" spans="1:10" s="83" customFormat="1" ht="15">
      <c r="A55" s="46"/>
      <c r="B55" s="71"/>
      <c r="C55" s="32">
        <f>SUM(C49:C54)</f>
        <v>81339</v>
      </c>
      <c r="D55" s="67"/>
      <c r="E55" s="32">
        <f>SUM(E49:E54)</f>
        <v>73980</v>
      </c>
      <c r="F55" s="41"/>
      <c r="G55" s="30"/>
      <c r="H55" s="30"/>
      <c r="I55" s="64"/>
      <c r="J55" s="64"/>
    </row>
    <row r="56" spans="1:10" s="83" customFormat="1" ht="15">
      <c r="A56" s="46"/>
      <c r="B56" s="41"/>
      <c r="C56" s="66"/>
      <c r="D56" s="67"/>
      <c r="E56" s="63"/>
      <c r="F56" s="41"/>
      <c r="G56" s="30"/>
      <c r="H56" s="30"/>
      <c r="I56" s="64"/>
      <c r="J56" s="64"/>
    </row>
    <row r="57" spans="1:10" s="83" customFormat="1" ht="15">
      <c r="A57" s="130" t="s">
        <v>156</v>
      </c>
      <c r="B57" s="41"/>
      <c r="C57" s="177">
        <f>C46+C55</f>
        <v>83476</v>
      </c>
      <c r="D57" s="175"/>
      <c r="E57" s="177">
        <f>E46+E55</f>
        <v>76556</v>
      </c>
      <c r="F57" s="41"/>
      <c r="G57" s="30"/>
      <c r="H57" s="30"/>
      <c r="I57" s="64"/>
      <c r="J57" s="64"/>
    </row>
    <row r="58" spans="1:10" s="83" customFormat="1" ht="15">
      <c r="A58" s="130"/>
      <c r="B58" s="41"/>
      <c r="C58" s="177"/>
      <c r="D58" s="175"/>
      <c r="E58" s="177"/>
      <c r="F58" s="41"/>
      <c r="G58" s="30"/>
      <c r="H58" s="30"/>
      <c r="I58" s="64"/>
      <c r="J58" s="64"/>
    </row>
    <row r="59" spans="1:10" s="83" customFormat="1" ht="15">
      <c r="A59" s="178"/>
      <c r="B59" s="50"/>
      <c r="C59" s="30"/>
      <c r="D59" s="67"/>
      <c r="E59" s="70"/>
      <c r="F59" s="41"/>
      <c r="G59" s="30"/>
      <c r="H59" s="30"/>
      <c r="I59" s="64"/>
      <c r="J59" s="64"/>
    </row>
    <row r="60" spans="1:10" s="83" customFormat="1" ht="15.75" thickBot="1">
      <c r="A60" s="130" t="s">
        <v>157</v>
      </c>
      <c r="B60" s="50"/>
      <c r="C60" s="217">
        <f>C40+C57</f>
        <v>198748</v>
      </c>
      <c r="D60" s="175"/>
      <c r="E60" s="217">
        <f>E40+E57</f>
        <v>182482</v>
      </c>
      <c r="F60" s="41"/>
      <c r="G60" s="30"/>
      <c r="H60" s="30"/>
      <c r="I60" s="64"/>
      <c r="J60" s="64"/>
    </row>
    <row r="61" spans="1:10" s="83" customFormat="1" ht="15">
      <c r="A61" s="178"/>
      <c r="B61" s="50"/>
      <c r="C61" s="30"/>
      <c r="D61" s="67"/>
      <c r="E61" s="70"/>
      <c r="F61" s="41"/>
      <c r="G61" s="30"/>
      <c r="H61" s="30"/>
      <c r="I61" s="64"/>
      <c r="J61" s="64"/>
    </row>
    <row r="62" spans="1:10" s="83" customFormat="1" ht="15">
      <c r="A62" s="46"/>
      <c r="B62" s="41"/>
      <c r="C62" s="66"/>
      <c r="D62" s="67"/>
      <c r="E62" s="63"/>
      <c r="F62" s="41"/>
      <c r="G62" s="30"/>
      <c r="H62" s="30"/>
      <c r="I62" s="64"/>
      <c r="J62" s="64"/>
    </row>
    <row r="63" spans="1:10" s="83" customFormat="1" ht="15">
      <c r="A63" s="71" t="s">
        <v>230</v>
      </c>
      <c r="B63" s="41"/>
      <c r="C63" s="218">
        <v>86</v>
      </c>
      <c r="D63" s="219"/>
      <c r="E63" s="218">
        <v>79</v>
      </c>
      <c r="F63" s="41"/>
      <c r="G63" s="9"/>
      <c r="H63" s="9"/>
      <c r="I63" s="64"/>
      <c r="J63" s="64"/>
    </row>
    <row r="64" spans="1:10" s="83" customFormat="1" ht="15">
      <c r="A64" s="46"/>
      <c r="B64" s="41"/>
      <c r="C64" s="2"/>
      <c r="D64" s="50"/>
      <c r="E64" s="41"/>
      <c r="F64" s="41"/>
      <c r="G64" s="9"/>
      <c r="H64" s="9"/>
      <c r="I64" s="64"/>
      <c r="J64" s="64"/>
    </row>
    <row r="65" spans="1:10" s="83" customFormat="1" ht="15">
      <c r="A65" s="33"/>
      <c r="B65" s="41"/>
      <c r="C65" s="2"/>
      <c r="D65" s="50"/>
      <c r="E65" s="41"/>
      <c r="F65" s="41"/>
      <c r="G65" s="9"/>
      <c r="H65" s="9"/>
      <c r="I65" s="64"/>
      <c r="J65" s="64"/>
    </row>
    <row r="66" spans="1:10" s="83" customFormat="1" ht="15">
      <c r="A66" s="46"/>
      <c r="B66" s="41"/>
      <c r="C66" s="2"/>
      <c r="D66" s="50"/>
      <c r="E66" s="41"/>
      <c r="F66" s="41"/>
      <c r="G66" s="9"/>
      <c r="H66" s="9"/>
      <c r="I66" s="64"/>
      <c r="J66" s="64"/>
    </row>
    <row r="67" spans="3:10" ht="15">
      <c r="C67" s="66"/>
      <c r="D67" s="67"/>
      <c r="E67" s="63"/>
      <c r="G67" s="30"/>
      <c r="H67" s="30"/>
      <c r="I67" s="64"/>
      <c r="J67" s="64"/>
    </row>
    <row r="68" spans="9:10" ht="15">
      <c r="I68" s="64"/>
      <c r="J68" s="64"/>
    </row>
    <row r="69" spans="9:10" ht="15">
      <c r="I69" s="64"/>
      <c r="J69" s="64"/>
    </row>
    <row r="70" spans="9:10" ht="15">
      <c r="I70" s="64"/>
      <c r="J70" s="64"/>
    </row>
  </sheetData>
  <mergeCells count="5">
    <mergeCell ref="A9:B9"/>
    <mergeCell ref="A27:B27"/>
    <mergeCell ref="A38:B38"/>
    <mergeCell ref="A40:B40"/>
    <mergeCell ref="A30:B30"/>
  </mergeCells>
  <printOptions/>
  <pageMargins left="0.7" right="0.5" top="0.5" bottom="0.2" header="0.2" footer="0.2"/>
  <pageSetup fitToHeight="1" fitToWidth="1" horizontalDpi="600" verticalDpi="600" orientation="portrait" paperSize="9" scale="80"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Q90"/>
  <sheetViews>
    <sheetView workbookViewId="0" topLeftCell="A28">
      <selection activeCell="F31" sqref="F31"/>
    </sheetView>
  </sheetViews>
  <sheetFormatPr defaultColWidth="9.140625" defaultRowHeight="12.75"/>
  <cols>
    <col min="1" max="1" width="40.28125" style="2" customWidth="1"/>
    <col min="2" max="2" width="19.7109375" style="2" customWidth="1"/>
    <col min="3" max="3" width="1.7109375" style="2" customWidth="1"/>
    <col min="4" max="4" width="19.7109375" style="2" customWidth="1"/>
    <col min="5" max="5" width="1.7109375" style="2" customWidth="1"/>
    <col min="6" max="6" width="19.7109375" style="2" customWidth="1"/>
    <col min="7" max="7" width="1.8515625" style="2" customWidth="1"/>
    <col min="8" max="8" width="19.7109375" style="2" customWidth="1"/>
    <col min="9" max="9" width="1.7109375" style="2" customWidth="1"/>
    <col min="10" max="10" width="16.8515625" style="9" customWidth="1"/>
    <col min="11" max="11" width="1.57421875" style="9" customWidth="1"/>
    <col min="12" max="12" width="14.57421875" style="152" customWidth="1"/>
    <col min="13" max="13" width="14.8515625" style="10" bestFit="1" customWidth="1"/>
    <col min="14" max="17" width="9.140625" style="8" customWidth="1"/>
    <col min="18" max="16384" width="9.140625" style="5" customWidth="1"/>
  </cols>
  <sheetData>
    <row r="1" spans="1:17" ht="20.25">
      <c r="A1" s="1" t="s">
        <v>14</v>
      </c>
      <c r="D1" s="3"/>
      <c r="E1" s="3"/>
      <c r="F1" s="3"/>
      <c r="G1" s="3"/>
      <c r="H1" s="3"/>
      <c r="I1" s="3"/>
      <c r="L1" s="179"/>
      <c r="M1" s="180"/>
      <c r="N1" s="4"/>
      <c r="O1" s="4"/>
      <c r="P1" s="4"/>
      <c r="Q1" s="4"/>
    </row>
    <row r="2" spans="1:9" ht="15">
      <c r="A2" s="6"/>
      <c r="B2" s="3"/>
      <c r="C2" s="3"/>
      <c r="D2" s="3"/>
      <c r="E2" s="3"/>
      <c r="F2" s="3"/>
      <c r="G2" s="3"/>
      <c r="H2" s="7"/>
      <c r="I2" s="3"/>
    </row>
    <row r="3" spans="1:17" ht="15">
      <c r="A3" s="11" t="s">
        <v>0</v>
      </c>
      <c r="B3" s="9"/>
      <c r="C3" s="9"/>
      <c r="D3" s="9"/>
      <c r="E3" s="9"/>
      <c r="F3" s="9"/>
      <c r="G3" s="9"/>
      <c r="H3" s="9"/>
      <c r="I3" s="9"/>
      <c r="N3" s="10"/>
      <c r="O3" s="10"/>
      <c r="P3" s="10"/>
      <c r="Q3" s="10"/>
    </row>
    <row r="4" spans="1:17" ht="15">
      <c r="A4" s="11" t="s">
        <v>199</v>
      </c>
      <c r="B4" s="9"/>
      <c r="C4" s="9"/>
      <c r="D4" s="9"/>
      <c r="E4" s="9"/>
      <c r="F4" s="9"/>
      <c r="G4" s="9"/>
      <c r="H4" s="9"/>
      <c r="I4" s="9"/>
      <c r="N4" s="10"/>
      <c r="O4" s="10"/>
      <c r="P4" s="10"/>
      <c r="Q4" s="10"/>
    </row>
    <row r="5" spans="1:17" ht="15">
      <c r="A5" s="11"/>
      <c r="B5" s="9"/>
      <c r="C5" s="9"/>
      <c r="D5" s="9"/>
      <c r="E5" s="9"/>
      <c r="F5" s="9"/>
      <c r="G5" s="9"/>
      <c r="H5" s="9"/>
      <c r="I5" s="9"/>
      <c r="N5" s="10"/>
      <c r="O5" s="10"/>
      <c r="P5" s="10"/>
      <c r="Q5" s="10"/>
    </row>
    <row r="6" spans="1:17" ht="15">
      <c r="A6" s="9"/>
      <c r="B6" s="9"/>
      <c r="C6" s="9"/>
      <c r="D6" s="9"/>
      <c r="E6" s="9"/>
      <c r="F6" s="9"/>
      <c r="G6" s="9"/>
      <c r="H6" s="9"/>
      <c r="I6" s="9"/>
      <c r="N6" s="10"/>
      <c r="O6" s="10"/>
      <c r="P6" s="10"/>
      <c r="Q6" s="10"/>
    </row>
    <row r="7" spans="1:17" ht="15">
      <c r="A7" s="9"/>
      <c r="B7" s="338" t="s">
        <v>1</v>
      </c>
      <c r="C7" s="339"/>
      <c r="D7" s="340"/>
      <c r="E7" s="12"/>
      <c r="F7" s="338" t="s">
        <v>2</v>
      </c>
      <c r="G7" s="339"/>
      <c r="H7" s="340"/>
      <c r="I7" s="13"/>
      <c r="J7" s="12"/>
      <c r="N7" s="10"/>
      <c r="O7" s="10"/>
      <c r="P7" s="10"/>
      <c r="Q7" s="10"/>
    </row>
    <row r="8" spans="1:17" ht="15">
      <c r="A8" s="9"/>
      <c r="B8" s="22"/>
      <c r="C8" s="153"/>
      <c r="D8" s="154"/>
      <c r="E8" s="12"/>
      <c r="F8" s="22"/>
      <c r="G8" s="153"/>
      <c r="H8" s="154"/>
      <c r="I8" s="13"/>
      <c r="J8" s="12"/>
      <c r="N8" s="10"/>
      <c r="O8" s="10"/>
      <c r="P8" s="10"/>
      <c r="Q8" s="10"/>
    </row>
    <row r="9" spans="1:17" ht="15">
      <c r="A9" s="9"/>
      <c r="B9" s="16" t="s">
        <v>3</v>
      </c>
      <c r="C9" s="15"/>
      <c r="D9" s="14" t="s">
        <v>4</v>
      </c>
      <c r="E9" s="12"/>
      <c r="F9" s="16" t="s">
        <v>3</v>
      </c>
      <c r="G9" s="15"/>
      <c r="H9" s="14" t="s">
        <v>4</v>
      </c>
      <c r="I9" s="13"/>
      <c r="J9" s="12"/>
      <c r="N9" s="10"/>
      <c r="O9" s="10"/>
      <c r="P9" s="10"/>
      <c r="Q9" s="10"/>
    </row>
    <row r="10" spans="1:17" ht="15">
      <c r="A10" s="9"/>
      <c r="B10" s="16" t="s">
        <v>5</v>
      </c>
      <c r="C10" s="15"/>
      <c r="D10" s="14" t="s">
        <v>5</v>
      </c>
      <c r="E10" s="12"/>
      <c r="F10" s="17" t="s">
        <v>6</v>
      </c>
      <c r="G10" s="18"/>
      <c r="H10" s="19" t="s">
        <v>6</v>
      </c>
      <c r="I10" s="13"/>
      <c r="J10" s="12"/>
      <c r="N10" s="10"/>
      <c r="O10" s="10"/>
      <c r="P10" s="10"/>
      <c r="Q10" s="10"/>
    </row>
    <row r="11" spans="1:17" ht="15">
      <c r="A11" s="9"/>
      <c r="B11" s="16" t="s">
        <v>7</v>
      </c>
      <c r="C11" s="15"/>
      <c r="D11" s="14" t="s">
        <v>7</v>
      </c>
      <c r="E11" s="9"/>
      <c r="F11" s="17" t="s">
        <v>7</v>
      </c>
      <c r="G11" s="20"/>
      <c r="H11" s="14" t="s">
        <v>7</v>
      </c>
      <c r="I11" s="9"/>
      <c r="N11" s="10"/>
      <c r="O11" s="10"/>
      <c r="P11" s="10"/>
      <c r="Q11" s="10"/>
    </row>
    <row r="12" spans="1:17" ht="15">
      <c r="A12" s="9"/>
      <c r="B12" s="17" t="s">
        <v>198</v>
      </c>
      <c r="C12" s="18"/>
      <c r="D12" s="19" t="s">
        <v>190</v>
      </c>
      <c r="E12" s="20"/>
      <c r="F12" s="17" t="s">
        <v>198</v>
      </c>
      <c r="G12" s="18"/>
      <c r="H12" s="19" t="s">
        <v>190</v>
      </c>
      <c r="I12" s="20"/>
      <c r="J12" s="20"/>
      <c r="N12" s="10"/>
      <c r="O12" s="10"/>
      <c r="P12" s="10"/>
      <c r="Q12" s="10"/>
    </row>
    <row r="13" spans="1:17" ht="14.25">
      <c r="A13" s="21"/>
      <c r="B13" s="22" t="s">
        <v>8</v>
      </c>
      <c r="C13" s="23"/>
      <c r="D13" s="24" t="s">
        <v>8</v>
      </c>
      <c r="E13" s="23"/>
      <c r="F13" s="22" t="s">
        <v>8</v>
      </c>
      <c r="G13" s="23"/>
      <c r="H13" s="24" t="s">
        <v>8</v>
      </c>
      <c r="I13" s="23"/>
      <c r="J13" s="23"/>
      <c r="K13" s="21"/>
      <c r="L13" s="155"/>
      <c r="M13" s="156"/>
      <c r="N13" s="25"/>
      <c r="O13" s="25"/>
      <c r="P13" s="25"/>
      <c r="Q13" s="25"/>
    </row>
    <row r="14" spans="1:17" ht="15">
      <c r="A14" s="9"/>
      <c r="B14" s="26"/>
      <c r="C14" s="27"/>
      <c r="D14" s="28"/>
      <c r="E14" s="9"/>
      <c r="F14" s="26"/>
      <c r="G14" s="27"/>
      <c r="H14" s="28"/>
      <c r="I14" s="9"/>
      <c r="J14" s="181"/>
      <c r="N14" s="10"/>
      <c r="O14" s="10"/>
      <c r="P14" s="10"/>
      <c r="Q14" s="10"/>
    </row>
    <row r="15" spans="2:17" ht="15">
      <c r="B15" s="29"/>
      <c r="C15" s="29"/>
      <c r="D15" s="9"/>
      <c r="E15" s="9"/>
      <c r="F15" s="29"/>
      <c r="G15" s="29"/>
      <c r="H15" s="9"/>
      <c r="I15" s="9"/>
      <c r="J15" s="29"/>
      <c r="N15" s="10"/>
      <c r="O15" s="10"/>
      <c r="P15" s="10"/>
      <c r="Q15" s="10"/>
    </row>
    <row r="16" spans="1:17" ht="15">
      <c r="A16" s="9" t="s">
        <v>9</v>
      </c>
      <c r="B16" s="20">
        <v>38846</v>
      </c>
      <c r="C16" s="20"/>
      <c r="D16" s="20">
        <v>33361</v>
      </c>
      <c r="E16" s="20"/>
      <c r="F16" s="20">
        <v>108517</v>
      </c>
      <c r="G16" s="20"/>
      <c r="H16" s="20">
        <v>101924</v>
      </c>
      <c r="I16" s="20"/>
      <c r="J16" s="20"/>
      <c r="L16" s="157"/>
      <c r="M16" s="157"/>
      <c r="N16" s="10"/>
      <c r="O16" s="10"/>
      <c r="P16" s="10"/>
      <c r="Q16" s="10"/>
    </row>
    <row r="17" spans="1:17" ht="15">
      <c r="A17" s="9"/>
      <c r="B17" s="20"/>
      <c r="C17" s="20"/>
      <c r="D17" s="20"/>
      <c r="E17" s="20"/>
      <c r="F17" s="20"/>
      <c r="G17" s="20"/>
      <c r="H17" s="20"/>
      <c r="I17" s="20"/>
      <c r="J17" s="20"/>
      <c r="L17" s="157"/>
      <c r="M17" s="152"/>
      <c r="N17" s="10"/>
      <c r="O17" s="10"/>
      <c r="P17" s="10"/>
      <c r="Q17" s="10"/>
    </row>
    <row r="18" spans="1:17" ht="15">
      <c r="A18" s="9" t="s">
        <v>135</v>
      </c>
      <c r="B18" s="20">
        <v>-24018</v>
      </c>
      <c r="C18" s="20"/>
      <c r="D18" s="20">
        <v>-21035</v>
      </c>
      <c r="E18" s="20"/>
      <c r="F18" s="20">
        <v>-68430</v>
      </c>
      <c r="G18" s="20"/>
      <c r="H18" s="20">
        <v>-70737</v>
      </c>
      <c r="I18" s="20"/>
      <c r="J18" s="20"/>
      <c r="L18" s="157"/>
      <c r="M18" s="152"/>
      <c r="N18" s="10"/>
      <c r="O18" s="10"/>
      <c r="P18" s="10"/>
      <c r="Q18" s="10"/>
    </row>
    <row r="19" spans="1:17" ht="15">
      <c r="A19" s="9"/>
      <c r="B19" s="31"/>
      <c r="C19" s="20"/>
      <c r="D19" s="31"/>
      <c r="E19" s="20"/>
      <c r="F19" s="31"/>
      <c r="G19" s="20"/>
      <c r="H19" s="31"/>
      <c r="I19" s="20"/>
      <c r="J19" s="20"/>
      <c r="L19" s="157"/>
      <c r="M19" s="152"/>
      <c r="N19" s="10"/>
      <c r="O19" s="10"/>
      <c r="P19" s="10"/>
      <c r="Q19" s="10"/>
    </row>
    <row r="20" spans="1:17" ht="15">
      <c r="A20" s="9"/>
      <c r="B20" s="20"/>
      <c r="C20" s="20"/>
      <c r="D20" s="20"/>
      <c r="E20" s="20"/>
      <c r="F20" s="20"/>
      <c r="G20" s="20"/>
      <c r="H20" s="20"/>
      <c r="I20" s="20"/>
      <c r="J20" s="20"/>
      <c r="L20" s="157"/>
      <c r="M20" s="152"/>
      <c r="N20" s="10"/>
      <c r="O20" s="10"/>
      <c r="P20" s="10"/>
      <c r="Q20" s="10"/>
    </row>
    <row r="21" spans="1:17" ht="15">
      <c r="A21" s="9" t="s">
        <v>136</v>
      </c>
      <c r="B21" s="20">
        <f>SUM(B16:B19)</f>
        <v>14828</v>
      </c>
      <c r="C21" s="20"/>
      <c r="D21" s="20">
        <f>SUM(D16:D19)</f>
        <v>12326</v>
      </c>
      <c r="E21" s="20"/>
      <c r="F21" s="20">
        <f>SUM(F16:F19)</f>
        <v>40087</v>
      </c>
      <c r="G21" s="20"/>
      <c r="H21" s="20">
        <f>SUM(H16:H19)</f>
        <v>31187</v>
      </c>
      <c r="I21" s="20"/>
      <c r="J21" s="20"/>
      <c r="L21" s="157"/>
      <c r="M21" s="152"/>
      <c r="N21" s="10"/>
      <c r="O21" s="10"/>
      <c r="P21" s="10"/>
      <c r="Q21" s="10"/>
    </row>
    <row r="22" spans="1:17" ht="15">
      <c r="A22" s="9"/>
      <c r="B22" s="20"/>
      <c r="C22" s="20"/>
      <c r="D22" s="20"/>
      <c r="E22" s="20"/>
      <c r="F22" s="20"/>
      <c r="G22" s="20"/>
      <c r="H22" s="20"/>
      <c r="I22" s="20"/>
      <c r="J22" s="20"/>
      <c r="L22" s="157"/>
      <c r="M22" s="152"/>
      <c r="N22" s="10"/>
      <c r="O22" s="10"/>
      <c r="P22" s="10"/>
      <c r="Q22" s="10"/>
    </row>
    <row r="23" spans="1:17" ht="15">
      <c r="A23" s="9" t="s">
        <v>137</v>
      </c>
      <c r="B23" s="20">
        <v>520</v>
      </c>
      <c r="C23" s="20"/>
      <c r="D23" s="20">
        <v>523</v>
      </c>
      <c r="E23" s="20"/>
      <c r="F23" s="20">
        <v>1503</v>
      </c>
      <c r="G23" s="20"/>
      <c r="H23" s="20">
        <v>4068</v>
      </c>
      <c r="I23" s="20"/>
      <c r="J23" s="20"/>
      <c r="L23" s="157"/>
      <c r="M23" s="152"/>
      <c r="N23" s="10"/>
      <c r="O23" s="10"/>
      <c r="P23" s="10"/>
      <c r="Q23" s="10"/>
    </row>
    <row r="24" spans="1:17" ht="15">
      <c r="A24" s="9"/>
      <c r="B24" s="20"/>
      <c r="C24" s="20"/>
      <c r="D24" s="20"/>
      <c r="E24" s="20"/>
      <c r="F24" s="20"/>
      <c r="G24" s="20"/>
      <c r="H24" s="20"/>
      <c r="I24" s="20"/>
      <c r="J24" s="20"/>
      <c r="L24" s="157"/>
      <c r="M24" s="152"/>
      <c r="N24" s="10"/>
      <c r="O24" s="10"/>
      <c r="P24" s="10"/>
      <c r="Q24" s="10"/>
    </row>
    <row r="25" spans="1:17" ht="15">
      <c r="A25" s="9" t="s">
        <v>138</v>
      </c>
      <c r="B25" s="20">
        <f>-4238-200</f>
        <v>-4438</v>
      </c>
      <c r="C25" s="20"/>
      <c r="D25" s="20">
        <v>-3340</v>
      </c>
      <c r="E25" s="20"/>
      <c r="F25" s="20">
        <f>-11615-200</f>
        <v>-11815</v>
      </c>
      <c r="G25" s="20"/>
      <c r="H25" s="20">
        <v>-9761</v>
      </c>
      <c r="I25" s="20"/>
      <c r="J25" s="20"/>
      <c r="L25" s="157"/>
      <c r="M25" s="152"/>
      <c r="N25" s="10"/>
      <c r="O25" s="10"/>
      <c r="P25" s="10"/>
      <c r="Q25" s="10"/>
    </row>
    <row r="26" spans="1:17" ht="15">
      <c r="A26" s="9"/>
      <c r="B26" s="20"/>
      <c r="C26" s="20"/>
      <c r="D26" s="20"/>
      <c r="E26" s="20"/>
      <c r="F26" s="20"/>
      <c r="G26" s="20"/>
      <c r="H26" s="20"/>
      <c r="I26" s="20"/>
      <c r="J26" s="20"/>
      <c r="L26" s="157"/>
      <c r="M26" s="152"/>
      <c r="N26" s="10"/>
      <c r="O26" s="10"/>
      <c r="P26" s="10"/>
      <c r="Q26" s="10"/>
    </row>
    <row r="27" spans="1:17" ht="15">
      <c r="A27" s="9" t="s">
        <v>139</v>
      </c>
      <c r="B27" s="20">
        <v>-2917</v>
      </c>
      <c r="C27" s="20"/>
      <c r="D27" s="20">
        <v>-3358</v>
      </c>
      <c r="E27" s="20"/>
      <c r="F27" s="20">
        <v>-10784</v>
      </c>
      <c r="G27" s="20"/>
      <c r="H27" s="20">
        <v>-9194</v>
      </c>
      <c r="I27" s="20"/>
      <c r="J27" s="20"/>
      <c r="L27" s="157"/>
      <c r="M27" s="152"/>
      <c r="N27" s="10"/>
      <c r="O27" s="10"/>
      <c r="P27" s="10"/>
      <c r="Q27" s="10"/>
    </row>
    <row r="28" spans="1:17" ht="15">
      <c r="A28" s="9"/>
      <c r="B28" s="20"/>
      <c r="C28" s="20"/>
      <c r="D28" s="20"/>
      <c r="E28" s="20"/>
      <c r="F28" s="20"/>
      <c r="G28" s="20"/>
      <c r="H28" s="20"/>
      <c r="I28" s="20"/>
      <c r="J28" s="20"/>
      <c r="L28" s="157"/>
      <c r="M28" s="152"/>
      <c r="N28" s="10"/>
      <c r="O28" s="10"/>
      <c r="P28" s="10"/>
      <c r="Q28" s="10"/>
    </row>
    <row r="29" spans="1:17" ht="15">
      <c r="A29" s="9" t="s">
        <v>140</v>
      </c>
      <c r="B29" s="20">
        <v>-417</v>
      </c>
      <c r="C29" s="20"/>
      <c r="D29" s="20">
        <v>-392</v>
      </c>
      <c r="E29" s="20"/>
      <c r="F29" s="20">
        <v>-1235</v>
      </c>
      <c r="G29" s="20"/>
      <c r="H29" s="20">
        <v>-1156</v>
      </c>
      <c r="I29" s="20"/>
      <c r="J29" s="20"/>
      <c r="L29" s="157"/>
      <c r="M29" s="152"/>
      <c r="N29" s="10"/>
      <c r="O29" s="10"/>
      <c r="P29" s="10"/>
      <c r="Q29" s="10"/>
    </row>
    <row r="30" spans="1:17" ht="15">
      <c r="A30" s="9"/>
      <c r="B30" s="20"/>
      <c r="C30" s="20"/>
      <c r="D30" s="20"/>
      <c r="E30" s="20"/>
      <c r="F30" s="20"/>
      <c r="G30" s="20"/>
      <c r="H30" s="20"/>
      <c r="I30" s="20"/>
      <c r="J30" s="20"/>
      <c r="L30" s="157"/>
      <c r="M30" s="152"/>
      <c r="N30" s="10"/>
      <c r="O30" s="10"/>
      <c r="P30" s="10"/>
      <c r="Q30" s="10"/>
    </row>
    <row r="31" spans="1:17" ht="15">
      <c r="A31" s="33" t="s">
        <v>10</v>
      </c>
      <c r="B31" s="20">
        <v>-719</v>
      </c>
      <c r="C31" s="20"/>
      <c r="D31" s="20">
        <v>-574</v>
      </c>
      <c r="E31" s="20"/>
      <c r="F31" s="20">
        <f>-2039</f>
        <v>-2039</v>
      </c>
      <c r="G31" s="20"/>
      <c r="H31" s="20">
        <v>-1476</v>
      </c>
      <c r="I31" s="20"/>
      <c r="J31" s="20"/>
      <c r="L31" s="157"/>
      <c r="M31" s="152"/>
      <c r="N31" s="10"/>
      <c r="O31" s="10"/>
      <c r="P31" s="10"/>
      <c r="Q31" s="10"/>
    </row>
    <row r="32" spans="1:17" ht="15">
      <c r="A32" s="33"/>
      <c r="B32" s="31"/>
      <c r="C32" s="20"/>
      <c r="D32" s="31"/>
      <c r="E32" s="20"/>
      <c r="F32" s="31"/>
      <c r="G32" s="20"/>
      <c r="H32" s="31"/>
      <c r="I32" s="20"/>
      <c r="J32" s="20"/>
      <c r="L32" s="157"/>
      <c r="M32" s="152"/>
      <c r="N32" s="10"/>
      <c r="O32" s="10"/>
      <c r="P32" s="10"/>
      <c r="Q32" s="10"/>
    </row>
    <row r="33" spans="1:17" ht="15">
      <c r="A33" s="9"/>
      <c r="B33" s="20"/>
      <c r="C33" s="20"/>
      <c r="D33" s="20"/>
      <c r="E33" s="20"/>
      <c r="F33" s="20"/>
      <c r="G33" s="20"/>
      <c r="H33" s="20"/>
      <c r="I33" s="20"/>
      <c r="J33" s="20"/>
      <c r="M33" s="158"/>
      <c r="N33" s="10"/>
      <c r="O33" s="10"/>
      <c r="P33" s="10"/>
      <c r="Q33" s="10"/>
    </row>
    <row r="34" spans="1:17" ht="15">
      <c r="A34" s="9" t="s">
        <v>11</v>
      </c>
      <c r="B34" s="20">
        <f>SUM(B21:B32)</f>
        <v>6857</v>
      </c>
      <c r="C34" s="20"/>
      <c r="D34" s="20">
        <f>SUM(D21:D32)</f>
        <v>5185</v>
      </c>
      <c r="E34" s="20"/>
      <c r="F34" s="20">
        <f>SUM(F21:F32)</f>
        <v>15717</v>
      </c>
      <c r="G34" s="20"/>
      <c r="H34" s="20">
        <f>SUM(H21:H32)</f>
        <v>13668</v>
      </c>
      <c r="I34" s="18"/>
      <c r="J34" s="20"/>
      <c r="M34" s="158"/>
      <c r="N34" s="10"/>
      <c r="O34" s="10"/>
      <c r="P34" s="10"/>
      <c r="Q34" s="10"/>
    </row>
    <row r="35" spans="1:17" ht="15">
      <c r="A35" s="9"/>
      <c r="B35" s="20"/>
      <c r="C35" s="20"/>
      <c r="D35" s="20"/>
      <c r="E35" s="20"/>
      <c r="F35" s="20"/>
      <c r="G35" s="20"/>
      <c r="H35" s="20"/>
      <c r="I35" s="18"/>
      <c r="J35" s="20"/>
      <c r="M35" s="158"/>
      <c r="N35" s="10"/>
      <c r="O35" s="10"/>
      <c r="P35" s="10"/>
      <c r="Q35" s="10"/>
    </row>
    <row r="36" spans="1:17" ht="15">
      <c r="A36" s="9" t="s">
        <v>12</v>
      </c>
      <c r="B36" s="31">
        <f>-1830+54</f>
        <v>-1776</v>
      </c>
      <c r="D36" s="31">
        <v>-1993</v>
      </c>
      <c r="E36" s="20"/>
      <c r="F36" s="31">
        <f>-3739+54</f>
        <v>-3685</v>
      </c>
      <c r="G36" s="20"/>
      <c r="H36" s="31">
        <v>-3861</v>
      </c>
      <c r="I36" s="18"/>
      <c r="J36" s="20"/>
      <c r="M36" s="158"/>
      <c r="N36" s="10"/>
      <c r="O36" s="10"/>
      <c r="P36" s="10"/>
      <c r="Q36" s="10"/>
    </row>
    <row r="37" spans="1:17" ht="15">
      <c r="A37" s="9"/>
      <c r="E37" s="20"/>
      <c r="F37" s="20"/>
      <c r="G37" s="20"/>
      <c r="H37" s="20"/>
      <c r="I37" s="18"/>
      <c r="M37" s="158"/>
      <c r="N37" s="10"/>
      <c r="O37" s="10"/>
      <c r="P37" s="10"/>
      <c r="Q37" s="10"/>
    </row>
    <row r="38" spans="1:17" ht="15.75" thickBot="1">
      <c r="A38" s="9" t="s">
        <v>124</v>
      </c>
      <c r="B38" s="36">
        <f>SUM(B34:B36)</f>
        <v>5081</v>
      </c>
      <c r="C38" s="9"/>
      <c r="D38" s="36">
        <f>SUM(D34:D36)</f>
        <v>3192</v>
      </c>
      <c r="E38" s="9"/>
      <c r="F38" s="159">
        <f>SUM(F34:F37)</f>
        <v>12032</v>
      </c>
      <c r="G38" s="9"/>
      <c r="H38" s="159">
        <f>SUM(H34:H37)</f>
        <v>9807</v>
      </c>
      <c r="I38" s="30"/>
      <c r="J38" s="20"/>
      <c r="M38" s="158"/>
      <c r="N38" s="10"/>
      <c r="O38" s="10"/>
      <c r="P38" s="10"/>
      <c r="Q38" s="10"/>
    </row>
    <row r="39" spans="1:17" ht="15">
      <c r="A39" s="9"/>
      <c r="B39" s="20"/>
      <c r="C39" s="9"/>
      <c r="D39" s="20"/>
      <c r="E39" s="9"/>
      <c r="F39" s="34"/>
      <c r="G39" s="9"/>
      <c r="H39" s="34"/>
      <c r="I39" s="30"/>
      <c r="J39" s="20"/>
      <c r="M39" s="158"/>
      <c r="N39" s="10"/>
      <c r="O39" s="10"/>
      <c r="P39" s="10"/>
      <c r="Q39" s="10"/>
    </row>
    <row r="40" spans="1:17" ht="15">
      <c r="A40" s="9"/>
      <c r="B40" s="9"/>
      <c r="C40" s="9"/>
      <c r="D40" s="9"/>
      <c r="E40" s="9"/>
      <c r="F40" s="9"/>
      <c r="G40" s="9"/>
      <c r="H40" s="9"/>
      <c r="I40" s="9"/>
      <c r="M40" s="158"/>
      <c r="N40" s="10"/>
      <c r="O40" s="10"/>
      <c r="P40" s="10"/>
      <c r="Q40" s="10"/>
    </row>
    <row r="41" spans="1:17" ht="15">
      <c r="A41" s="9" t="s">
        <v>141</v>
      </c>
      <c r="B41" s="9"/>
      <c r="C41" s="9"/>
      <c r="D41" s="9"/>
      <c r="E41" s="9"/>
      <c r="F41" s="9"/>
      <c r="G41" s="9"/>
      <c r="H41" s="9"/>
      <c r="I41" s="9"/>
      <c r="M41" s="158"/>
      <c r="N41" s="10"/>
      <c r="O41" s="10"/>
      <c r="P41" s="10"/>
      <c r="Q41" s="10"/>
    </row>
    <row r="42" spans="1:17" ht="15">
      <c r="A42" s="9"/>
      <c r="B42" s="9"/>
      <c r="C42" s="9"/>
      <c r="D42" s="9"/>
      <c r="E42" s="9"/>
      <c r="F42" s="9"/>
      <c r="G42" s="9"/>
      <c r="H42" s="9"/>
      <c r="I42" s="9"/>
      <c r="M42" s="158"/>
      <c r="N42" s="10"/>
      <c r="O42" s="10"/>
      <c r="P42" s="10"/>
      <c r="Q42" s="10"/>
    </row>
    <row r="43" spans="1:17" ht="15">
      <c r="A43" s="9" t="s">
        <v>142</v>
      </c>
      <c r="B43" s="34">
        <f>B38-B45-B47</f>
        <v>5019</v>
      </c>
      <c r="C43" s="9"/>
      <c r="D43" s="34">
        <f>D38-D45-D47</f>
        <v>3181</v>
      </c>
      <c r="E43" s="9"/>
      <c r="F43" s="34">
        <f>F38-F45-F47</f>
        <v>11880</v>
      </c>
      <c r="G43" s="9"/>
      <c r="H43" s="34">
        <f>H38-H45-H47</f>
        <v>9796</v>
      </c>
      <c r="I43" s="9"/>
      <c r="J43" s="34"/>
      <c r="M43" s="158"/>
      <c r="N43" s="10"/>
      <c r="O43" s="10"/>
      <c r="P43" s="10"/>
      <c r="Q43" s="10"/>
    </row>
    <row r="44" spans="1:17" ht="15">
      <c r="A44" s="9"/>
      <c r="B44" s="9"/>
      <c r="C44" s="9"/>
      <c r="D44" s="9"/>
      <c r="E44" s="9"/>
      <c r="F44" s="9"/>
      <c r="G44" s="9"/>
      <c r="H44" s="9"/>
      <c r="I44" s="9"/>
      <c r="M44" s="158"/>
      <c r="N44" s="10"/>
      <c r="O44" s="10"/>
      <c r="P44" s="10"/>
      <c r="Q44" s="10"/>
    </row>
    <row r="45" spans="1:17" ht="15">
      <c r="A45" s="9" t="s">
        <v>143</v>
      </c>
      <c r="B45" s="20">
        <v>62</v>
      </c>
      <c r="C45" s="9"/>
      <c r="D45" s="20">
        <v>11</v>
      </c>
      <c r="E45" s="9"/>
      <c r="F45" s="34">
        <v>152</v>
      </c>
      <c r="G45" s="9"/>
      <c r="H45" s="34">
        <v>11</v>
      </c>
      <c r="I45" s="9"/>
      <c r="J45" s="20"/>
      <c r="M45" s="158"/>
      <c r="N45" s="10"/>
      <c r="O45" s="10"/>
      <c r="P45" s="10"/>
      <c r="Q45" s="10"/>
    </row>
    <row r="46" spans="1:17" ht="15">
      <c r="A46" s="9"/>
      <c r="B46" s="20"/>
      <c r="C46" s="9"/>
      <c r="D46" s="20"/>
      <c r="E46" s="9"/>
      <c r="F46" s="34"/>
      <c r="G46" s="9"/>
      <c r="H46" s="34"/>
      <c r="I46" s="9"/>
      <c r="J46" s="20"/>
      <c r="M46" s="158"/>
      <c r="N46" s="10"/>
      <c r="O46" s="10"/>
      <c r="P46" s="10"/>
      <c r="Q46" s="10"/>
    </row>
    <row r="47" spans="1:17" ht="15">
      <c r="A47" s="9" t="s">
        <v>13</v>
      </c>
      <c r="B47" s="64">
        <v>0</v>
      </c>
      <c r="C47" s="160"/>
      <c r="D47" s="64">
        <v>0</v>
      </c>
      <c r="E47" s="160"/>
      <c r="F47" s="161">
        <v>0</v>
      </c>
      <c r="G47" s="9"/>
      <c r="H47" s="161">
        <v>0</v>
      </c>
      <c r="I47" s="9"/>
      <c r="J47" s="20"/>
      <c r="M47" s="158"/>
      <c r="N47" s="10"/>
      <c r="O47" s="10"/>
      <c r="P47" s="10"/>
      <c r="Q47" s="10"/>
    </row>
    <row r="48" spans="1:17" ht="15">
      <c r="A48" s="9"/>
      <c r="B48" s="31"/>
      <c r="C48" s="9"/>
      <c r="D48" s="31"/>
      <c r="E48" s="9"/>
      <c r="F48" s="35"/>
      <c r="G48" s="9"/>
      <c r="H48" s="35"/>
      <c r="I48" s="9"/>
      <c r="J48" s="20"/>
      <c r="M48" s="158"/>
      <c r="N48" s="10"/>
      <c r="O48" s="10"/>
      <c r="P48" s="10"/>
      <c r="Q48" s="10"/>
    </row>
    <row r="49" spans="1:17" ht="15">
      <c r="A49" s="9"/>
      <c r="B49" s="20"/>
      <c r="C49" s="9"/>
      <c r="D49" s="20"/>
      <c r="E49" s="9"/>
      <c r="F49" s="34"/>
      <c r="G49" s="9"/>
      <c r="H49" s="34"/>
      <c r="I49" s="9"/>
      <c r="J49" s="20"/>
      <c r="M49" s="158"/>
      <c r="N49" s="10"/>
      <c r="O49" s="10"/>
      <c r="P49" s="10"/>
      <c r="Q49" s="10"/>
    </row>
    <row r="50" spans="1:17" ht="15.75" thickBot="1">
      <c r="A50" s="9"/>
      <c r="B50" s="36">
        <f>SUM(B43:B48)</f>
        <v>5081</v>
      </c>
      <c r="C50" s="9"/>
      <c r="D50" s="36">
        <f>SUM(D43:D48)</f>
        <v>3192</v>
      </c>
      <c r="E50" s="9"/>
      <c r="F50" s="36">
        <f>SUM(F43:F48)</f>
        <v>12032</v>
      </c>
      <c r="G50" s="9"/>
      <c r="H50" s="36">
        <f>SUM(H43:H48)</f>
        <v>9807</v>
      </c>
      <c r="I50" s="9"/>
      <c r="J50" s="20"/>
      <c r="M50" s="158"/>
      <c r="N50" s="10"/>
      <c r="O50" s="10"/>
      <c r="P50" s="10"/>
      <c r="Q50" s="10"/>
    </row>
    <row r="51" spans="1:17" ht="15">
      <c r="A51" s="9"/>
      <c r="B51" s="9"/>
      <c r="C51" s="9"/>
      <c r="D51" s="9"/>
      <c r="E51" s="9"/>
      <c r="F51" s="9"/>
      <c r="G51" s="9"/>
      <c r="H51" s="9"/>
      <c r="I51" s="9"/>
      <c r="M51" s="158"/>
      <c r="N51" s="10"/>
      <c r="O51" s="10"/>
      <c r="P51" s="10"/>
      <c r="Q51" s="10"/>
    </row>
    <row r="52" spans="1:17" ht="15">
      <c r="A52" s="9"/>
      <c r="B52" s="37"/>
      <c r="C52" s="9"/>
      <c r="D52" s="37"/>
      <c r="E52" s="9"/>
      <c r="F52" s="9"/>
      <c r="G52" s="9"/>
      <c r="H52" s="9"/>
      <c r="I52" s="9"/>
      <c r="M52" s="158"/>
      <c r="N52" s="10"/>
      <c r="O52" s="10"/>
      <c r="P52" s="10"/>
      <c r="Q52" s="10"/>
    </row>
    <row r="53" spans="2:17" ht="15">
      <c r="B53" s="37"/>
      <c r="C53" s="9"/>
      <c r="D53" s="37"/>
      <c r="E53" s="9"/>
      <c r="F53" s="9"/>
      <c r="G53" s="9"/>
      <c r="H53" s="9"/>
      <c r="I53" s="9"/>
      <c r="M53" s="158"/>
      <c r="N53" s="10"/>
      <c r="O53" s="10"/>
      <c r="P53" s="10"/>
      <c r="Q53" s="10"/>
    </row>
    <row r="54" spans="2:17" ht="15">
      <c r="B54" s="37"/>
      <c r="C54" s="9"/>
      <c r="D54" s="37"/>
      <c r="E54" s="9"/>
      <c r="F54" s="9"/>
      <c r="G54" s="9"/>
      <c r="H54" s="9"/>
      <c r="I54" s="9"/>
      <c r="M54" s="158"/>
      <c r="N54" s="10"/>
      <c r="O54" s="10"/>
      <c r="P54" s="10"/>
      <c r="Q54" s="10"/>
    </row>
    <row r="55" spans="1:17" ht="15">
      <c r="A55" s="9" t="s">
        <v>144</v>
      </c>
      <c r="B55" s="37"/>
      <c r="C55" s="9"/>
      <c r="D55" s="37"/>
      <c r="E55" s="9"/>
      <c r="F55" s="9"/>
      <c r="G55" s="9"/>
      <c r="H55" s="9"/>
      <c r="I55" s="9"/>
      <c r="M55" s="158"/>
      <c r="N55" s="10"/>
      <c r="O55" s="10"/>
      <c r="P55" s="10"/>
      <c r="Q55" s="10"/>
    </row>
    <row r="56" spans="1:17" ht="15">
      <c r="A56" s="9" t="s">
        <v>162</v>
      </c>
      <c r="B56" s="38">
        <f>+B43/134000*100</f>
        <v>3.7455223880597015</v>
      </c>
      <c r="C56" s="9"/>
      <c r="D56" s="38">
        <f>+D43/134000*100</f>
        <v>2.3738805970149253</v>
      </c>
      <c r="E56" s="9"/>
      <c r="F56" s="37">
        <f>F43/134000*100</f>
        <v>8.865671641791046</v>
      </c>
      <c r="G56" s="9"/>
      <c r="H56" s="37">
        <f>H43/134000*100</f>
        <v>7.31044776119403</v>
      </c>
      <c r="I56" s="9"/>
      <c r="J56" s="38"/>
      <c r="M56" s="158"/>
      <c r="N56" s="10"/>
      <c r="O56" s="10"/>
      <c r="P56" s="10"/>
      <c r="Q56" s="10"/>
    </row>
    <row r="57" spans="1:17" ht="15">
      <c r="A57" s="162" t="s">
        <v>159</v>
      </c>
      <c r="B57" s="37"/>
      <c r="C57" s="9"/>
      <c r="D57" s="9"/>
      <c r="E57" s="9"/>
      <c r="F57" s="9"/>
      <c r="G57" s="9"/>
      <c r="H57" s="9"/>
      <c r="I57" s="9"/>
      <c r="M57" s="158"/>
      <c r="N57" s="10"/>
      <c r="O57" s="10"/>
      <c r="P57" s="10"/>
      <c r="Q57" s="10"/>
    </row>
    <row r="58" spans="1:17" ht="15">
      <c r="A58" s="9"/>
      <c r="B58" s="37"/>
      <c r="C58" s="9"/>
      <c r="D58" s="9"/>
      <c r="E58" s="9"/>
      <c r="F58" s="9"/>
      <c r="G58" s="9"/>
      <c r="H58" s="9"/>
      <c r="I58" s="9"/>
      <c r="M58" s="158"/>
      <c r="N58" s="10"/>
      <c r="O58" s="10"/>
      <c r="P58" s="10"/>
      <c r="Q58" s="10"/>
    </row>
    <row r="59" spans="1:17" ht="15">
      <c r="A59" s="9"/>
      <c r="B59" s="182"/>
      <c r="C59" s="183"/>
      <c r="D59" s="182"/>
      <c r="E59" s="182"/>
      <c r="F59" s="182"/>
      <c r="G59" s="182"/>
      <c r="H59" s="182"/>
      <c r="I59" s="182"/>
      <c r="J59" s="182"/>
      <c r="M59" s="158"/>
      <c r="N59" s="10"/>
      <c r="O59" s="10"/>
      <c r="P59" s="10"/>
      <c r="Q59" s="10"/>
    </row>
    <row r="60" spans="1:17" ht="15">
      <c r="A60" s="9"/>
      <c r="B60" s="38"/>
      <c r="C60" s="9"/>
      <c r="D60" s="39"/>
      <c r="E60" s="9"/>
      <c r="F60" s="37"/>
      <c r="G60" s="9"/>
      <c r="H60" s="39"/>
      <c r="I60" s="9"/>
      <c r="J60" s="38"/>
      <c r="M60" s="158"/>
      <c r="N60" s="10"/>
      <c r="O60" s="10"/>
      <c r="P60" s="10"/>
      <c r="Q60" s="10"/>
    </row>
    <row r="61" spans="1:17" ht="15">
      <c r="A61" s="9"/>
      <c r="B61" s="38"/>
      <c r="C61" s="9"/>
      <c r="D61" s="39"/>
      <c r="E61" s="9"/>
      <c r="F61" s="37"/>
      <c r="G61" s="9"/>
      <c r="H61" s="39"/>
      <c r="I61" s="9"/>
      <c r="M61" s="158"/>
      <c r="N61" s="10"/>
      <c r="O61" s="10"/>
      <c r="P61" s="10"/>
      <c r="Q61" s="10"/>
    </row>
    <row r="62" spans="1:17" ht="15">
      <c r="A62" s="9"/>
      <c r="B62" s="9"/>
      <c r="C62" s="9"/>
      <c r="D62" s="9"/>
      <c r="E62" s="9"/>
      <c r="F62" s="9"/>
      <c r="G62" s="9"/>
      <c r="H62" s="9"/>
      <c r="I62" s="9"/>
      <c r="N62" s="10"/>
      <c r="O62" s="10"/>
      <c r="P62" s="10"/>
      <c r="Q62" s="10"/>
    </row>
    <row r="63" spans="1:17" ht="15">
      <c r="A63" s="9"/>
      <c r="B63" s="9"/>
      <c r="C63" s="9"/>
      <c r="D63" s="9"/>
      <c r="E63" s="9"/>
      <c r="F63" s="9"/>
      <c r="G63" s="9"/>
      <c r="H63" s="9"/>
      <c r="I63" s="9"/>
      <c r="N63" s="10"/>
      <c r="O63" s="10"/>
      <c r="P63" s="10"/>
      <c r="Q63" s="10"/>
    </row>
    <row r="64" spans="1:17" ht="15">
      <c r="A64" s="9"/>
      <c r="B64" s="9"/>
      <c r="C64" s="9"/>
      <c r="D64" s="9"/>
      <c r="E64" s="9"/>
      <c r="F64" s="9"/>
      <c r="G64" s="9"/>
      <c r="H64" s="9"/>
      <c r="I64" s="9"/>
      <c r="N64" s="10"/>
      <c r="O64" s="10"/>
      <c r="P64" s="10"/>
      <c r="Q64" s="10"/>
    </row>
    <row r="65" spans="1:17" ht="15">
      <c r="A65" s="9"/>
      <c r="B65" s="9"/>
      <c r="C65" s="9"/>
      <c r="D65" s="9"/>
      <c r="E65" s="9"/>
      <c r="F65" s="9"/>
      <c r="G65" s="9"/>
      <c r="H65" s="9"/>
      <c r="I65" s="9"/>
      <c r="N65" s="10"/>
      <c r="O65" s="10"/>
      <c r="P65" s="10"/>
      <c r="Q65" s="10"/>
    </row>
    <row r="66" spans="1:17" ht="15">
      <c r="A66" s="9"/>
      <c r="B66" s="9"/>
      <c r="C66" s="9"/>
      <c r="D66" s="9"/>
      <c r="E66" s="9"/>
      <c r="F66" s="9"/>
      <c r="G66" s="9"/>
      <c r="H66" s="9"/>
      <c r="I66" s="9"/>
      <c r="N66" s="10"/>
      <c r="O66" s="10"/>
      <c r="P66" s="10"/>
      <c r="Q66" s="10"/>
    </row>
    <row r="67" spans="1:17" ht="15">
      <c r="A67" s="9"/>
      <c r="B67" s="9"/>
      <c r="C67" s="9"/>
      <c r="D67" s="9"/>
      <c r="E67" s="9"/>
      <c r="F67" s="9"/>
      <c r="G67" s="9"/>
      <c r="H67" s="9"/>
      <c r="I67" s="9"/>
      <c r="N67" s="10"/>
      <c r="O67" s="10"/>
      <c r="P67" s="10"/>
      <c r="Q67" s="10"/>
    </row>
    <row r="68" spans="1:17" ht="15">
      <c r="A68" s="9"/>
      <c r="B68" s="9"/>
      <c r="C68" s="9"/>
      <c r="D68" s="9"/>
      <c r="E68" s="9"/>
      <c r="F68" s="9"/>
      <c r="G68" s="9"/>
      <c r="H68" s="9"/>
      <c r="I68" s="9"/>
      <c r="N68" s="10"/>
      <c r="O68" s="10"/>
      <c r="P68" s="10"/>
      <c r="Q68" s="10"/>
    </row>
    <row r="69" spans="1:17" ht="15">
      <c r="A69" s="9"/>
      <c r="B69" s="9"/>
      <c r="C69" s="9"/>
      <c r="D69" s="9"/>
      <c r="E69" s="9"/>
      <c r="F69" s="9"/>
      <c r="G69" s="9"/>
      <c r="H69" s="9"/>
      <c r="I69" s="9"/>
      <c r="N69" s="10"/>
      <c r="O69" s="10"/>
      <c r="P69" s="10"/>
      <c r="Q69" s="10"/>
    </row>
    <row r="70" spans="1:17" ht="15">
      <c r="A70" s="9"/>
      <c r="B70" s="9"/>
      <c r="C70" s="9"/>
      <c r="D70" s="9"/>
      <c r="E70" s="9"/>
      <c r="F70" s="9"/>
      <c r="G70" s="9"/>
      <c r="H70" s="9"/>
      <c r="I70" s="9"/>
      <c r="N70" s="10"/>
      <c r="O70" s="10"/>
      <c r="P70" s="10"/>
      <c r="Q70" s="10"/>
    </row>
    <row r="71" spans="1:17" ht="15">
      <c r="A71" s="9"/>
      <c r="B71" s="9"/>
      <c r="C71" s="9"/>
      <c r="D71" s="9"/>
      <c r="E71" s="9"/>
      <c r="F71" s="9"/>
      <c r="G71" s="9"/>
      <c r="H71" s="9"/>
      <c r="I71" s="9"/>
      <c r="N71" s="10"/>
      <c r="O71" s="10"/>
      <c r="P71" s="10"/>
      <c r="Q71" s="10"/>
    </row>
    <row r="72" spans="1:17" ht="15">
      <c r="A72" s="9"/>
      <c r="B72" s="9"/>
      <c r="C72" s="9"/>
      <c r="D72" s="9"/>
      <c r="E72" s="9"/>
      <c r="F72" s="9"/>
      <c r="G72" s="9"/>
      <c r="H72" s="9"/>
      <c r="I72" s="9"/>
      <c r="N72" s="10"/>
      <c r="O72" s="10"/>
      <c r="P72" s="10"/>
      <c r="Q72" s="10"/>
    </row>
    <row r="73" spans="1:17" ht="15">
      <c r="A73" s="9"/>
      <c r="B73" s="9"/>
      <c r="C73" s="9"/>
      <c r="D73" s="9"/>
      <c r="E73" s="9"/>
      <c r="F73" s="9"/>
      <c r="G73" s="9"/>
      <c r="H73" s="9"/>
      <c r="I73" s="9"/>
      <c r="N73" s="10"/>
      <c r="O73" s="10"/>
      <c r="P73" s="10"/>
      <c r="Q73" s="10"/>
    </row>
    <row r="74" spans="1:17" ht="15">
      <c r="A74" s="9"/>
      <c r="B74" s="9"/>
      <c r="C74" s="9"/>
      <c r="D74" s="9"/>
      <c r="E74" s="9"/>
      <c r="F74" s="9"/>
      <c r="G74" s="9"/>
      <c r="H74" s="9"/>
      <c r="I74" s="9"/>
      <c r="N74" s="10"/>
      <c r="O74" s="10"/>
      <c r="P74" s="10"/>
      <c r="Q74" s="10"/>
    </row>
    <row r="75" spans="1:17" ht="15">
      <c r="A75" s="9"/>
      <c r="B75" s="9"/>
      <c r="C75" s="9"/>
      <c r="D75" s="9"/>
      <c r="E75" s="9"/>
      <c r="F75" s="9"/>
      <c r="G75" s="9"/>
      <c r="H75" s="9"/>
      <c r="I75" s="9"/>
      <c r="N75" s="10"/>
      <c r="O75" s="10"/>
      <c r="P75" s="10"/>
      <c r="Q75" s="10"/>
    </row>
    <row r="76" spans="1:17" ht="15">
      <c r="A76" s="9"/>
      <c r="B76" s="9"/>
      <c r="C76" s="9"/>
      <c r="D76" s="9"/>
      <c r="E76" s="9"/>
      <c r="F76" s="9"/>
      <c r="G76" s="9"/>
      <c r="H76" s="9"/>
      <c r="I76" s="9"/>
      <c r="N76" s="10"/>
      <c r="O76" s="10"/>
      <c r="P76" s="10"/>
      <c r="Q76" s="10"/>
    </row>
    <row r="77" spans="1:17" ht="15">
      <c r="A77" s="9"/>
      <c r="B77" s="9"/>
      <c r="C77" s="9"/>
      <c r="D77" s="9"/>
      <c r="E77" s="9"/>
      <c r="F77" s="9"/>
      <c r="G77" s="9"/>
      <c r="H77" s="9"/>
      <c r="I77" s="9"/>
      <c r="N77" s="10"/>
      <c r="O77" s="10"/>
      <c r="P77" s="10"/>
      <c r="Q77" s="10"/>
    </row>
    <row r="78" spans="1:17" ht="15">
      <c r="A78" s="9"/>
      <c r="B78" s="9"/>
      <c r="C78" s="9"/>
      <c r="D78" s="9"/>
      <c r="E78" s="9"/>
      <c r="F78" s="9"/>
      <c r="G78" s="9"/>
      <c r="H78" s="9"/>
      <c r="I78" s="9"/>
      <c r="N78" s="10"/>
      <c r="O78" s="10"/>
      <c r="P78" s="10"/>
      <c r="Q78" s="10"/>
    </row>
    <row r="79" spans="1:17" ht="15">
      <c r="A79" s="9"/>
      <c r="B79" s="9"/>
      <c r="C79" s="9"/>
      <c r="D79" s="9"/>
      <c r="E79" s="9"/>
      <c r="F79" s="9"/>
      <c r="G79" s="9"/>
      <c r="H79" s="9"/>
      <c r="I79" s="9"/>
      <c r="N79" s="10"/>
      <c r="O79" s="10"/>
      <c r="P79" s="10"/>
      <c r="Q79" s="10"/>
    </row>
    <row r="80" spans="1:17" ht="15">
      <c r="A80" s="9"/>
      <c r="B80" s="9"/>
      <c r="C80" s="9"/>
      <c r="D80" s="9"/>
      <c r="E80" s="9"/>
      <c r="F80" s="9"/>
      <c r="G80" s="9"/>
      <c r="H80" s="9"/>
      <c r="I80" s="9"/>
      <c r="N80" s="10"/>
      <c r="O80" s="10"/>
      <c r="P80" s="10"/>
      <c r="Q80" s="10"/>
    </row>
    <row r="81" spans="1:17" ht="15">
      <c r="A81" s="9"/>
      <c r="B81" s="9"/>
      <c r="C81" s="9"/>
      <c r="D81" s="9"/>
      <c r="E81" s="9"/>
      <c r="F81" s="9"/>
      <c r="G81" s="9"/>
      <c r="H81" s="9"/>
      <c r="I81" s="9"/>
      <c r="N81" s="10"/>
      <c r="O81" s="10"/>
      <c r="P81" s="10"/>
      <c r="Q81" s="10"/>
    </row>
    <row r="82" spans="1:17" ht="15">
      <c r="A82" s="9"/>
      <c r="B82" s="9"/>
      <c r="C82" s="9"/>
      <c r="D82" s="9"/>
      <c r="E82" s="9"/>
      <c r="F82" s="9"/>
      <c r="G82" s="9"/>
      <c r="H82" s="9"/>
      <c r="I82" s="9"/>
      <c r="N82" s="10"/>
      <c r="O82" s="10"/>
      <c r="P82" s="10"/>
      <c r="Q82" s="10"/>
    </row>
    <row r="83" spans="1:17" ht="15">
      <c r="A83" s="9"/>
      <c r="B83" s="9"/>
      <c r="C83" s="9"/>
      <c r="D83" s="9"/>
      <c r="E83" s="9"/>
      <c r="F83" s="9"/>
      <c r="G83" s="9"/>
      <c r="H83" s="9"/>
      <c r="I83" s="9"/>
      <c r="N83" s="10"/>
      <c r="O83" s="10"/>
      <c r="P83" s="10"/>
      <c r="Q83" s="10"/>
    </row>
    <row r="84" spans="1:17" ht="15">
      <c r="A84" s="9"/>
      <c r="B84" s="9"/>
      <c r="C84" s="9"/>
      <c r="D84" s="9"/>
      <c r="E84" s="9"/>
      <c r="F84" s="9"/>
      <c r="G84" s="9"/>
      <c r="H84" s="9"/>
      <c r="I84" s="9"/>
      <c r="N84" s="10"/>
      <c r="O84" s="10"/>
      <c r="P84" s="10"/>
      <c r="Q84" s="10"/>
    </row>
    <row r="85" spans="1:17" ht="15">
      <c r="A85" s="9"/>
      <c r="B85" s="9"/>
      <c r="C85" s="9"/>
      <c r="D85" s="9"/>
      <c r="E85" s="9"/>
      <c r="F85" s="9"/>
      <c r="G85" s="9"/>
      <c r="H85" s="9"/>
      <c r="I85" s="9"/>
      <c r="N85" s="10"/>
      <c r="O85" s="10"/>
      <c r="P85" s="10"/>
      <c r="Q85" s="10"/>
    </row>
    <row r="86" spans="1:17" ht="15">
      <c r="A86" s="9"/>
      <c r="B86" s="9"/>
      <c r="C86" s="9"/>
      <c r="D86" s="9"/>
      <c r="E86" s="9"/>
      <c r="F86" s="9"/>
      <c r="G86" s="9"/>
      <c r="H86" s="9"/>
      <c r="I86" s="9"/>
      <c r="N86" s="10"/>
      <c r="O86" s="10"/>
      <c r="P86" s="10"/>
      <c r="Q86" s="10"/>
    </row>
    <row r="87" spans="1:17" ht="15">
      <c r="A87" s="9"/>
      <c r="B87" s="9"/>
      <c r="C87" s="9"/>
      <c r="D87" s="9"/>
      <c r="E87" s="9"/>
      <c r="F87" s="9"/>
      <c r="G87" s="9"/>
      <c r="H87" s="9"/>
      <c r="I87" s="9"/>
      <c r="N87" s="10"/>
      <c r="O87" s="10"/>
      <c r="P87" s="10"/>
      <c r="Q87" s="10"/>
    </row>
    <row r="88" spans="1:17" ht="15">
      <c r="A88" s="9"/>
      <c r="B88" s="9"/>
      <c r="C88" s="9"/>
      <c r="D88" s="9"/>
      <c r="E88" s="9"/>
      <c r="F88" s="9"/>
      <c r="G88" s="9"/>
      <c r="H88" s="9"/>
      <c r="I88" s="9"/>
      <c r="N88" s="10"/>
      <c r="O88" s="10"/>
      <c r="P88" s="10"/>
      <c r="Q88" s="10"/>
    </row>
    <row r="89" spans="1:17" ht="15">
      <c r="A89" s="9"/>
      <c r="B89" s="9"/>
      <c r="C89" s="9"/>
      <c r="D89" s="9"/>
      <c r="E89" s="9"/>
      <c r="F89" s="9"/>
      <c r="G89" s="9"/>
      <c r="H89" s="9"/>
      <c r="I89" s="9"/>
      <c r="N89" s="10"/>
      <c r="O89" s="10"/>
      <c r="P89" s="10"/>
      <c r="Q89" s="10"/>
    </row>
    <row r="90" spans="1:17" ht="15">
      <c r="A90" s="9"/>
      <c r="B90" s="9"/>
      <c r="C90" s="9"/>
      <c r="D90" s="9"/>
      <c r="E90" s="9"/>
      <c r="F90" s="9"/>
      <c r="G90" s="9"/>
      <c r="H90" s="9"/>
      <c r="I90" s="9"/>
      <c r="N90" s="10"/>
      <c r="O90" s="10"/>
      <c r="P90" s="10"/>
      <c r="Q90" s="10"/>
    </row>
  </sheetData>
  <mergeCells count="2">
    <mergeCell ref="F7:H7"/>
    <mergeCell ref="B7:D7"/>
  </mergeCells>
  <printOptions/>
  <pageMargins left="0.7" right="0.39" top="0.5" bottom="0.25" header="0.2" footer="0.2"/>
  <pageSetup fitToHeight="1" fitToWidth="1" horizontalDpi="600" verticalDpi="600" orientation="portrait" paperSize="9" scale="74"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B1:U49"/>
  <sheetViews>
    <sheetView workbookViewId="0" topLeftCell="A2">
      <pane xSplit="2" ySplit="10" topLeftCell="C12" activePane="bottomRight" state="frozen"/>
      <selection pane="topLeft" activeCell="A2" sqref="A2"/>
      <selection pane="topRight" activeCell="C2" sqref="C2"/>
      <selection pane="bottomLeft" activeCell="A14" sqref="A14"/>
      <selection pane="bottomRight" activeCell="I28" sqref="I28"/>
    </sheetView>
  </sheetViews>
  <sheetFormatPr defaultColWidth="9.140625" defaultRowHeight="12.75"/>
  <cols>
    <col min="1" max="1" width="1.57421875" style="125" customWidth="1"/>
    <col min="2" max="2" width="25.28125" style="108" customWidth="1"/>
    <col min="3" max="3" width="10.7109375" style="111" customWidth="1"/>
    <col min="4" max="4" width="2.140625" style="111" customWidth="1"/>
    <col min="5" max="5" width="10.00390625" style="111" customWidth="1"/>
    <col min="6" max="6" width="2.140625" style="111" customWidth="1"/>
    <col min="7" max="7" width="9.00390625" style="111" bestFit="1" customWidth="1"/>
    <col min="8" max="8" width="2.140625" style="111" customWidth="1"/>
    <col min="9" max="9" width="13.28125" style="111" bestFit="1" customWidth="1"/>
    <col min="10" max="10" width="2.140625" style="111" customWidth="1"/>
    <col min="11" max="11" width="9.8515625" style="111" bestFit="1" customWidth="1"/>
    <col min="12" max="12" width="2.140625" style="240" customWidth="1"/>
    <col min="13" max="13" width="9.7109375" style="125" bestFit="1" customWidth="1"/>
    <col min="14" max="14" width="2.140625" style="125" customWidth="1"/>
    <col min="15" max="15" width="9.8515625" style="125" bestFit="1" customWidth="1"/>
    <col min="16" max="16384" width="9.140625" style="125" customWidth="1"/>
  </cols>
  <sheetData>
    <row r="1" spans="2:21" s="83" customFormat="1" ht="20.25">
      <c r="B1" s="40" t="s">
        <v>15</v>
      </c>
      <c r="C1" s="76"/>
      <c r="D1" s="77"/>
      <c r="E1" s="78"/>
      <c r="F1" s="78"/>
      <c r="G1" s="78"/>
      <c r="H1" s="78"/>
      <c r="I1" s="77"/>
      <c r="J1" s="77"/>
      <c r="K1" s="79"/>
      <c r="L1" s="77"/>
      <c r="M1" s="48"/>
      <c r="N1" s="41"/>
      <c r="O1" s="41"/>
      <c r="P1" s="80"/>
      <c r="Q1" s="81"/>
      <c r="R1" s="81"/>
      <c r="S1" s="81"/>
      <c r="T1" s="81"/>
      <c r="U1" s="81"/>
    </row>
    <row r="2" spans="2:21" s="83" customFormat="1" ht="20.25">
      <c r="B2" s="40" t="s">
        <v>15</v>
      </c>
      <c r="C2" s="76"/>
      <c r="D2" s="77"/>
      <c r="E2" s="78"/>
      <c r="F2" s="78"/>
      <c r="G2" s="78"/>
      <c r="H2" s="78"/>
      <c r="I2" s="2"/>
      <c r="J2" s="77"/>
      <c r="K2" s="79"/>
      <c r="L2" s="77"/>
      <c r="M2" s="48"/>
      <c r="N2" s="41"/>
      <c r="O2" s="41"/>
      <c r="P2" s="80"/>
      <c r="Q2" s="81"/>
      <c r="R2" s="81"/>
      <c r="S2" s="81"/>
      <c r="T2" s="81"/>
      <c r="U2" s="81"/>
    </row>
    <row r="3" spans="2:21" s="83" customFormat="1" ht="20.25">
      <c r="B3" s="40"/>
      <c r="C3" s="76"/>
      <c r="D3" s="77"/>
      <c r="E3" s="78"/>
      <c r="F3" s="78"/>
      <c r="G3" s="78"/>
      <c r="H3" s="78"/>
      <c r="I3" s="2"/>
      <c r="J3" s="77"/>
      <c r="K3" s="79"/>
      <c r="L3" s="77"/>
      <c r="M3" s="48"/>
      <c r="N3" s="41"/>
      <c r="O3" s="41"/>
      <c r="P3" s="80"/>
      <c r="Q3" s="81"/>
      <c r="R3" s="81"/>
      <c r="S3" s="81"/>
      <c r="T3" s="81"/>
      <c r="U3" s="81"/>
    </row>
    <row r="4" spans="2:16" s="83" customFormat="1" ht="15">
      <c r="B4" s="86" t="s">
        <v>32</v>
      </c>
      <c r="C4" s="87"/>
      <c r="D4" s="78"/>
      <c r="E4" s="78"/>
      <c r="F4" s="78"/>
      <c r="G4" s="78"/>
      <c r="H4" s="78"/>
      <c r="I4" s="78"/>
      <c r="J4" s="78"/>
      <c r="K4" s="84"/>
      <c r="L4" s="78"/>
      <c r="M4" s="41"/>
      <c r="N4" s="41"/>
      <c r="O4" s="41"/>
      <c r="P4" s="82"/>
    </row>
    <row r="5" spans="2:16" s="83" customFormat="1" ht="15">
      <c r="B5" s="88" t="s">
        <v>224</v>
      </c>
      <c r="C5" s="85"/>
      <c r="D5" s="78"/>
      <c r="E5" s="78"/>
      <c r="F5" s="78"/>
      <c r="G5" s="78"/>
      <c r="H5" s="78"/>
      <c r="I5" s="78"/>
      <c r="J5" s="78"/>
      <c r="K5" s="84"/>
      <c r="L5" s="78"/>
      <c r="M5" s="41"/>
      <c r="N5" s="41"/>
      <c r="O5" s="41"/>
      <c r="P5" s="82"/>
    </row>
    <row r="6" spans="2:16" s="83" customFormat="1" ht="15">
      <c r="B6" s="88"/>
      <c r="C6" s="85"/>
      <c r="D6" s="78"/>
      <c r="E6" s="78"/>
      <c r="F6" s="78"/>
      <c r="G6" s="78"/>
      <c r="H6" s="78"/>
      <c r="I6" s="78"/>
      <c r="J6" s="78"/>
      <c r="K6" s="84"/>
      <c r="L6" s="78"/>
      <c r="M6" s="41"/>
      <c r="N6" s="41"/>
      <c r="O6" s="41"/>
      <c r="P6" s="82"/>
    </row>
    <row r="7" spans="2:16" s="83" customFormat="1" ht="15">
      <c r="B7" s="89"/>
      <c r="C7" s="85"/>
      <c r="D7" s="78"/>
      <c r="E7" s="78"/>
      <c r="F7" s="78"/>
      <c r="G7" s="78"/>
      <c r="H7" s="78"/>
      <c r="I7" s="78"/>
      <c r="J7" s="78"/>
      <c r="K7" s="84"/>
      <c r="L7" s="78"/>
      <c r="M7" s="2"/>
      <c r="N7" s="41"/>
      <c r="O7" s="41"/>
      <c r="P7" s="82"/>
    </row>
    <row r="8" spans="2:11" s="220" customFormat="1" ht="14.25">
      <c r="B8" s="90"/>
      <c r="D8" s="91"/>
      <c r="F8" s="91"/>
      <c r="G8" s="91"/>
      <c r="H8" s="91"/>
      <c r="I8" s="147" t="s">
        <v>130</v>
      </c>
      <c r="J8" s="91"/>
      <c r="K8" s="91"/>
    </row>
    <row r="9" spans="2:13" s="220" customFormat="1" ht="15">
      <c r="B9" s="92"/>
      <c r="C9" s="91" t="s">
        <v>33</v>
      </c>
      <c r="D9" s="91"/>
      <c r="E9" s="91" t="s">
        <v>33</v>
      </c>
      <c r="F9" s="91"/>
      <c r="G9" s="91" t="s">
        <v>131</v>
      </c>
      <c r="H9" s="91"/>
      <c r="I9" s="91" t="s">
        <v>34</v>
      </c>
      <c r="J9" s="91"/>
      <c r="M9" s="91" t="s">
        <v>132</v>
      </c>
    </row>
    <row r="10" spans="2:15" s="220" customFormat="1" ht="15">
      <c r="B10" s="92"/>
      <c r="C10" s="91" t="s">
        <v>35</v>
      </c>
      <c r="D10" s="91"/>
      <c r="E10" s="91" t="s">
        <v>36</v>
      </c>
      <c r="F10" s="91"/>
      <c r="G10" s="91" t="s">
        <v>37</v>
      </c>
      <c r="H10" s="91"/>
      <c r="I10" s="91" t="s">
        <v>133</v>
      </c>
      <c r="J10" s="91"/>
      <c r="K10" s="91" t="s">
        <v>38</v>
      </c>
      <c r="M10" s="91" t="s">
        <v>134</v>
      </c>
      <c r="O10" s="91" t="s">
        <v>38</v>
      </c>
    </row>
    <row r="11" spans="2:15" s="220" customFormat="1" ht="15">
      <c r="B11" s="92"/>
      <c r="C11" s="91" t="s">
        <v>8</v>
      </c>
      <c r="D11" s="91"/>
      <c r="E11" s="91" t="s">
        <v>8</v>
      </c>
      <c r="F11" s="91"/>
      <c r="G11" s="91" t="s">
        <v>8</v>
      </c>
      <c r="H11" s="91"/>
      <c r="I11" s="91" t="s">
        <v>8</v>
      </c>
      <c r="J11" s="91"/>
      <c r="K11" s="91" t="s">
        <v>8</v>
      </c>
      <c r="M11" s="91" t="s">
        <v>8</v>
      </c>
      <c r="O11" s="91" t="s">
        <v>8</v>
      </c>
    </row>
    <row r="12" spans="2:12" ht="12.75" customHeight="1">
      <c r="B12" s="93"/>
      <c r="C12" s="94"/>
      <c r="D12" s="95"/>
      <c r="E12" s="94"/>
      <c r="F12" s="91"/>
      <c r="G12" s="91"/>
      <c r="H12" s="91"/>
      <c r="I12" s="94"/>
      <c r="J12" s="91"/>
      <c r="K12" s="94"/>
      <c r="L12" s="125"/>
    </row>
    <row r="13" spans="2:15" ht="12.75" customHeight="1">
      <c r="B13" s="112" t="s">
        <v>125</v>
      </c>
      <c r="C13" s="96">
        <v>67000</v>
      </c>
      <c r="D13" s="96"/>
      <c r="E13" s="98">
        <v>10436</v>
      </c>
      <c r="F13" s="96"/>
      <c r="G13" s="221">
        <v>0</v>
      </c>
      <c r="H13" s="96"/>
      <c r="I13" s="98">
        <v>32394</v>
      </c>
      <c r="J13" s="96"/>
      <c r="K13" s="98">
        <f>+SUM(C13:I13)</f>
        <v>109830</v>
      </c>
      <c r="L13" s="222"/>
      <c r="M13" s="223">
        <v>513</v>
      </c>
      <c r="N13" s="223"/>
      <c r="O13" s="223">
        <f>SUM(K13+M13)</f>
        <v>110343</v>
      </c>
    </row>
    <row r="14" spans="2:15" ht="12.75" customHeight="1">
      <c r="B14" s="112"/>
      <c r="C14" s="96"/>
      <c r="D14" s="96"/>
      <c r="E14" s="98"/>
      <c r="F14" s="96"/>
      <c r="G14" s="221"/>
      <c r="H14" s="96"/>
      <c r="I14" s="98"/>
      <c r="J14" s="96"/>
      <c r="K14" s="101"/>
      <c r="L14" s="222"/>
      <c r="M14" s="223"/>
      <c r="N14" s="223"/>
      <c r="O14" s="223"/>
    </row>
    <row r="15" spans="2:15" ht="12.75" customHeight="1">
      <c r="B15" s="93" t="s">
        <v>216</v>
      </c>
      <c r="C15" s="214">
        <v>0</v>
      </c>
      <c r="D15" s="184"/>
      <c r="E15" s="214">
        <v>0</v>
      </c>
      <c r="F15" s="184"/>
      <c r="G15" s="101">
        <v>0</v>
      </c>
      <c r="H15" s="96"/>
      <c r="I15" s="101">
        <v>0</v>
      </c>
      <c r="J15" s="96"/>
      <c r="K15" s="101">
        <f>+SUM(C15:I15)</f>
        <v>0</v>
      </c>
      <c r="L15" s="222"/>
      <c r="M15" s="148">
        <v>104</v>
      </c>
      <c r="N15" s="223"/>
      <c r="O15" s="148">
        <f>SUM(K15+M15)</f>
        <v>104</v>
      </c>
    </row>
    <row r="16" spans="2:15" ht="12.75" customHeight="1">
      <c r="B16" s="93" t="s">
        <v>206</v>
      </c>
      <c r="C16" s="214">
        <v>0</v>
      </c>
      <c r="D16" s="184"/>
      <c r="E16" s="214">
        <v>0</v>
      </c>
      <c r="F16" s="184"/>
      <c r="G16" s="101">
        <v>0</v>
      </c>
      <c r="H16" s="101"/>
      <c r="I16" s="128">
        <v>9796</v>
      </c>
      <c r="J16" s="101"/>
      <c r="K16" s="129">
        <v>9796</v>
      </c>
      <c r="L16" s="101"/>
      <c r="M16" s="128">
        <v>11</v>
      </c>
      <c r="N16" s="101"/>
      <c r="O16" s="148">
        <f>SUM(K16+M16)</f>
        <v>9807</v>
      </c>
    </row>
    <row r="17" spans="2:15" ht="12.75" customHeight="1">
      <c r="B17" s="93" t="s">
        <v>39</v>
      </c>
      <c r="C17" s="214">
        <v>0</v>
      </c>
      <c r="D17" s="184"/>
      <c r="E17" s="214">
        <v>0</v>
      </c>
      <c r="F17" s="184"/>
      <c r="G17" s="101">
        <v>0</v>
      </c>
      <c r="H17" s="101"/>
      <c r="I17" s="128">
        <v>-18431</v>
      </c>
      <c r="J17" s="101"/>
      <c r="K17" s="129">
        <v>-18431</v>
      </c>
      <c r="L17" s="101"/>
      <c r="M17" s="101">
        <v>0</v>
      </c>
      <c r="N17" s="101"/>
      <c r="O17" s="148">
        <f>SUM(K17+M17)</f>
        <v>-18431</v>
      </c>
    </row>
    <row r="18" spans="3:15" ht="12.75" customHeight="1">
      <c r="C18" s="215"/>
      <c r="D18" s="215"/>
      <c r="E18" s="215"/>
      <c r="F18" s="215"/>
      <c r="G18" s="215"/>
      <c r="H18" s="215"/>
      <c r="I18" s="215"/>
      <c r="J18" s="215"/>
      <c r="K18" s="215"/>
      <c r="L18" s="224"/>
      <c r="M18" s="225"/>
      <c r="N18" s="225"/>
      <c r="O18" s="225"/>
    </row>
    <row r="19" spans="2:15" ht="12.75" customHeight="1">
      <c r="B19" s="93"/>
      <c r="C19" s="99"/>
      <c r="D19" s="100"/>
      <c r="E19" s="99"/>
      <c r="F19" s="100"/>
      <c r="G19" s="100"/>
      <c r="H19" s="100"/>
      <c r="I19" s="101"/>
      <c r="J19" s="100"/>
      <c r="K19" s="97"/>
      <c r="L19" s="125"/>
      <c r="M19" s="148"/>
      <c r="N19" s="148"/>
      <c r="O19" s="148"/>
    </row>
    <row r="20" spans="2:17" ht="12.75" customHeight="1">
      <c r="B20" s="112" t="s">
        <v>217</v>
      </c>
      <c r="C20" s="226">
        <f>SUM(C13:C18)</f>
        <v>67000</v>
      </c>
      <c r="D20" s="227"/>
      <c r="E20" s="226">
        <f>SUM(E13:E18)</f>
        <v>10436</v>
      </c>
      <c r="F20" s="227"/>
      <c r="G20" s="336">
        <f>SUM(G13:G16)</f>
        <v>0</v>
      </c>
      <c r="H20" s="227"/>
      <c r="I20" s="228">
        <f>SUM(I13:I18)</f>
        <v>23759</v>
      </c>
      <c r="J20" s="228"/>
      <c r="K20" s="228">
        <f>SUM(K13:K18)</f>
        <v>101195</v>
      </c>
      <c r="L20" s="228"/>
      <c r="M20" s="228">
        <f>SUM(M13:M17)</f>
        <v>628</v>
      </c>
      <c r="N20" s="228"/>
      <c r="O20" s="228">
        <f>SUM(O13:O18)</f>
        <v>101823</v>
      </c>
      <c r="P20" s="229"/>
      <c r="Q20" s="229"/>
    </row>
    <row r="21" spans="2:17" ht="12.75" customHeight="1">
      <c r="B21" s="93"/>
      <c r="C21" s="185"/>
      <c r="D21" s="184"/>
      <c r="E21" s="185"/>
      <c r="F21" s="184"/>
      <c r="G21" s="186"/>
      <c r="H21" s="186"/>
      <c r="I21" s="186"/>
      <c r="J21" s="186"/>
      <c r="K21" s="186"/>
      <c r="L21" s="230"/>
      <c r="M21" s="185"/>
      <c r="N21" s="105"/>
      <c r="O21" s="185"/>
      <c r="P21" s="229"/>
      <c r="Q21" s="229"/>
    </row>
    <row r="22" spans="2:17" ht="12.75" customHeight="1">
      <c r="B22" s="93"/>
      <c r="C22" s="185"/>
      <c r="D22" s="184"/>
      <c r="E22" s="185"/>
      <c r="F22" s="184"/>
      <c r="G22" s="186"/>
      <c r="H22" s="186"/>
      <c r="I22" s="186"/>
      <c r="J22" s="186"/>
      <c r="K22" s="186"/>
      <c r="L22" s="230"/>
      <c r="M22" s="185"/>
      <c r="N22" s="105"/>
      <c r="O22" s="185"/>
      <c r="P22" s="229"/>
      <c r="Q22" s="229"/>
    </row>
    <row r="23" spans="2:15" ht="12.75" customHeight="1">
      <c r="B23" s="102"/>
      <c r="C23" s="214"/>
      <c r="D23" s="184"/>
      <c r="E23" s="214"/>
      <c r="F23" s="184"/>
      <c r="G23" s="184"/>
      <c r="H23" s="184"/>
      <c r="I23" s="103"/>
      <c r="J23" s="184"/>
      <c r="K23" s="129"/>
      <c r="L23" s="229"/>
      <c r="M23" s="151"/>
      <c r="N23" s="151"/>
      <c r="O23" s="151"/>
    </row>
    <row r="24" spans="2:15" s="126" customFormat="1" ht="12.75" customHeight="1">
      <c r="B24" s="112" t="s">
        <v>207</v>
      </c>
      <c r="C24" s="231">
        <f>C20</f>
        <v>67000</v>
      </c>
      <c r="D24" s="231"/>
      <c r="E24" s="231">
        <f>E20</f>
        <v>10436</v>
      </c>
      <c r="F24" s="231"/>
      <c r="G24" s="231">
        <v>45</v>
      </c>
      <c r="H24" s="231"/>
      <c r="I24" s="231">
        <v>27831</v>
      </c>
      <c r="J24" s="231"/>
      <c r="K24" s="231">
        <f>SUM(C24:I24)</f>
        <v>105312</v>
      </c>
      <c r="L24" s="231"/>
      <c r="M24" s="231">
        <v>614</v>
      </c>
      <c r="N24" s="231"/>
      <c r="O24" s="231">
        <f>+K24+M24</f>
        <v>105926</v>
      </c>
    </row>
    <row r="25" spans="2:15" s="126" customFormat="1" ht="12.75" customHeight="1">
      <c r="B25" s="93"/>
      <c r="C25" s="107"/>
      <c r="D25" s="107"/>
      <c r="E25" s="107"/>
      <c r="F25" s="107"/>
      <c r="G25" s="107"/>
      <c r="H25" s="107"/>
      <c r="I25" s="107"/>
      <c r="J25" s="107"/>
      <c r="K25" s="107"/>
      <c r="L25" s="125"/>
      <c r="M25" s="148"/>
      <c r="N25" s="148"/>
      <c r="O25" s="148"/>
    </row>
    <row r="26" spans="2:15" ht="15">
      <c r="B26" s="104" t="s">
        <v>208</v>
      </c>
      <c r="C26" s="109">
        <v>0</v>
      </c>
      <c r="D26" s="109"/>
      <c r="E26" s="109">
        <v>0</v>
      </c>
      <c r="F26" s="109"/>
      <c r="G26" s="109">
        <v>-205</v>
      </c>
      <c r="H26" s="109"/>
      <c r="I26" s="109">
        <v>0</v>
      </c>
      <c r="J26" s="109"/>
      <c r="K26" s="107">
        <f>SUM(C26:I26)</f>
        <v>-205</v>
      </c>
      <c r="L26" s="125"/>
      <c r="M26" s="109">
        <v>-36</v>
      </c>
      <c r="N26" s="148"/>
      <c r="O26" s="148">
        <f>K26+M26</f>
        <v>-241</v>
      </c>
    </row>
    <row r="27" spans="2:15" ht="15">
      <c r="B27" s="93" t="s">
        <v>40</v>
      </c>
      <c r="C27" s="109">
        <v>0</v>
      </c>
      <c r="D27" s="109"/>
      <c r="E27" s="109">
        <v>0</v>
      </c>
      <c r="F27" s="109"/>
      <c r="G27" s="109">
        <v>0</v>
      </c>
      <c r="H27" s="109"/>
      <c r="I27" s="109">
        <v>11880</v>
      </c>
      <c r="J27" s="109"/>
      <c r="K27" s="109">
        <f>SUM(C27:I27)</f>
        <v>11880</v>
      </c>
      <c r="L27" s="232"/>
      <c r="M27" s="151">
        <v>152</v>
      </c>
      <c r="N27" s="151"/>
      <c r="O27" s="148">
        <f>K27+M27</f>
        <v>12032</v>
      </c>
    </row>
    <row r="28" spans="2:15" ht="15">
      <c r="B28" s="93" t="s">
        <v>39</v>
      </c>
      <c r="C28" s="109">
        <v>0</v>
      </c>
      <c r="D28" s="109"/>
      <c r="E28" s="109">
        <v>0</v>
      </c>
      <c r="F28" s="109"/>
      <c r="G28" s="109">
        <v>0</v>
      </c>
      <c r="H28" s="109"/>
      <c r="I28" s="109">
        <v>-2445</v>
      </c>
      <c r="J28" s="109"/>
      <c r="K28" s="109">
        <v>-2445</v>
      </c>
      <c r="L28" s="232"/>
      <c r="M28" s="109">
        <v>0</v>
      </c>
      <c r="N28" s="151"/>
      <c r="O28" s="148">
        <v>-2445</v>
      </c>
    </row>
    <row r="29" spans="2:15" ht="15">
      <c r="B29" s="93"/>
      <c r="C29" s="110"/>
      <c r="D29" s="110"/>
      <c r="E29" s="110"/>
      <c r="F29" s="110"/>
      <c r="G29" s="110"/>
      <c r="H29" s="110"/>
      <c r="I29" s="110"/>
      <c r="J29" s="110"/>
      <c r="K29" s="110"/>
      <c r="L29" s="225"/>
      <c r="M29" s="149"/>
      <c r="N29" s="149"/>
      <c r="O29" s="149"/>
    </row>
    <row r="30" spans="2:15" ht="15">
      <c r="B30" s="93"/>
      <c r="C30" s="109"/>
      <c r="D30" s="109"/>
      <c r="E30" s="109"/>
      <c r="F30" s="109"/>
      <c r="G30" s="109"/>
      <c r="H30" s="109"/>
      <c r="I30" s="109"/>
      <c r="J30" s="109"/>
      <c r="K30" s="109"/>
      <c r="L30" s="229"/>
      <c r="M30" s="151"/>
      <c r="N30" s="151"/>
      <c r="O30" s="151"/>
    </row>
    <row r="31" spans="2:15" ht="14.25">
      <c r="B31" s="112" t="s">
        <v>218</v>
      </c>
      <c r="C31" s="233">
        <f>SUM(C24:C29)</f>
        <v>67000</v>
      </c>
      <c r="D31" s="233"/>
      <c r="E31" s="233">
        <f>SUM(E24:E29)</f>
        <v>10436</v>
      </c>
      <c r="F31" s="233"/>
      <c r="G31" s="233">
        <f>SUM(G24:G29)</f>
        <v>-160</v>
      </c>
      <c r="H31" s="233"/>
      <c r="I31" s="233">
        <f>SUM(I24:I29)</f>
        <v>37266</v>
      </c>
      <c r="J31" s="233"/>
      <c r="K31" s="233">
        <f>SUM(K24:K29)</f>
        <v>114542</v>
      </c>
      <c r="L31" s="234"/>
      <c r="M31" s="233">
        <f>SUM(M24:M29)</f>
        <v>730</v>
      </c>
      <c r="N31" s="235"/>
      <c r="O31" s="233">
        <f>SUM(O24:O29)</f>
        <v>115272</v>
      </c>
    </row>
    <row r="32" spans="2:15" ht="15">
      <c r="B32" s="102"/>
      <c r="C32" s="186"/>
      <c r="D32" s="186"/>
      <c r="E32" s="186"/>
      <c r="F32" s="186"/>
      <c r="G32" s="186"/>
      <c r="H32" s="186"/>
      <c r="I32" s="128"/>
      <c r="J32" s="186"/>
      <c r="K32" s="128"/>
      <c r="L32" s="236"/>
      <c r="M32" s="237"/>
      <c r="N32" s="229"/>
      <c r="O32" s="151"/>
    </row>
    <row r="33" spans="2:15" ht="15">
      <c r="B33" s="102"/>
      <c r="C33" s="109"/>
      <c r="D33" s="109"/>
      <c r="E33" s="109"/>
      <c r="F33" s="109"/>
      <c r="G33" s="109"/>
      <c r="H33" s="109"/>
      <c r="I33" s="109"/>
      <c r="J33" s="109"/>
      <c r="K33" s="109"/>
      <c r="L33" s="232"/>
      <c r="M33" s="151"/>
      <c r="N33" s="151"/>
      <c r="O33" s="151"/>
    </row>
    <row r="34" spans="2:15" ht="15">
      <c r="B34" s="102"/>
      <c r="C34" s="109"/>
      <c r="D34" s="109"/>
      <c r="E34" s="109"/>
      <c r="F34" s="109"/>
      <c r="G34" s="109"/>
      <c r="H34" s="109"/>
      <c r="I34" s="109"/>
      <c r="J34" s="109"/>
      <c r="K34" s="109"/>
      <c r="L34" s="232"/>
      <c r="M34" s="109"/>
      <c r="N34" s="151"/>
      <c r="O34" s="109"/>
    </row>
    <row r="35" spans="2:16" ht="15">
      <c r="B35" s="102"/>
      <c r="C35" s="109"/>
      <c r="D35" s="109"/>
      <c r="E35" s="109"/>
      <c r="F35" s="109"/>
      <c r="G35" s="109"/>
      <c r="H35" s="109"/>
      <c r="I35" s="109"/>
      <c r="J35" s="109"/>
      <c r="K35" s="109"/>
      <c r="L35" s="232"/>
      <c r="M35" s="109"/>
      <c r="N35" s="151"/>
      <c r="O35" s="109"/>
      <c r="P35" s="229"/>
    </row>
    <row r="36" spans="2:16" ht="15">
      <c r="B36" s="238"/>
      <c r="C36" s="109"/>
      <c r="D36" s="109"/>
      <c r="E36" s="239"/>
      <c r="F36" s="109"/>
      <c r="G36" s="109"/>
      <c r="H36" s="109"/>
      <c r="I36" s="109"/>
      <c r="J36" s="109"/>
      <c r="K36" s="109"/>
      <c r="L36" s="232"/>
      <c r="M36" s="151"/>
      <c r="N36" s="151"/>
      <c r="O36" s="151"/>
      <c r="P36" s="229"/>
    </row>
    <row r="37" spans="2:16" ht="15">
      <c r="B37" s="102"/>
      <c r="C37" s="109"/>
      <c r="D37" s="109"/>
      <c r="E37" s="109"/>
      <c r="F37" s="109"/>
      <c r="G37" s="109"/>
      <c r="H37" s="109"/>
      <c r="I37" s="109"/>
      <c r="J37" s="109"/>
      <c r="K37" s="109"/>
      <c r="L37" s="232"/>
      <c r="M37" s="151"/>
      <c r="N37" s="151"/>
      <c r="O37" s="151"/>
      <c r="P37" s="229"/>
    </row>
    <row r="38" spans="2:15" ht="12.75" customHeight="1">
      <c r="B38" s="114"/>
      <c r="C38" s="109"/>
      <c r="D38" s="109"/>
      <c r="E38" s="109"/>
      <c r="F38" s="109"/>
      <c r="G38" s="109"/>
      <c r="H38" s="109"/>
      <c r="I38" s="109"/>
      <c r="J38" s="109"/>
      <c r="K38" s="109"/>
      <c r="L38" s="232"/>
      <c r="M38" s="151"/>
      <c r="N38" s="151"/>
      <c r="O38" s="151"/>
    </row>
    <row r="39" spans="2:15" ht="12.75" customHeight="1">
      <c r="B39" s="93"/>
      <c r="C39" s="109"/>
      <c r="D39" s="109"/>
      <c r="E39" s="109"/>
      <c r="F39" s="109"/>
      <c r="G39" s="109"/>
      <c r="H39" s="109"/>
      <c r="I39" s="109"/>
      <c r="J39" s="109"/>
      <c r="K39" s="109"/>
      <c r="L39" s="232"/>
      <c r="M39" s="148"/>
      <c r="N39" s="148"/>
      <c r="O39" s="148"/>
    </row>
    <row r="40" ht="12.75" customHeight="1"/>
    <row r="41" spans="2:16" ht="12.75" customHeight="1">
      <c r="B41" s="93"/>
      <c r="C41" s="109"/>
      <c r="D41" s="109"/>
      <c r="E41" s="109"/>
      <c r="F41" s="109"/>
      <c r="G41" s="109"/>
      <c r="H41" s="109"/>
      <c r="I41" s="109"/>
      <c r="J41" s="109"/>
      <c r="K41" s="109"/>
      <c r="L41" s="232"/>
      <c r="M41" s="148"/>
      <c r="N41" s="148"/>
      <c r="O41" s="148"/>
      <c r="P41" s="229"/>
    </row>
    <row r="42" ht="12.75" customHeight="1"/>
    <row r="43" ht="12.75" customHeight="1"/>
    <row r="44" s="229" customFormat="1" ht="12.75" customHeight="1"/>
    <row r="45" ht="12.75" customHeight="1"/>
    <row r="46" ht="12.75" customHeight="1">
      <c r="L46" s="240" t="s">
        <v>209</v>
      </c>
    </row>
    <row r="47" ht="12.75" customHeight="1"/>
    <row r="48" spans="2:15" s="229" customFormat="1" ht="12.75" customHeight="1">
      <c r="B48" s="114"/>
      <c r="C48" s="109"/>
      <c r="D48" s="109"/>
      <c r="E48" s="109"/>
      <c r="F48" s="109"/>
      <c r="G48" s="109"/>
      <c r="H48" s="109"/>
      <c r="I48" s="109"/>
      <c r="J48" s="109"/>
      <c r="K48" s="109"/>
      <c r="L48" s="232"/>
      <c r="M48" s="151"/>
      <c r="N48" s="151"/>
      <c r="O48" s="151"/>
    </row>
    <row r="49" spans="2:15" s="229" customFormat="1" ht="12.75" customHeight="1">
      <c r="B49" s="114"/>
      <c r="C49" s="109"/>
      <c r="D49" s="109"/>
      <c r="E49" s="109"/>
      <c r="F49" s="109"/>
      <c r="G49" s="109"/>
      <c r="H49" s="109"/>
      <c r="I49" s="109"/>
      <c r="J49" s="109"/>
      <c r="K49" s="109"/>
      <c r="L49" s="232"/>
      <c r="M49" s="151"/>
      <c r="N49" s="151"/>
      <c r="O49" s="151"/>
    </row>
  </sheetData>
  <printOptions/>
  <pageMargins left="0.4" right="0.38" top="0.8" bottom="0.72" header="0.49" footer="0.41"/>
  <pageSetup fitToHeight="1" fitToWidth="1" horizontalDpi="600" verticalDpi="600" orientation="portrait" paperSize="9" scale="86"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B1:AC95"/>
  <sheetViews>
    <sheetView workbookViewId="0" topLeftCell="A13">
      <selection activeCell="C29" sqref="C29"/>
    </sheetView>
  </sheetViews>
  <sheetFormatPr defaultColWidth="9.140625" defaultRowHeight="12.75"/>
  <cols>
    <col min="1" max="1" width="1.8515625" style="0" customWidth="1"/>
    <col min="2" max="2" width="70.00390625" style="0" customWidth="1"/>
    <col min="3" max="3" width="13.7109375" style="145" customWidth="1"/>
    <col min="4" max="4" width="7.28125" style="0" hidden="1" customWidth="1"/>
    <col min="5" max="5" width="5.57421875" style="0" hidden="1" customWidth="1"/>
    <col min="6" max="6" width="16.57421875" style="0" hidden="1" customWidth="1"/>
    <col min="7" max="7" width="0" style="0" hidden="1" customWidth="1"/>
    <col min="8" max="8" width="15.7109375" style="0" hidden="1" customWidth="1"/>
    <col min="9" max="9" width="1.421875" style="146" customWidth="1"/>
    <col min="10" max="10" width="13.7109375" style="145" customWidth="1"/>
  </cols>
  <sheetData>
    <row r="1" spans="2:9" s="45" customFormat="1" ht="18.75">
      <c r="B1" s="40" t="s">
        <v>15</v>
      </c>
      <c r="I1" s="141"/>
    </row>
    <row r="2" spans="2:9" s="45" customFormat="1" ht="15">
      <c r="B2" s="46"/>
      <c r="I2" s="141"/>
    </row>
    <row r="3" spans="2:9" s="45" customFormat="1" ht="14.25">
      <c r="B3" s="49" t="s">
        <v>41</v>
      </c>
      <c r="I3" s="141"/>
    </row>
    <row r="4" spans="2:9" s="45" customFormat="1" ht="14.25">
      <c r="B4" s="11" t="s">
        <v>199</v>
      </c>
      <c r="I4" s="141"/>
    </row>
    <row r="5" spans="2:9" s="45" customFormat="1" ht="15">
      <c r="B5" s="51" t="s">
        <v>163</v>
      </c>
      <c r="I5" s="141"/>
    </row>
    <row r="6" spans="2:9" s="45" customFormat="1" ht="15">
      <c r="B6" s="51"/>
      <c r="I6" s="141"/>
    </row>
    <row r="7" spans="3:10" s="45" customFormat="1" ht="14.25">
      <c r="C7" s="54" t="s">
        <v>204</v>
      </c>
      <c r="D7" s="54"/>
      <c r="E7" s="54"/>
      <c r="F7" s="54"/>
      <c r="G7" s="54"/>
      <c r="H7" s="54"/>
      <c r="I7" s="54"/>
      <c r="J7" s="54" t="s">
        <v>192</v>
      </c>
    </row>
    <row r="8" spans="3:29" s="206" customFormat="1" ht="14.25">
      <c r="C8" s="143" t="s">
        <v>8</v>
      </c>
      <c r="D8" s="142" t="s">
        <v>128</v>
      </c>
      <c r="E8" s="143" t="s">
        <v>38</v>
      </c>
      <c r="F8" s="341" t="s">
        <v>129</v>
      </c>
      <c r="G8" s="341"/>
      <c r="H8" s="143" t="s">
        <v>38</v>
      </c>
      <c r="I8" s="144"/>
      <c r="J8" s="143" t="s">
        <v>8</v>
      </c>
      <c r="K8" s="207"/>
      <c r="L8" s="207"/>
      <c r="M8" s="207"/>
      <c r="N8" s="208"/>
      <c r="O8" s="208"/>
      <c r="P8" s="208"/>
      <c r="Q8" s="208"/>
      <c r="R8" s="208"/>
      <c r="S8" s="208"/>
      <c r="T8" s="208"/>
      <c r="U8" s="208"/>
      <c r="V8" s="208"/>
      <c r="W8" s="208"/>
      <c r="X8" s="208"/>
      <c r="Y8" s="208"/>
      <c r="Z8" s="208"/>
      <c r="AA8" s="208"/>
      <c r="AB8" s="208"/>
      <c r="AC8" s="208"/>
    </row>
    <row r="9" spans="2:29" s="206" customFormat="1" ht="14.25">
      <c r="B9" s="112" t="s">
        <v>164</v>
      </c>
      <c r="C9" s="143"/>
      <c r="D9" s="142"/>
      <c r="E9" s="143"/>
      <c r="F9" s="143"/>
      <c r="G9" s="143"/>
      <c r="H9" s="143"/>
      <c r="I9" s="144"/>
      <c r="J9" s="143"/>
      <c r="K9" s="207"/>
      <c r="L9" s="207"/>
      <c r="M9" s="207"/>
      <c r="N9" s="208"/>
      <c r="O9" s="208"/>
      <c r="P9" s="208"/>
      <c r="Q9" s="208"/>
      <c r="R9" s="208"/>
      <c r="S9" s="208"/>
      <c r="T9" s="208"/>
      <c r="U9" s="208"/>
      <c r="V9" s="208"/>
      <c r="W9" s="208"/>
      <c r="X9" s="208"/>
      <c r="Y9" s="208"/>
      <c r="Z9" s="208"/>
      <c r="AA9" s="208"/>
      <c r="AB9" s="208"/>
      <c r="AC9" s="208"/>
    </row>
    <row r="10" spans="2:13" ht="15">
      <c r="B10" s="93"/>
      <c r="C10" s="113"/>
      <c r="D10" s="93"/>
      <c r="E10" s="93"/>
      <c r="F10" s="93"/>
      <c r="G10" s="93"/>
      <c r="H10" s="93"/>
      <c r="I10" s="102"/>
      <c r="J10" s="113"/>
      <c r="K10" s="93"/>
      <c r="L10" s="93"/>
      <c r="M10" s="93"/>
    </row>
    <row r="11" spans="2:13" s="115" customFormat="1" ht="15">
      <c r="B11" s="104" t="s">
        <v>11</v>
      </c>
      <c r="C11" s="209">
        <v>15717</v>
      </c>
      <c r="D11" s="104"/>
      <c r="E11" s="104"/>
      <c r="F11" s="104"/>
      <c r="G11" s="104"/>
      <c r="H11" s="104"/>
      <c r="I11" s="114"/>
      <c r="J11" s="209">
        <v>13668</v>
      </c>
      <c r="K11" s="104"/>
      <c r="L11" s="104"/>
      <c r="M11" s="104"/>
    </row>
    <row r="12" spans="2:13" ht="15">
      <c r="B12" s="93"/>
      <c r="C12" s="116"/>
      <c r="D12" s="93"/>
      <c r="E12" s="93"/>
      <c r="F12" s="93"/>
      <c r="G12" s="93"/>
      <c r="H12" s="93"/>
      <c r="I12" s="102"/>
      <c r="J12" s="116"/>
      <c r="K12" s="93"/>
      <c r="L12" s="93"/>
      <c r="M12" s="93"/>
    </row>
    <row r="13" spans="2:13" ht="15">
      <c r="B13" s="93" t="s">
        <v>165</v>
      </c>
      <c r="C13" s="116"/>
      <c r="D13" s="93"/>
      <c r="E13" s="93"/>
      <c r="F13" s="93"/>
      <c r="G13" s="93"/>
      <c r="H13" s="93"/>
      <c r="I13" s="102"/>
      <c r="J13" s="116"/>
      <c r="K13" s="93"/>
      <c r="L13" s="93"/>
      <c r="M13" s="93"/>
    </row>
    <row r="14" spans="2:13" ht="15">
      <c r="B14" s="93" t="s">
        <v>166</v>
      </c>
      <c r="C14" s="116">
        <v>1294</v>
      </c>
      <c r="D14" s="93"/>
      <c r="E14" s="93"/>
      <c r="F14" s="93"/>
      <c r="G14" s="93"/>
      <c r="H14" s="93"/>
      <c r="I14" s="102"/>
      <c r="J14" s="116">
        <v>1251</v>
      </c>
      <c r="K14" s="93"/>
      <c r="L14" s="93"/>
      <c r="M14" s="93"/>
    </row>
    <row r="15" spans="2:13" ht="15">
      <c r="B15" s="93" t="s">
        <v>167</v>
      </c>
      <c r="C15" s="116">
        <v>2039</v>
      </c>
      <c r="D15" s="93"/>
      <c r="E15" s="93"/>
      <c r="F15" s="93"/>
      <c r="G15" s="93"/>
      <c r="H15" s="93"/>
      <c r="I15" s="102"/>
      <c r="J15" s="116">
        <v>1468</v>
      </c>
      <c r="K15" s="93"/>
      <c r="L15" s="93"/>
      <c r="M15" s="93"/>
    </row>
    <row r="16" spans="2:13" ht="15">
      <c r="B16" s="93" t="s">
        <v>168</v>
      </c>
      <c r="C16" s="107">
        <v>294</v>
      </c>
      <c r="D16" s="93"/>
      <c r="E16" s="93"/>
      <c r="F16" s="93"/>
      <c r="G16" s="93"/>
      <c r="H16" s="93"/>
      <c r="I16" s="102"/>
      <c r="J16" s="107">
        <v>214</v>
      </c>
      <c r="K16" s="93"/>
      <c r="L16" s="93"/>
      <c r="M16" s="93"/>
    </row>
    <row r="17" spans="2:13" ht="15">
      <c r="B17" s="93" t="s">
        <v>169</v>
      </c>
      <c r="C17" s="110">
        <v>-273</v>
      </c>
      <c r="D17" s="93"/>
      <c r="E17" s="93"/>
      <c r="F17" s="93"/>
      <c r="G17" s="93"/>
      <c r="H17" s="93"/>
      <c r="I17" s="102"/>
      <c r="J17" s="110">
        <v>-2642</v>
      </c>
      <c r="K17" s="93"/>
      <c r="L17" s="93"/>
      <c r="M17" s="93"/>
    </row>
    <row r="18" spans="2:13" ht="15">
      <c r="B18" s="93"/>
      <c r="C18" s="116"/>
      <c r="D18" s="93"/>
      <c r="E18" s="93"/>
      <c r="F18" s="93"/>
      <c r="G18" s="93"/>
      <c r="H18" s="93"/>
      <c r="I18" s="102"/>
      <c r="J18" s="116"/>
      <c r="K18" s="93"/>
      <c r="L18" s="93"/>
      <c r="M18" s="93"/>
    </row>
    <row r="19" spans="2:13" ht="15">
      <c r="B19" s="93" t="s">
        <v>170</v>
      </c>
      <c r="C19" s="116">
        <f>SUM(C11:C17)</f>
        <v>19071</v>
      </c>
      <c r="D19" s="116">
        <f aca="true" t="shared" si="0" ref="D19:I19">SUM(D11:D18)</f>
        <v>0</v>
      </c>
      <c r="E19" s="116">
        <f t="shared" si="0"/>
        <v>0</v>
      </c>
      <c r="F19" s="116">
        <f t="shared" si="0"/>
        <v>0</v>
      </c>
      <c r="G19" s="116">
        <f t="shared" si="0"/>
        <v>0</v>
      </c>
      <c r="H19" s="116">
        <f t="shared" si="0"/>
        <v>0</v>
      </c>
      <c r="I19" s="117">
        <f t="shared" si="0"/>
        <v>0</v>
      </c>
      <c r="J19" s="116">
        <f>SUM(J11:J17)</f>
        <v>13959</v>
      </c>
      <c r="K19" s="93"/>
      <c r="L19" s="93"/>
      <c r="M19" s="93"/>
    </row>
    <row r="20" spans="2:13" ht="15">
      <c r="B20" s="93"/>
      <c r="C20" s="116"/>
      <c r="D20" s="93"/>
      <c r="E20" s="93"/>
      <c r="F20" s="93"/>
      <c r="G20" s="93"/>
      <c r="H20" s="93"/>
      <c r="I20" s="102"/>
      <c r="J20" s="116"/>
      <c r="K20" s="93"/>
      <c r="L20" s="93"/>
      <c r="M20" s="93"/>
    </row>
    <row r="21" spans="2:13" ht="15">
      <c r="B21" s="93" t="s">
        <v>19</v>
      </c>
      <c r="C21" s="116">
        <v>-21622</v>
      </c>
      <c r="D21" s="93"/>
      <c r="E21" s="93"/>
      <c r="F21" s="93"/>
      <c r="G21" s="93"/>
      <c r="H21" s="93"/>
      <c r="I21" s="102"/>
      <c r="J21" s="116">
        <v>-6475</v>
      </c>
      <c r="K21" s="93"/>
      <c r="L21" s="93"/>
      <c r="M21" s="93"/>
    </row>
    <row r="22" spans="2:13" ht="15">
      <c r="B22" s="93" t="s">
        <v>171</v>
      </c>
      <c r="C22" s="116">
        <v>-1068</v>
      </c>
      <c r="D22" s="93"/>
      <c r="E22" s="93"/>
      <c r="F22" s="93"/>
      <c r="G22" s="93"/>
      <c r="H22" s="93"/>
      <c r="I22" s="102"/>
      <c r="J22" s="116">
        <v>1628</v>
      </c>
      <c r="K22" s="93"/>
      <c r="L22" s="93"/>
      <c r="M22" s="93"/>
    </row>
    <row r="23" spans="2:13" ht="15">
      <c r="B23" s="93" t="s">
        <v>172</v>
      </c>
      <c r="C23" s="117">
        <v>11768</v>
      </c>
      <c r="D23" s="102"/>
      <c r="E23" s="102"/>
      <c r="F23" s="102"/>
      <c r="G23" s="102"/>
      <c r="H23" s="102"/>
      <c r="I23" s="102"/>
      <c r="J23" s="117">
        <v>12343</v>
      </c>
      <c r="K23" s="93"/>
      <c r="L23" s="93"/>
      <c r="M23" s="93"/>
    </row>
    <row r="24" spans="2:13" ht="15">
      <c r="B24" s="210" t="s">
        <v>173</v>
      </c>
      <c r="C24" s="110">
        <v>481</v>
      </c>
      <c r="D24" s="93"/>
      <c r="E24" s="93"/>
      <c r="F24" s="93"/>
      <c r="G24" s="93"/>
      <c r="H24" s="93"/>
      <c r="I24" s="102"/>
      <c r="J24" s="110">
        <v>-21</v>
      </c>
      <c r="K24" s="93"/>
      <c r="L24" s="93"/>
      <c r="M24" s="93"/>
    </row>
    <row r="25" spans="2:13" ht="15">
      <c r="B25" s="93"/>
      <c r="C25" s="116"/>
      <c r="D25" s="93"/>
      <c r="E25" s="93"/>
      <c r="F25" s="93"/>
      <c r="G25" s="93"/>
      <c r="H25" s="93"/>
      <c r="I25" s="102"/>
      <c r="J25" s="116"/>
      <c r="K25" s="93"/>
      <c r="L25" s="93"/>
      <c r="M25" s="93"/>
    </row>
    <row r="26" spans="2:13" ht="15">
      <c r="B26" s="93" t="s">
        <v>174</v>
      </c>
      <c r="C26" s="116">
        <f>SUM(C19:C24)</f>
        <v>8630</v>
      </c>
      <c r="D26" s="116">
        <f aca="true" t="shared" si="1" ref="D26:I26">SUM(D19:D23)</f>
        <v>0</v>
      </c>
      <c r="E26" s="116">
        <f t="shared" si="1"/>
        <v>0</v>
      </c>
      <c r="F26" s="116">
        <f t="shared" si="1"/>
        <v>0</v>
      </c>
      <c r="G26" s="116">
        <f t="shared" si="1"/>
        <v>0</v>
      </c>
      <c r="H26" s="116">
        <f t="shared" si="1"/>
        <v>0</v>
      </c>
      <c r="I26" s="117">
        <f t="shared" si="1"/>
        <v>0</v>
      </c>
      <c r="J26" s="116">
        <f>SUM(J19:J24)</f>
        <v>21434</v>
      </c>
      <c r="K26" s="93"/>
      <c r="L26" s="93"/>
      <c r="M26" s="93"/>
    </row>
    <row r="27" spans="2:13" ht="15">
      <c r="B27" s="93"/>
      <c r="C27" s="116"/>
      <c r="D27" s="93"/>
      <c r="E27" s="93"/>
      <c r="F27" s="93"/>
      <c r="G27" s="93"/>
      <c r="H27" s="93"/>
      <c r="I27" s="102"/>
      <c r="J27" s="116"/>
      <c r="K27" s="93"/>
      <c r="L27" s="93"/>
      <c r="M27" s="93"/>
    </row>
    <row r="28" spans="2:13" ht="15">
      <c r="B28" s="93" t="s">
        <v>175</v>
      </c>
      <c r="C28" s="116">
        <v>-2039</v>
      </c>
      <c r="D28" s="93"/>
      <c r="E28" s="93"/>
      <c r="F28" s="93"/>
      <c r="G28" s="93"/>
      <c r="H28" s="93"/>
      <c r="I28" s="102"/>
      <c r="J28" s="116">
        <v>-1468</v>
      </c>
      <c r="K28" s="93"/>
      <c r="L28" s="93"/>
      <c r="M28" s="93"/>
    </row>
    <row r="29" spans="2:13" ht="15">
      <c r="B29" s="93" t="s">
        <v>176</v>
      </c>
      <c r="C29" s="117">
        <v>-3662</v>
      </c>
      <c r="D29" s="93"/>
      <c r="E29" s="93"/>
      <c r="F29" s="93"/>
      <c r="G29" s="93"/>
      <c r="H29" s="93"/>
      <c r="I29" s="102"/>
      <c r="J29" s="117">
        <v>-2481</v>
      </c>
      <c r="K29" s="93"/>
      <c r="L29" s="93"/>
      <c r="M29" s="93"/>
    </row>
    <row r="30" spans="2:13" ht="15">
      <c r="B30" s="104"/>
      <c r="C30" s="211"/>
      <c r="D30" s="93"/>
      <c r="E30" s="93"/>
      <c r="F30" s="93"/>
      <c r="G30" s="93"/>
      <c r="H30" s="93"/>
      <c r="I30" s="102"/>
      <c r="J30" s="211"/>
      <c r="K30" s="93"/>
      <c r="L30" s="93"/>
      <c r="M30" s="93"/>
    </row>
    <row r="31" spans="2:13" ht="15">
      <c r="B31" s="93"/>
      <c r="C31" s="117"/>
      <c r="D31" s="93"/>
      <c r="E31" s="93"/>
      <c r="F31" s="93"/>
      <c r="G31" s="93"/>
      <c r="H31" s="93"/>
      <c r="I31" s="102"/>
      <c r="J31" s="117"/>
      <c r="K31" s="93"/>
      <c r="L31" s="93"/>
      <c r="M31" s="93"/>
    </row>
    <row r="32" spans="2:13" ht="15">
      <c r="B32" s="93" t="s">
        <v>225</v>
      </c>
      <c r="C32" s="118">
        <f>SUM(C26:C30)</f>
        <v>2929</v>
      </c>
      <c r="D32" s="212">
        <f aca="true" t="shared" si="2" ref="D32:I32">SUM(D26:D31)</f>
        <v>0</v>
      </c>
      <c r="E32" s="212">
        <f t="shared" si="2"/>
        <v>0</v>
      </c>
      <c r="F32" s="212">
        <f t="shared" si="2"/>
        <v>0</v>
      </c>
      <c r="G32" s="212">
        <f t="shared" si="2"/>
        <v>0</v>
      </c>
      <c r="H32" s="212">
        <f t="shared" si="2"/>
        <v>0</v>
      </c>
      <c r="I32" s="117">
        <f t="shared" si="2"/>
        <v>0</v>
      </c>
      <c r="J32" s="118">
        <f>SUM(J26:J30)</f>
        <v>17485</v>
      </c>
      <c r="K32" s="93"/>
      <c r="L32" s="93"/>
      <c r="M32" s="93"/>
    </row>
    <row r="33" spans="2:13" ht="15">
      <c r="B33" s="93"/>
      <c r="C33" s="116"/>
      <c r="D33" s="93"/>
      <c r="E33" s="93"/>
      <c r="F33" s="93"/>
      <c r="G33" s="93"/>
      <c r="H33" s="93"/>
      <c r="I33" s="102"/>
      <c r="J33" s="116"/>
      <c r="K33" s="93"/>
      <c r="L33" s="93"/>
      <c r="M33" s="93"/>
    </row>
    <row r="34" spans="2:13" ht="15">
      <c r="B34" s="112" t="s">
        <v>178</v>
      </c>
      <c r="C34" s="116"/>
      <c r="D34" s="93"/>
      <c r="E34" s="93"/>
      <c r="F34" s="93"/>
      <c r="G34" s="93"/>
      <c r="H34" s="93"/>
      <c r="I34" s="102"/>
      <c r="J34" s="116"/>
      <c r="K34" s="93"/>
      <c r="L34" s="93"/>
      <c r="M34" s="93"/>
    </row>
    <row r="35" spans="2:13" ht="15">
      <c r="B35" s="93"/>
      <c r="C35" s="116"/>
      <c r="D35" s="93"/>
      <c r="E35" s="93"/>
      <c r="F35" s="93"/>
      <c r="G35" s="93"/>
      <c r="H35" s="93"/>
      <c r="I35" s="102"/>
      <c r="J35" s="116"/>
      <c r="K35" s="93"/>
      <c r="L35" s="93"/>
      <c r="M35" s="93"/>
    </row>
    <row r="36" spans="2:13" ht="15">
      <c r="B36" s="93" t="s">
        <v>179</v>
      </c>
      <c r="C36" s="107">
        <v>0</v>
      </c>
      <c r="D36" s="93"/>
      <c r="E36" s="93"/>
      <c r="F36" s="93"/>
      <c r="G36" s="93"/>
      <c r="H36" s="93"/>
      <c r="I36" s="102"/>
      <c r="J36" s="107">
        <v>-114</v>
      </c>
      <c r="K36" s="93"/>
      <c r="L36" s="93"/>
      <c r="M36" s="93"/>
    </row>
    <row r="37" spans="2:13" ht="15">
      <c r="B37" s="93" t="s">
        <v>180</v>
      </c>
      <c r="C37" s="116">
        <v>-1874</v>
      </c>
      <c r="D37" s="93"/>
      <c r="E37" s="93"/>
      <c r="F37" s="93"/>
      <c r="G37" s="93"/>
      <c r="H37" s="93"/>
      <c r="I37" s="102"/>
      <c r="J37" s="116">
        <v>-3544</v>
      </c>
      <c r="K37" s="93"/>
      <c r="L37" s="93"/>
      <c r="M37" s="93"/>
    </row>
    <row r="38" spans="2:13" ht="15.75" customHeight="1">
      <c r="B38" s="93" t="s">
        <v>181</v>
      </c>
      <c r="C38" s="109">
        <v>1281</v>
      </c>
      <c r="D38" s="93"/>
      <c r="E38" s="93"/>
      <c r="F38" s="93"/>
      <c r="G38" s="93"/>
      <c r="H38" s="93"/>
      <c r="I38" s="102"/>
      <c r="J38" s="109">
        <v>6428</v>
      </c>
      <c r="K38" s="93"/>
      <c r="L38" s="93"/>
      <c r="M38" s="93"/>
    </row>
    <row r="39" spans="2:13" ht="15">
      <c r="B39" s="93"/>
      <c r="C39" s="150"/>
      <c r="D39" s="106"/>
      <c r="E39" s="106"/>
      <c r="F39" s="106"/>
      <c r="G39" s="106"/>
      <c r="H39" s="106"/>
      <c r="I39" s="106"/>
      <c r="J39" s="150"/>
      <c r="K39" s="93"/>
      <c r="L39" s="93"/>
      <c r="M39" s="93"/>
    </row>
    <row r="40" spans="2:13" ht="15">
      <c r="B40" s="93"/>
      <c r="C40" s="117"/>
      <c r="D40" s="93"/>
      <c r="E40" s="93"/>
      <c r="F40" s="93"/>
      <c r="G40" s="93"/>
      <c r="H40" s="93"/>
      <c r="I40" s="102"/>
      <c r="J40" s="117"/>
      <c r="K40" s="93"/>
      <c r="L40" s="93"/>
      <c r="M40" s="93"/>
    </row>
    <row r="41" spans="2:13" ht="15">
      <c r="B41" s="93" t="s">
        <v>223</v>
      </c>
      <c r="C41" s="118">
        <f>SUM(C36:C40)</f>
        <v>-593</v>
      </c>
      <c r="D41" s="212">
        <f aca="true" t="shared" si="3" ref="D41:I41">SUM(D37:D40)</f>
        <v>0</v>
      </c>
      <c r="E41" s="212">
        <f t="shared" si="3"/>
        <v>0</v>
      </c>
      <c r="F41" s="212">
        <f t="shared" si="3"/>
        <v>0</v>
      </c>
      <c r="G41" s="212">
        <f t="shared" si="3"/>
        <v>0</v>
      </c>
      <c r="H41" s="212">
        <f t="shared" si="3"/>
        <v>0</v>
      </c>
      <c r="I41" s="117">
        <f t="shared" si="3"/>
        <v>0</v>
      </c>
      <c r="J41" s="118">
        <f>SUM(J36:J40)</f>
        <v>2770</v>
      </c>
      <c r="K41" s="93"/>
      <c r="L41" s="93"/>
      <c r="M41" s="93"/>
    </row>
    <row r="42" spans="2:13" ht="15">
      <c r="B42" s="93"/>
      <c r="C42" s="117"/>
      <c r="D42" s="117"/>
      <c r="E42" s="117"/>
      <c r="F42" s="117"/>
      <c r="G42" s="117"/>
      <c r="H42" s="117"/>
      <c r="I42" s="117"/>
      <c r="J42" s="117"/>
      <c r="K42" s="93"/>
      <c r="L42" s="93"/>
      <c r="M42" s="93"/>
    </row>
    <row r="43" spans="2:13" ht="15">
      <c r="B43" s="112" t="s">
        <v>182</v>
      </c>
      <c r="C43" s="116"/>
      <c r="D43" s="93"/>
      <c r="E43" s="93"/>
      <c r="F43" s="93"/>
      <c r="G43" s="93"/>
      <c r="H43" s="93"/>
      <c r="I43" s="102"/>
      <c r="J43" s="116"/>
      <c r="K43" s="93"/>
      <c r="L43" s="93"/>
      <c r="M43" s="93"/>
    </row>
    <row r="44" spans="2:13" ht="15">
      <c r="B44" s="112"/>
      <c r="C44" s="116"/>
      <c r="D44" s="93"/>
      <c r="E44" s="93"/>
      <c r="F44" s="93"/>
      <c r="G44" s="93"/>
      <c r="H44" s="93"/>
      <c r="I44" s="102"/>
      <c r="J44" s="116"/>
      <c r="K44" s="93"/>
      <c r="L44" s="93"/>
      <c r="M44" s="93"/>
    </row>
    <row r="45" spans="2:13" ht="15">
      <c r="B45" s="104" t="s">
        <v>177</v>
      </c>
      <c r="C45" s="335">
        <v>-2446</v>
      </c>
      <c r="D45" s="102"/>
      <c r="E45" s="102"/>
      <c r="F45" s="102"/>
      <c r="G45" s="102"/>
      <c r="H45" s="102"/>
      <c r="I45" s="102"/>
      <c r="J45" s="335">
        <v>-18331</v>
      </c>
      <c r="K45" s="93"/>
      <c r="L45" s="93"/>
      <c r="M45" s="93"/>
    </row>
    <row r="46" spans="2:13" ht="15">
      <c r="B46" s="93" t="s">
        <v>183</v>
      </c>
      <c r="C46" s="107">
        <v>0</v>
      </c>
      <c r="D46" s="93"/>
      <c r="E46" s="93"/>
      <c r="F46" s="93"/>
      <c r="G46" s="93"/>
      <c r="H46" s="93"/>
      <c r="I46" s="102"/>
      <c r="J46" s="107">
        <v>7100</v>
      </c>
      <c r="K46" s="93"/>
      <c r="L46" s="93"/>
      <c r="M46" s="93"/>
    </row>
    <row r="47" spans="2:13" ht="15">
      <c r="B47" s="93" t="s">
        <v>184</v>
      </c>
      <c r="C47" s="116">
        <v>-389</v>
      </c>
      <c r="D47" s="93"/>
      <c r="E47" s="93"/>
      <c r="F47" s="93"/>
      <c r="G47" s="93"/>
      <c r="H47" s="93"/>
      <c r="I47" s="102"/>
      <c r="J47" s="116">
        <v>-510</v>
      </c>
      <c r="K47" s="93"/>
      <c r="L47" s="93"/>
      <c r="M47" s="93"/>
    </row>
    <row r="48" spans="2:13" ht="15">
      <c r="B48" s="93" t="s">
        <v>185</v>
      </c>
      <c r="C48" s="116">
        <v>-5255</v>
      </c>
      <c r="D48" s="93"/>
      <c r="E48" s="93"/>
      <c r="F48" s="93"/>
      <c r="G48" s="93"/>
      <c r="H48" s="93"/>
      <c r="I48" s="102"/>
      <c r="J48" s="116">
        <v>-562</v>
      </c>
      <c r="K48" s="93"/>
      <c r="L48" s="93"/>
      <c r="M48" s="93"/>
    </row>
    <row r="49" spans="2:13" ht="15">
      <c r="B49" s="93" t="s">
        <v>186</v>
      </c>
      <c r="C49" s="109">
        <v>500</v>
      </c>
      <c r="D49" s="102"/>
      <c r="E49" s="102"/>
      <c r="F49" s="102"/>
      <c r="G49" s="102"/>
      <c r="H49" s="102"/>
      <c r="I49" s="102"/>
      <c r="J49" s="109">
        <v>400</v>
      </c>
      <c r="K49" s="93"/>
      <c r="L49" s="93"/>
      <c r="M49" s="93"/>
    </row>
    <row r="50" spans="2:13" ht="15">
      <c r="B50" s="93"/>
      <c r="C50" s="118"/>
      <c r="D50" s="93"/>
      <c r="E50" s="93"/>
      <c r="F50" s="93"/>
      <c r="G50" s="93"/>
      <c r="H50" s="93"/>
      <c r="I50" s="102"/>
      <c r="J50" s="118"/>
      <c r="K50" s="93"/>
      <c r="L50" s="93"/>
      <c r="M50" s="93"/>
    </row>
    <row r="51" spans="2:13" ht="15">
      <c r="B51" s="93" t="s">
        <v>226</v>
      </c>
      <c r="C51" s="118">
        <f>SUM(C45:C50)</f>
        <v>-7590</v>
      </c>
      <c r="D51" s="212">
        <f aca="true" t="shared" si="4" ref="D51:I51">SUM(D47:D50)</f>
        <v>0</v>
      </c>
      <c r="E51" s="212">
        <f t="shared" si="4"/>
        <v>0</v>
      </c>
      <c r="F51" s="212">
        <f t="shared" si="4"/>
        <v>0</v>
      </c>
      <c r="G51" s="212">
        <f t="shared" si="4"/>
        <v>0</v>
      </c>
      <c r="H51" s="212">
        <f t="shared" si="4"/>
        <v>0</v>
      </c>
      <c r="I51" s="117">
        <f t="shared" si="4"/>
        <v>0</v>
      </c>
      <c r="J51" s="118">
        <f>SUM(J45:J50)</f>
        <v>-11903</v>
      </c>
      <c r="K51" s="93"/>
      <c r="L51" s="93"/>
      <c r="M51" s="93"/>
    </row>
    <row r="52" spans="2:13" ht="15">
      <c r="B52" s="93"/>
      <c r="C52" s="116"/>
      <c r="D52" s="93"/>
      <c r="E52" s="93"/>
      <c r="F52" s="93"/>
      <c r="G52" s="93"/>
      <c r="H52" s="93"/>
      <c r="I52" s="102"/>
      <c r="J52" s="116"/>
      <c r="K52" s="93"/>
      <c r="L52" s="93"/>
      <c r="M52" s="93"/>
    </row>
    <row r="53" spans="2:13" ht="15">
      <c r="B53" s="112" t="s">
        <v>227</v>
      </c>
      <c r="C53" s="116">
        <f aca="true" t="shared" si="5" ref="C53:J53">C32+C41+C51</f>
        <v>-5254</v>
      </c>
      <c r="D53" s="116">
        <f t="shared" si="5"/>
        <v>0</v>
      </c>
      <c r="E53" s="116">
        <f t="shared" si="5"/>
        <v>0</v>
      </c>
      <c r="F53" s="116">
        <f t="shared" si="5"/>
        <v>0</v>
      </c>
      <c r="G53" s="116">
        <f t="shared" si="5"/>
        <v>0</v>
      </c>
      <c r="H53" s="116">
        <f t="shared" si="5"/>
        <v>0</v>
      </c>
      <c r="I53" s="117">
        <f t="shared" si="5"/>
        <v>0</v>
      </c>
      <c r="J53" s="116">
        <f t="shared" si="5"/>
        <v>8352</v>
      </c>
      <c r="K53" s="93"/>
      <c r="L53" s="93"/>
      <c r="M53" s="93"/>
    </row>
    <row r="54" spans="2:13" ht="15">
      <c r="B54" s="93"/>
      <c r="C54" s="116"/>
      <c r="D54" s="93"/>
      <c r="E54" s="93"/>
      <c r="F54" s="93"/>
      <c r="G54" s="93"/>
      <c r="H54" s="93"/>
      <c r="I54" s="102"/>
      <c r="J54" s="116"/>
      <c r="K54" s="93"/>
      <c r="L54" s="93"/>
      <c r="M54" s="93"/>
    </row>
    <row r="55" spans="2:13" ht="15">
      <c r="B55" s="112" t="s">
        <v>187</v>
      </c>
      <c r="C55" s="118">
        <v>15207</v>
      </c>
      <c r="D55" s="116" t="e">
        <f>#REF!</f>
        <v>#REF!</v>
      </c>
      <c r="E55" s="116" t="e">
        <f>#REF!</f>
        <v>#REF!</v>
      </c>
      <c r="F55" s="116" t="e">
        <f>#REF!</f>
        <v>#REF!</v>
      </c>
      <c r="G55" s="116" t="e">
        <f>#REF!</f>
        <v>#REF!</v>
      </c>
      <c r="H55" s="116" t="e">
        <f>#REF!</f>
        <v>#REF!</v>
      </c>
      <c r="I55" s="117"/>
      <c r="J55" s="118">
        <v>7722</v>
      </c>
      <c r="K55" s="93"/>
      <c r="L55" s="93"/>
      <c r="M55" s="93"/>
    </row>
    <row r="56" spans="2:13" ht="15">
      <c r="B56" s="112"/>
      <c r="C56" s="117"/>
      <c r="D56" s="93"/>
      <c r="E56" s="93"/>
      <c r="F56" s="93"/>
      <c r="G56" s="93"/>
      <c r="H56" s="93"/>
      <c r="I56" s="102"/>
      <c r="J56" s="117"/>
      <c r="K56" s="93"/>
      <c r="L56" s="93"/>
      <c r="M56" s="93"/>
    </row>
    <row r="57" spans="2:13" ht="15.75" thickBot="1">
      <c r="B57" s="112" t="s">
        <v>188</v>
      </c>
      <c r="C57" s="119">
        <f aca="true" t="shared" si="6" ref="C57:J57">SUM(C53:C56)</f>
        <v>9953</v>
      </c>
      <c r="D57" s="120" t="e">
        <f t="shared" si="6"/>
        <v>#REF!</v>
      </c>
      <c r="E57" s="120" t="e">
        <f t="shared" si="6"/>
        <v>#REF!</v>
      </c>
      <c r="F57" s="120" t="e">
        <f t="shared" si="6"/>
        <v>#REF!</v>
      </c>
      <c r="G57" s="120" t="e">
        <f t="shared" si="6"/>
        <v>#REF!</v>
      </c>
      <c r="H57" s="120" t="e">
        <f t="shared" si="6"/>
        <v>#REF!</v>
      </c>
      <c r="I57" s="121">
        <f t="shared" si="6"/>
        <v>0</v>
      </c>
      <c r="J57" s="119">
        <f t="shared" si="6"/>
        <v>16074</v>
      </c>
      <c r="K57" s="93"/>
      <c r="L57" s="93"/>
      <c r="M57" s="93"/>
    </row>
    <row r="58" spans="2:13" ht="15">
      <c r="B58" s="93"/>
      <c r="C58" s="116"/>
      <c r="D58" s="93"/>
      <c r="E58" s="93"/>
      <c r="F58" s="93"/>
      <c r="G58" s="93"/>
      <c r="H58" s="93"/>
      <c r="I58" s="102"/>
      <c r="J58" s="116"/>
      <c r="K58" s="93"/>
      <c r="L58" s="93"/>
      <c r="M58" s="93"/>
    </row>
    <row r="59" spans="2:13" ht="15">
      <c r="B59" s="93"/>
      <c r="C59" s="116"/>
      <c r="D59" s="93"/>
      <c r="E59" s="93"/>
      <c r="F59" s="93"/>
      <c r="G59" s="93"/>
      <c r="H59" s="93"/>
      <c r="I59" s="102"/>
      <c r="J59" s="116"/>
      <c r="K59" s="93"/>
      <c r="L59" s="93"/>
      <c r="M59" s="93"/>
    </row>
    <row r="60" spans="2:13" ht="15">
      <c r="B60" s="112" t="s">
        <v>189</v>
      </c>
      <c r="C60" s="116"/>
      <c r="D60" s="93"/>
      <c r="E60" s="93"/>
      <c r="F60" s="93"/>
      <c r="G60" s="93"/>
      <c r="H60" s="93"/>
      <c r="I60" s="102"/>
      <c r="J60" s="116"/>
      <c r="K60" s="93"/>
      <c r="L60" s="93"/>
      <c r="M60" s="93"/>
    </row>
    <row r="61" spans="2:13" ht="15">
      <c r="B61" s="93"/>
      <c r="C61" s="116"/>
      <c r="D61" s="93"/>
      <c r="E61" s="93"/>
      <c r="F61" s="93"/>
      <c r="G61" s="93"/>
      <c r="H61" s="93"/>
      <c r="I61" s="102"/>
      <c r="J61" s="116"/>
      <c r="K61" s="93"/>
      <c r="L61" s="93"/>
      <c r="M61" s="93"/>
    </row>
    <row r="62" spans="2:13" ht="15.75" thickBot="1">
      <c r="B62" s="93" t="s">
        <v>42</v>
      </c>
      <c r="C62" s="119">
        <v>9953</v>
      </c>
      <c r="D62" s="93"/>
      <c r="E62" s="93"/>
      <c r="F62" s="93"/>
      <c r="G62" s="93"/>
      <c r="H62" s="93"/>
      <c r="I62" s="102"/>
      <c r="J62" s="119">
        <v>16074</v>
      </c>
      <c r="K62" s="93"/>
      <c r="L62" s="93"/>
      <c r="M62" s="93"/>
    </row>
    <row r="63" spans="2:13" ht="15">
      <c r="B63" s="93"/>
      <c r="C63" s="213"/>
      <c r="D63" s="93"/>
      <c r="E63" s="93"/>
      <c r="F63" s="93"/>
      <c r="G63" s="93"/>
      <c r="H63" s="93"/>
      <c r="I63" s="102"/>
      <c r="J63" s="213"/>
      <c r="K63" s="93"/>
      <c r="L63" s="93"/>
      <c r="M63" s="93"/>
    </row>
    <row r="64" spans="2:13" ht="15.75" thickBot="1">
      <c r="B64" s="93"/>
      <c r="C64" s="121"/>
      <c r="D64" s="120">
        <f aca="true" t="shared" si="7" ref="D64:I64">SUM(D62:D63)</f>
        <v>0</v>
      </c>
      <c r="E64" s="120">
        <f t="shared" si="7"/>
        <v>0</v>
      </c>
      <c r="F64" s="120">
        <f t="shared" si="7"/>
        <v>0</v>
      </c>
      <c r="G64" s="120">
        <f t="shared" si="7"/>
        <v>0</v>
      </c>
      <c r="H64" s="120">
        <f t="shared" si="7"/>
        <v>0</v>
      </c>
      <c r="I64" s="121">
        <f t="shared" si="7"/>
        <v>0</v>
      </c>
      <c r="J64" s="121"/>
      <c r="K64" s="93"/>
      <c r="L64" s="93"/>
      <c r="M64" s="93"/>
    </row>
    <row r="65" spans="2:13" ht="15.75" thickTop="1">
      <c r="B65" s="93"/>
      <c r="C65" s="121"/>
      <c r="D65" s="121"/>
      <c r="E65" s="121"/>
      <c r="F65" s="121"/>
      <c r="G65" s="121"/>
      <c r="H65" s="121"/>
      <c r="I65" s="121"/>
      <c r="J65" s="121"/>
      <c r="K65" s="93"/>
      <c r="L65" s="93"/>
      <c r="M65" s="93"/>
    </row>
    <row r="66" spans="2:13" ht="15">
      <c r="B66" s="93"/>
      <c r="C66" s="121"/>
      <c r="D66" s="121"/>
      <c r="E66" s="121"/>
      <c r="F66" s="121"/>
      <c r="G66" s="121"/>
      <c r="H66" s="121"/>
      <c r="I66" s="121"/>
      <c r="J66" s="121"/>
      <c r="K66" s="93"/>
      <c r="L66" s="93"/>
      <c r="M66" s="93"/>
    </row>
    <row r="67" spans="2:13" ht="15">
      <c r="B67" s="93"/>
      <c r="C67" s="116"/>
      <c r="D67" s="93"/>
      <c r="E67" s="93"/>
      <c r="F67" s="93"/>
      <c r="G67" s="93"/>
      <c r="H67" s="93"/>
      <c r="I67" s="102"/>
      <c r="J67" s="116"/>
      <c r="K67" s="93"/>
      <c r="L67" s="93"/>
      <c r="M67" s="93"/>
    </row>
    <row r="68" spans="2:13" ht="15">
      <c r="B68" s="93"/>
      <c r="C68" s="116"/>
      <c r="D68" s="116" t="e">
        <f aca="true" t="shared" si="8" ref="D68:I68">D57-D64</f>
        <v>#REF!</v>
      </c>
      <c r="E68" s="116" t="e">
        <f t="shared" si="8"/>
        <v>#REF!</v>
      </c>
      <c r="F68" s="116" t="e">
        <f t="shared" si="8"/>
        <v>#REF!</v>
      </c>
      <c r="G68" s="116" t="e">
        <f t="shared" si="8"/>
        <v>#REF!</v>
      </c>
      <c r="H68" s="116" t="e">
        <f t="shared" si="8"/>
        <v>#REF!</v>
      </c>
      <c r="I68" s="117">
        <f t="shared" si="8"/>
        <v>0</v>
      </c>
      <c r="J68" s="116"/>
      <c r="K68" s="93"/>
      <c r="L68" s="93"/>
      <c r="M68" s="93"/>
    </row>
    <row r="69" spans="2:13" ht="15">
      <c r="B69" s="93"/>
      <c r="C69" s="113"/>
      <c r="D69" s="93"/>
      <c r="E69" s="93"/>
      <c r="F69" s="93"/>
      <c r="G69" s="93"/>
      <c r="H69" s="93"/>
      <c r="I69" s="102"/>
      <c r="J69" s="113"/>
      <c r="K69" s="93"/>
      <c r="L69" s="93"/>
      <c r="M69" s="93"/>
    </row>
    <row r="70" spans="2:13" ht="15">
      <c r="B70" s="93"/>
      <c r="C70" s="113"/>
      <c r="D70" s="93"/>
      <c r="E70" s="93"/>
      <c r="F70" s="93"/>
      <c r="G70" s="93"/>
      <c r="H70" s="93"/>
      <c r="I70" s="102"/>
      <c r="J70" s="113"/>
      <c r="K70" s="93"/>
      <c r="L70" s="93"/>
      <c r="M70" s="93"/>
    </row>
    <row r="71" spans="2:13" ht="15">
      <c r="B71" s="93"/>
      <c r="C71" s="113"/>
      <c r="D71" s="93"/>
      <c r="E71" s="93"/>
      <c r="F71" s="93"/>
      <c r="G71" s="93"/>
      <c r="H71" s="93"/>
      <c r="I71" s="102"/>
      <c r="J71" s="113"/>
      <c r="K71" s="93"/>
      <c r="L71" s="93"/>
      <c r="M71" s="93"/>
    </row>
    <row r="72" spans="2:13" ht="15">
      <c r="B72" s="93"/>
      <c r="C72" s="113"/>
      <c r="D72" s="93"/>
      <c r="E72" s="93"/>
      <c r="F72" s="93"/>
      <c r="G72" s="93"/>
      <c r="H72" s="93"/>
      <c r="I72" s="102"/>
      <c r="J72" s="113"/>
      <c r="K72" s="93"/>
      <c r="L72" s="93"/>
      <c r="M72" s="93"/>
    </row>
    <row r="73" spans="2:13" ht="15">
      <c r="B73" s="93"/>
      <c r="C73" s="113"/>
      <c r="D73" s="93"/>
      <c r="E73" s="93"/>
      <c r="F73" s="93"/>
      <c r="G73" s="93"/>
      <c r="H73" s="93"/>
      <c r="I73" s="102"/>
      <c r="J73" s="113"/>
      <c r="K73" s="93"/>
      <c r="L73" s="93"/>
      <c r="M73" s="93"/>
    </row>
    <row r="74" spans="2:13" ht="15">
      <c r="B74" s="122"/>
      <c r="C74" s="113"/>
      <c r="D74" s="93"/>
      <c r="E74" s="93"/>
      <c r="F74" s="93"/>
      <c r="G74" s="93"/>
      <c r="H74" s="93"/>
      <c r="I74" s="102"/>
      <c r="J74" s="113"/>
      <c r="K74" s="93"/>
      <c r="L74" s="93"/>
      <c r="M74" s="93"/>
    </row>
    <row r="75" spans="2:13" ht="15">
      <c r="B75" s="122"/>
      <c r="C75" s="113"/>
      <c r="D75" s="93"/>
      <c r="E75" s="93"/>
      <c r="F75" s="93"/>
      <c r="G75" s="93"/>
      <c r="H75" s="93"/>
      <c r="I75" s="102"/>
      <c r="J75" s="113"/>
      <c r="K75" s="93"/>
      <c r="L75" s="93"/>
      <c r="M75" s="93"/>
    </row>
    <row r="76" spans="2:13" ht="15">
      <c r="B76" s="93"/>
      <c r="C76" s="113"/>
      <c r="D76" s="93"/>
      <c r="E76" s="93"/>
      <c r="F76" s="93"/>
      <c r="G76" s="93"/>
      <c r="H76" s="93"/>
      <c r="I76" s="102"/>
      <c r="J76" s="113"/>
      <c r="K76" s="93"/>
      <c r="L76" s="93"/>
      <c r="M76" s="93"/>
    </row>
    <row r="77" spans="2:13" ht="15">
      <c r="B77" s="93"/>
      <c r="C77" s="113"/>
      <c r="D77" s="93"/>
      <c r="E77" s="93"/>
      <c r="F77" s="93"/>
      <c r="G77" s="93"/>
      <c r="H77" s="93"/>
      <c r="I77" s="102"/>
      <c r="J77" s="113"/>
      <c r="K77" s="93"/>
      <c r="L77" s="93"/>
      <c r="M77" s="93"/>
    </row>
    <row r="78" spans="2:13" ht="15">
      <c r="B78" s="93"/>
      <c r="C78" s="113"/>
      <c r="D78" s="93"/>
      <c r="E78" s="93"/>
      <c r="F78" s="93"/>
      <c r="G78" s="93"/>
      <c r="H78" s="93"/>
      <c r="I78" s="102"/>
      <c r="J78" s="113"/>
      <c r="K78" s="93"/>
      <c r="L78" s="93"/>
      <c r="M78" s="93"/>
    </row>
    <row r="79" spans="2:13" ht="15">
      <c r="B79" s="93"/>
      <c r="C79" s="113"/>
      <c r="D79" s="93"/>
      <c r="E79" s="93"/>
      <c r="F79" s="93"/>
      <c r="G79" s="93"/>
      <c r="H79" s="93"/>
      <c r="I79" s="102"/>
      <c r="J79" s="113"/>
      <c r="K79" s="93"/>
      <c r="L79" s="93"/>
      <c r="M79" s="93"/>
    </row>
    <row r="80" spans="2:13" ht="15">
      <c r="B80" s="93"/>
      <c r="C80" s="113"/>
      <c r="D80" s="93"/>
      <c r="E80" s="93"/>
      <c r="F80" s="93"/>
      <c r="G80" s="93"/>
      <c r="H80" s="93"/>
      <c r="I80" s="102"/>
      <c r="J80" s="113"/>
      <c r="K80" s="93"/>
      <c r="L80" s="93"/>
      <c r="M80" s="93"/>
    </row>
    <row r="81" spans="2:13" ht="15">
      <c r="B81" s="93"/>
      <c r="C81" s="113"/>
      <c r="D81" s="93"/>
      <c r="E81" s="93"/>
      <c r="F81" s="93"/>
      <c r="G81" s="93"/>
      <c r="H81" s="93"/>
      <c r="I81" s="102"/>
      <c r="J81" s="113"/>
      <c r="K81" s="93"/>
      <c r="L81" s="93"/>
      <c r="M81" s="93"/>
    </row>
    <row r="82" spans="2:13" ht="15">
      <c r="B82" s="93"/>
      <c r="C82" s="113"/>
      <c r="D82" s="93"/>
      <c r="E82" s="93"/>
      <c r="F82" s="93"/>
      <c r="G82" s="93"/>
      <c r="H82" s="93"/>
      <c r="I82" s="102"/>
      <c r="J82" s="113"/>
      <c r="K82" s="93"/>
      <c r="L82" s="93"/>
      <c r="M82" s="93"/>
    </row>
    <row r="83" spans="2:13" ht="15">
      <c r="B83" s="93"/>
      <c r="C83" s="113"/>
      <c r="D83" s="93"/>
      <c r="E83" s="93"/>
      <c r="F83" s="93"/>
      <c r="G83" s="93"/>
      <c r="H83" s="93"/>
      <c r="I83" s="102"/>
      <c r="J83" s="113"/>
      <c r="K83" s="93"/>
      <c r="L83" s="93"/>
      <c r="M83" s="93"/>
    </row>
    <row r="84" spans="2:13" ht="15">
      <c r="B84" s="93"/>
      <c r="C84" s="113"/>
      <c r="D84" s="93"/>
      <c r="E84" s="93"/>
      <c r="F84" s="93"/>
      <c r="G84" s="93"/>
      <c r="H84" s="93"/>
      <c r="I84" s="102"/>
      <c r="J84" s="113"/>
      <c r="K84" s="93"/>
      <c r="L84" s="93"/>
      <c r="M84" s="93"/>
    </row>
    <row r="85" spans="2:13" ht="15">
      <c r="B85" s="93"/>
      <c r="C85" s="113"/>
      <c r="D85" s="93"/>
      <c r="E85" s="93"/>
      <c r="F85" s="93"/>
      <c r="G85" s="93"/>
      <c r="H85" s="93"/>
      <c r="I85" s="102"/>
      <c r="J85" s="113"/>
      <c r="K85" s="93"/>
      <c r="L85" s="93"/>
      <c r="M85" s="93"/>
    </row>
    <row r="86" spans="2:13" ht="15">
      <c r="B86" s="93"/>
      <c r="C86" s="113"/>
      <c r="D86" s="93"/>
      <c r="E86" s="93"/>
      <c r="F86" s="93"/>
      <c r="G86" s="93"/>
      <c r="H86" s="93"/>
      <c r="I86" s="102"/>
      <c r="J86" s="113"/>
      <c r="K86" s="93"/>
      <c r="L86" s="93"/>
      <c r="M86" s="93"/>
    </row>
    <row r="87" spans="2:13" ht="15">
      <c r="B87" s="93"/>
      <c r="C87" s="113"/>
      <c r="D87" s="93"/>
      <c r="E87" s="93"/>
      <c r="F87" s="93"/>
      <c r="G87" s="93"/>
      <c r="H87" s="93"/>
      <c r="I87" s="102"/>
      <c r="J87" s="113"/>
      <c r="K87" s="93"/>
      <c r="L87" s="93"/>
      <c r="M87" s="93"/>
    </row>
    <row r="88" spans="2:13" ht="15">
      <c r="B88" s="93"/>
      <c r="C88" s="113"/>
      <c r="D88" s="93"/>
      <c r="E88" s="93"/>
      <c r="F88" s="93"/>
      <c r="G88" s="93"/>
      <c r="H88" s="93"/>
      <c r="I88" s="102"/>
      <c r="J88" s="113"/>
      <c r="K88" s="93"/>
      <c r="L88" s="93"/>
      <c r="M88" s="93"/>
    </row>
    <row r="89" spans="2:13" ht="15">
      <c r="B89" s="93"/>
      <c r="C89" s="113"/>
      <c r="D89" s="93"/>
      <c r="E89" s="93"/>
      <c r="F89" s="93"/>
      <c r="G89" s="93"/>
      <c r="H89" s="93"/>
      <c r="I89" s="102"/>
      <c r="J89" s="113"/>
      <c r="K89" s="93"/>
      <c r="L89" s="93"/>
      <c r="M89" s="93"/>
    </row>
    <row r="90" spans="2:13" ht="15">
      <c r="B90" s="93"/>
      <c r="C90" s="113"/>
      <c r="D90" s="93"/>
      <c r="E90" s="93"/>
      <c r="F90" s="93"/>
      <c r="G90" s="93"/>
      <c r="H90" s="93"/>
      <c r="I90" s="102"/>
      <c r="J90" s="113"/>
      <c r="K90" s="93"/>
      <c r="L90" s="93"/>
      <c r="M90" s="93"/>
    </row>
    <row r="91" spans="2:13" ht="15">
      <c r="B91" s="93"/>
      <c r="C91" s="113"/>
      <c r="D91" s="93"/>
      <c r="E91" s="93"/>
      <c r="F91" s="93"/>
      <c r="G91" s="93"/>
      <c r="H91" s="93"/>
      <c r="I91" s="102"/>
      <c r="J91" s="113"/>
      <c r="K91" s="93"/>
      <c r="L91" s="93"/>
      <c r="M91" s="93"/>
    </row>
    <row r="92" spans="2:13" ht="15">
      <c r="B92" s="93"/>
      <c r="C92" s="113"/>
      <c r="D92" s="93"/>
      <c r="E92" s="93"/>
      <c r="F92" s="93"/>
      <c r="G92" s="93"/>
      <c r="H92" s="93"/>
      <c r="I92" s="102"/>
      <c r="J92" s="113"/>
      <c r="K92" s="93"/>
      <c r="L92" s="93"/>
      <c r="M92" s="93"/>
    </row>
    <row r="93" spans="2:13" ht="15">
      <c r="B93" s="93"/>
      <c r="C93" s="113"/>
      <c r="D93" s="93"/>
      <c r="E93" s="93"/>
      <c r="F93" s="93"/>
      <c r="G93" s="93"/>
      <c r="H93" s="93"/>
      <c r="I93" s="102"/>
      <c r="J93" s="113"/>
      <c r="K93" s="93"/>
      <c r="L93" s="93"/>
      <c r="M93" s="93"/>
    </row>
    <row r="94" spans="2:13" ht="15">
      <c r="B94" s="93"/>
      <c r="C94" s="113"/>
      <c r="D94" s="93"/>
      <c r="E94" s="93"/>
      <c r="F94" s="93"/>
      <c r="G94" s="93"/>
      <c r="H94" s="93"/>
      <c r="I94" s="102"/>
      <c r="J94" s="113"/>
      <c r="K94" s="93"/>
      <c r="L94" s="93"/>
      <c r="M94" s="93"/>
    </row>
    <row r="95" spans="2:10" ht="15">
      <c r="B95" s="93"/>
      <c r="C95" s="113"/>
      <c r="D95" s="93"/>
      <c r="E95" s="93"/>
      <c r="F95" s="93"/>
      <c r="G95" s="93"/>
      <c r="H95" s="93"/>
      <c r="I95" s="102"/>
      <c r="J95" s="113"/>
    </row>
  </sheetData>
  <mergeCells count="1">
    <mergeCell ref="F8:G8"/>
  </mergeCells>
  <printOptions/>
  <pageMargins left="0.7" right="0.5" top="0.3" bottom="0.25" header="0.2" footer="0.2"/>
  <pageSetup fitToHeight="1" fitToWidth="1" horizontalDpi="600" verticalDpi="600" orientation="portrait" paperSize="9" scale="80" r:id="rId2"/>
  <drawing r:id="rId1"/>
</worksheet>
</file>

<file path=xl/worksheets/sheet5.xml><?xml version="1.0" encoding="utf-8"?>
<worksheet xmlns="http://schemas.openxmlformats.org/spreadsheetml/2006/main" xmlns:r="http://schemas.openxmlformats.org/officeDocument/2006/relationships">
  <dimension ref="A1:P302"/>
  <sheetViews>
    <sheetView tabSelected="1" view="pageBreakPreview" zoomScale="60" zoomScaleNormal="90" workbookViewId="0" topLeftCell="A73">
      <selection activeCell="D80" sqref="D80"/>
    </sheetView>
  </sheetViews>
  <sheetFormatPr defaultColWidth="9.140625" defaultRowHeight="12.75"/>
  <cols>
    <col min="1" max="1" width="4.8515625" style="284" customWidth="1"/>
    <col min="2" max="2" width="3.00390625" style="284" customWidth="1"/>
    <col min="3" max="3" width="1.421875" style="284" customWidth="1"/>
    <col min="4" max="4" width="31.7109375" style="284" customWidth="1"/>
    <col min="5" max="5" width="15.28125" style="284" customWidth="1"/>
    <col min="6" max="6" width="15.8515625" style="284" customWidth="1"/>
    <col min="7" max="7" width="15.28125" style="284" customWidth="1"/>
    <col min="8" max="8" width="16.140625" style="284" customWidth="1"/>
    <col min="9" max="9" width="21.57421875" style="282" customWidth="1"/>
    <col min="10" max="12" width="9.140625" style="282" customWidth="1"/>
    <col min="13" max="13" width="11.00390625" style="282" customWidth="1"/>
    <col min="14" max="16384" width="9.140625" style="282" customWidth="1"/>
  </cols>
  <sheetData>
    <row r="1" spans="1:8" ht="15.75">
      <c r="A1" s="343"/>
      <c r="B1" s="343"/>
      <c r="C1" s="343"/>
      <c r="D1" s="343"/>
      <c r="E1" s="343"/>
      <c r="F1" s="343"/>
      <c r="G1" s="343"/>
      <c r="H1" s="343"/>
    </row>
    <row r="2" spans="1:8" ht="15.75">
      <c r="A2" s="283" t="s">
        <v>44</v>
      </c>
      <c r="B2" s="281"/>
      <c r="C2" s="281"/>
      <c r="D2" s="281"/>
      <c r="E2" s="281"/>
      <c r="F2" s="281"/>
      <c r="G2" s="281"/>
      <c r="H2" s="281"/>
    </row>
    <row r="3" spans="1:8" ht="15.75">
      <c r="A3" s="281"/>
      <c r="B3" s="281"/>
      <c r="C3" s="281"/>
      <c r="D3" s="281"/>
      <c r="E3" s="281"/>
      <c r="F3" s="281"/>
      <c r="G3" s="281"/>
      <c r="H3" s="281"/>
    </row>
    <row r="5" spans="1:3" ht="15.75">
      <c r="A5" s="285" t="s">
        <v>45</v>
      </c>
      <c r="B5" s="286" t="s">
        <v>158</v>
      </c>
      <c r="C5" s="286"/>
    </row>
    <row r="6" spans="1:3" ht="15.75">
      <c r="A6" s="285"/>
      <c r="B6" s="286"/>
      <c r="C6" s="286"/>
    </row>
    <row r="7" spans="1:3" ht="15.75">
      <c r="A7" s="285"/>
      <c r="B7" s="286"/>
      <c r="C7" s="286"/>
    </row>
    <row r="8" spans="1:3" ht="15.75">
      <c r="A8" s="285"/>
      <c r="B8" s="286"/>
      <c r="C8" s="286"/>
    </row>
    <row r="9" spans="1:3" ht="15.75">
      <c r="A9" s="285"/>
      <c r="B9" s="286"/>
      <c r="C9" s="286"/>
    </row>
    <row r="10" spans="1:3" ht="15.75">
      <c r="A10" s="285"/>
      <c r="B10" s="286"/>
      <c r="C10" s="286"/>
    </row>
    <row r="11" spans="1:3" ht="15.75">
      <c r="A11" s="285"/>
      <c r="B11" s="286"/>
      <c r="C11" s="286"/>
    </row>
    <row r="12" spans="1:3" ht="15.75">
      <c r="A12" s="285"/>
      <c r="B12" s="286"/>
      <c r="C12" s="286"/>
    </row>
    <row r="13" spans="1:3" ht="15.75">
      <c r="A13" s="285"/>
      <c r="B13" s="286"/>
      <c r="C13" s="286"/>
    </row>
    <row r="14" spans="1:3" ht="15.75">
      <c r="A14" s="285"/>
      <c r="B14" s="286"/>
      <c r="C14" s="286"/>
    </row>
    <row r="15" spans="1:3" ht="15.75">
      <c r="A15" s="285"/>
      <c r="B15" s="286"/>
      <c r="C15" s="286"/>
    </row>
    <row r="16" spans="1:3" ht="15.75">
      <c r="A16" s="285"/>
      <c r="B16" s="286"/>
      <c r="C16" s="286"/>
    </row>
    <row r="17" spans="1:3" ht="15.75">
      <c r="A17" s="285"/>
      <c r="B17" s="286"/>
      <c r="C17" s="286"/>
    </row>
    <row r="18" spans="1:3" ht="15.75">
      <c r="A18" s="285"/>
      <c r="B18" s="286"/>
      <c r="C18" s="286"/>
    </row>
    <row r="19" spans="1:3" ht="15.75">
      <c r="A19" s="285"/>
      <c r="B19" s="286"/>
      <c r="C19" s="286"/>
    </row>
    <row r="20" spans="1:3" ht="15.75">
      <c r="A20" s="285"/>
      <c r="B20" s="286"/>
      <c r="C20" s="286"/>
    </row>
    <row r="21" spans="1:3" ht="15.75">
      <c r="A21" s="285"/>
      <c r="B21" s="286"/>
      <c r="C21" s="286"/>
    </row>
    <row r="22" spans="1:3" ht="15.75">
      <c r="A22" s="285"/>
      <c r="B22" s="286"/>
      <c r="C22" s="286"/>
    </row>
    <row r="23" spans="1:3" ht="15.75">
      <c r="A23" s="285"/>
      <c r="B23" s="286"/>
      <c r="C23" s="286"/>
    </row>
    <row r="24" spans="1:3" ht="15.75">
      <c r="A24" s="285"/>
      <c r="B24" s="286"/>
      <c r="C24" s="286"/>
    </row>
    <row r="25" spans="1:3" ht="15.75">
      <c r="A25" s="291"/>
      <c r="B25" s="286"/>
      <c r="C25" s="286"/>
    </row>
    <row r="26" spans="1:3" ht="15.75">
      <c r="A26" s="285"/>
      <c r="B26" s="286"/>
      <c r="C26" s="286"/>
    </row>
    <row r="27" spans="1:3" ht="15.75">
      <c r="A27" s="285"/>
      <c r="B27" s="286"/>
      <c r="C27" s="286"/>
    </row>
    <row r="28" spans="1:3" ht="15.75">
      <c r="A28" s="285"/>
      <c r="B28" s="286"/>
      <c r="C28" s="286"/>
    </row>
    <row r="29" spans="1:3" ht="15.75">
      <c r="A29" s="285"/>
      <c r="B29" s="286"/>
      <c r="C29" s="286"/>
    </row>
    <row r="30" spans="1:3" ht="15.75">
      <c r="A30" s="285"/>
      <c r="B30" s="286"/>
      <c r="C30" s="286"/>
    </row>
    <row r="31" spans="1:3" ht="15.75">
      <c r="A31" s="285"/>
      <c r="B31" s="286"/>
      <c r="C31" s="286"/>
    </row>
    <row r="32" spans="1:3" ht="15.75">
      <c r="A32" s="285"/>
      <c r="B32" s="286"/>
      <c r="C32" s="286"/>
    </row>
    <row r="33" spans="1:3" ht="15.75">
      <c r="A33" s="285"/>
      <c r="B33" s="286"/>
      <c r="C33" s="286"/>
    </row>
    <row r="34" spans="1:3" ht="15.75">
      <c r="A34" s="285"/>
      <c r="B34" s="286"/>
      <c r="C34" s="286"/>
    </row>
    <row r="35" spans="1:3" ht="15.75">
      <c r="A35" s="285"/>
      <c r="B35" s="286"/>
      <c r="C35" s="286"/>
    </row>
    <row r="36" spans="1:3" ht="15.75">
      <c r="A36" s="285"/>
      <c r="B36" s="286"/>
      <c r="C36" s="286"/>
    </row>
    <row r="37" spans="1:3" ht="15.75">
      <c r="A37" s="285"/>
      <c r="B37" s="286"/>
      <c r="C37" s="286"/>
    </row>
    <row r="38" spans="1:3" ht="15.75">
      <c r="A38" s="285"/>
      <c r="B38" s="286"/>
      <c r="C38" s="286"/>
    </row>
    <row r="39" spans="1:3" ht="15.75">
      <c r="A39" s="285"/>
      <c r="B39" s="286"/>
      <c r="C39" s="286"/>
    </row>
    <row r="40" spans="1:3" ht="15.75">
      <c r="A40" s="285"/>
      <c r="B40" s="286"/>
      <c r="C40" s="286"/>
    </row>
    <row r="41" spans="1:3" ht="15.75">
      <c r="A41" s="285" t="s">
        <v>46</v>
      </c>
      <c r="B41" s="286" t="s">
        <v>47</v>
      </c>
      <c r="C41" s="286"/>
    </row>
    <row r="42" spans="1:3" ht="15.75">
      <c r="A42" s="285"/>
      <c r="B42" s="286"/>
      <c r="C42" s="286"/>
    </row>
    <row r="43" spans="1:3" ht="15.75">
      <c r="A43" s="285"/>
      <c r="B43" s="286"/>
      <c r="C43" s="286"/>
    </row>
    <row r="44" spans="1:3" ht="15.75">
      <c r="A44" s="285"/>
      <c r="B44" s="286"/>
      <c r="C44" s="286"/>
    </row>
    <row r="45" spans="1:3" ht="15.75">
      <c r="A45" s="285"/>
      <c r="B45" s="286"/>
      <c r="C45" s="286"/>
    </row>
    <row r="46" ht="13.5" customHeight="1"/>
    <row r="47" spans="1:5" ht="15.75">
      <c r="A47" s="285" t="s">
        <v>48</v>
      </c>
      <c r="B47" s="286" t="s">
        <v>49</v>
      </c>
      <c r="C47" s="286"/>
      <c r="E47" s="282"/>
    </row>
    <row r="48" spans="1:3" ht="15.75">
      <c r="A48" s="285"/>
      <c r="B48" s="286"/>
      <c r="C48" s="286"/>
    </row>
    <row r="49" spans="1:3" ht="15.75">
      <c r="A49" s="285"/>
      <c r="B49" s="286"/>
      <c r="C49" s="286"/>
    </row>
    <row r="50" spans="1:3" ht="15.75">
      <c r="A50" s="285"/>
      <c r="B50" s="286"/>
      <c r="C50" s="286"/>
    </row>
    <row r="51" spans="1:3" ht="15.75">
      <c r="A51" s="285"/>
      <c r="B51" s="286"/>
      <c r="C51" s="286"/>
    </row>
    <row r="52" spans="1:3" ht="15.75">
      <c r="A52" s="285"/>
      <c r="B52" s="286"/>
      <c r="C52" s="286"/>
    </row>
    <row r="53" spans="1:3" ht="15.75">
      <c r="A53" s="285" t="s">
        <v>50</v>
      </c>
      <c r="B53" s="286" t="s">
        <v>51</v>
      </c>
      <c r="C53" s="286"/>
    </row>
    <row r="54" spans="1:3" ht="15.75">
      <c r="A54" s="285"/>
      <c r="B54" s="286"/>
      <c r="C54" s="286"/>
    </row>
    <row r="55" spans="1:3" ht="15.75">
      <c r="A55" s="285"/>
      <c r="B55" s="286"/>
      <c r="C55" s="286"/>
    </row>
    <row r="56" spans="1:3" ht="15.75">
      <c r="A56" s="285"/>
      <c r="B56" s="286"/>
      <c r="C56" s="286"/>
    </row>
    <row r="57" spans="1:3" ht="15.75">
      <c r="A57" s="285"/>
      <c r="C57" s="286"/>
    </row>
    <row r="58" spans="1:3" ht="15.75">
      <c r="A58" s="287" t="s">
        <v>52</v>
      </c>
      <c r="B58" s="286" t="s">
        <v>53</v>
      </c>
      <c r="C58" s="286"/>
    </row>
    <row r="59" spans="1:3" ht="15.75">
      <c r="A59" s="285"/>
      <c r="B59" s="286"/>
      <c r="C59" s="286"/>
    </row>
    <row r="60" spans="1:3" ht="15.75">
      <c r="A60" s="285"/>
      <c r="B60" s="286"/>
      <c r="C60" s="286"/>
    </row>
    <row r="61" spans="1:3" ht="15.75">
      <c r="A61" s="285"/>
      <c r="B61" s="286"/>
      <c r="C61" s="286"/>
    </row>
    <row r="63" spans="1:3" ht="15.75">
      <c r="A63" s="285" t="s">
        <v>54</v>
      </c>
      <c r="B63" s="286" t="s">
        <v>55</v>
      </c>
      <c r="C63" s="286"/>
    </row>
    <row r="64" spans="1:3" ht="15.75">
      <c r="A64" s="285"/>
      <c r="B64" s="286"/>
      <c r="C64" s="286"/>
    </row>
    <row r="65" spans="1:3" ht="15.75">
      <c r="A65" s="285"/>
      <c r="B65" s="286"/>
      <c r="C65" s="286"/>
    </row>
    <row r="66" spans="1:3" ht="15.75">
      <c r="A66" s="285"/>
      <c r="B66" s="286"/>
      <c r="C66" s="286"/>
    </row>
    <row r="67" spans="1:3" ht="15.75">
      <c r="A67" s="285"/>
      <c r="B67" s="286"/>
      <c r="C67" s="286"/>
    </row>
    <row r="68" spans="1:3" ht="15.75">
      <c r="A68" s="285"/>
      <c r="B68" s="286"/>
      <c r="C68" s="286"/>
    </row>
    <row r="69" spans="1:8" ht="15.75">
      <c r="A69" s="285"/>
      <c r="B69" s="288"/>
      <c r="C69" s="288"/>
      <c r="D69" s="289"/>
      <c r="E69" s="289"/>
      <c r="F69" s="289"/>
      <c r="G69" s="289"/>
      <c r="H69" s="289"/>
    </row>
    <row r="70" spans="1:5" ht="15.75">
      <c r="A70" s="334" t="s">
        <v>58</v>
      </c>
      <c r="B70" s="296" t="s">
        <v>39</v>
      </c>
      <c r="C70" s="296"/>
      <c r="D70" s="297"/>
      <c r="E70" s="290"/>
    </row>
    <row r="71" spans="1:3" ht="15.75">
      <c r="A71" s="285"/>
      <c r="B71" s="286"/>
      <c r="C71" s="286"/>
    </row>
    <row r="72" spans="1:3" ht="15.75">
      <c r="A72" s="285"/>
      <c r="B72" s="286"/>
      <c r="C72" s="286"/>
    </row>
    <row r="73" spans="1:3" ht="15.75">
      <c r="A73" s="285"/>
      <c r="B73" s="286"/>
      <c r="C73" s="286"/>
    </row>
    <row r="74" spans="1:3" ht="15.75">
      <c r="A74" s="285"/>
      <c r="B74" s="286"/>
      <c r="C74" s="286"/>
    </row>
    <row r="75" spans="1:3" ht="15.75">
      <c r="A75" s="285"/>
      <c r="B75" s="286"/>
      <c r="C75" s="286"/>
    </row>
    <row r="76" spans="1:3" ht="15.75">
      <c r="A76" s="285"/>
      <c r="B76" s="286"/>
      <c r="C76" s="286"/>
    </row>
    <row r="77" spans="1:3" ht="15.75">
      <c r="A77" s="285"/>
      <c r="B77" s="286"/>
      <c r="C77" s="286"/>
    </row>
    <row r="78" spans="1:10" ht="15.75">
      <c r="A78" s="291" t="s">
        <v>219</v>
      </c>
      <c r="B78" s="286" t="s">
        <v>59</v>
      </c>
      <c r="C78" s="286"/>
      <c r="E78" s="292"/>
      <c r="F78" s="292"/>
      <c r="G78" s="292"/>
      <c r="J78" s="293"/>
    </row>
    <row r="79" spans="1:10" ht="15.75">
      <c r="A79" s="287"/>
      <c r="B79" s="286"/>
      <c r="C79" s="286"/>
      <c r="E79" s="292"/>
      <c r="F79" s="292"/>
      <c r="G79" s="292"/>
      <c r="J79" s="293"/>
    </row>
    <row r="80" spans="2:10" ht="15.75">
      <c r="B80" s="294" t="s">
        <v>60</v>
      </c>
      <c r="E80" s="292"/>
      <c r="F80" s="292"/>
      <c r="G80" s="292"/>
      <c r="J80" s="293"/>
    </row>
    <row r="81" spans="2:10" ht="15.75">
      <c r="B81" s="294"/>
      <c r="E81" s="292"/>
      <c r="F81" s="292"/>
      <c r="G81" s="292"/>
      <c r="J81" s="293"/>
    </row>
    <row r="83" spans="1:3" ht="15.75">
      <c r="A83" s="287" t="s">
        <v>61</v>
      </c>
      <c r="B83" s="286" t="s">
        <v>62</v>
      </c>
      <c r="C83" s="286"/>
    </row>
    <row r="84" spans="1:3" ht="15.75">
      <c r="A84" s="285"/>
      <c r="B84" s="286"/>
      <c r="C84" s="286"/>
    </row>
    <row r="85" spans="1:3" ht="15.75">
      <c r="A85" s="285"/>
      <c r="B85" s="284" t="s">
        <v>63</v>
      </c>
      <c r="C85" s="286"/>
    </row>
    <row r="86" spans="1:3" ht="15.75">
      <c r="A86" s="285"/>
      <c r="C86" s="286"/>
    </row>
    <row r="88" spans="1:4" ht="15.75">
      <c r="A88" s="285" t="s">
        <v>64</v>
      </c>
      <c r="B88" s="286" t="s">
        <v>65</v>
      </c>
      <c r="C88" s="282"/>
      <c r="D88" s="286"/>
    </row>
    <row r="89" spans="1:4" ht="15.75">
      <c r="A89" s="285"/>
      <c r="B89" s="286"/>
      <c r="C89" s="282"/>
      <c r="D89" s="286"/>
    </row>
    <row r="90" spans="1:4" ht="15.75">
      <c r="A90" s="285"/>
      <c r="B90" s="286"/>
      <c r="C90" s="282"/>
      <c r="D90" s="286"/>
    </row>
    <row r="91" spans="1:4" ht="15.75">
      <c r="A91" s="285"/>
      <c r="B91" s="286"/>
      <c r="C91" s="282"/>
      <c r="D91" s="286"/>
    </row>
    <row r="97" spans="1:3" ht="15.75">
      <c r="A97" s="285" t="s">
        <v>66</v>
      </c>
      <c r="B97" s="286" t="s">
        <v>67</v>
      </c>
      <c r="C97" s="286"/>
    </row>
    <row r="99" spans="1:3" ht="15.75">
      <c r="A99" s="285"/>
      <c r="B99" s="286"/>
      <c r="C99" s="286"/>
    </row>
    <row r="100" spans="1:3" ht="15.75">
      <c r="A100" s="285"/>
      <c r="B100" s="286"/>
      <c r="C100" s="286"/>
    </row>
    <row r="101" spans="1:3" ht="15.75">
      <c r="A101" s="285"/>
      <c r="B101" s="286"/>
      <c r="C101" s="286"/>
    </row>
    <row r="102" spans="1:3" ht="15.75">
      <c r="A102" s="285" t="s">
        <v>68</v>
      </c>
      <c r="B102" s="286" t="s">
        <v>69</v>
      </c>
      <c r="C102" s="286"/>
    </row>
    <row r="103" spans="1:3" ht="15.75">
      <c r="A103" s="285"/>
      <c r="B103" s="286"/>
      <c r="C103" s="286"/>
    </row>
    <row r="104" spans="1:3" ht="15.75">
      <c r="A104" s="285"/>
      <c r="B104" s="286"/>
      <c r="C104" s="286"/>
    </row>
    <row r="105" spans="1:3" ht="15.75">
      <c r="A105" s="285"/>
      <c r="B105" s="286"/>
      <c r="C105" s="286"/>
    </row>
    <row r="106" ht="15.75">
      <c r="I106" s="331"/>
    </row>
    <row r="107" ht="15.75">
      <c r="A107" s="283" t="s">
        <v>194</v>
      </c>
    </row>
    <row r="108" ht="15.75">
      <c r="A108" s="283" t="s">
        <v>193</v>
      </c>
    </row>
    <row r="110" spans="1:3" ht="15.75">
      <c r="A110" s="285" t="s">
        <v>70</v>
      </c>
      <c r="B110" s="286" t="s">
        <v>71</v>
      </c>
      <c r="C110" s="286"/>
    </row>
    <row r="112" spans="2:3" ht="15.75">
      <c r="B112" s="286"/>
      <c r="C112" s="286"/>
    </row>
    <row r="113" spans="2:3" ht="15.75">
      <c r="B113" s="286"/>
      <c r="C113" s="286"/>
    </row>
    <row r="114" spans="2:3" ht="15.75">
      <c r="B114" s="286"/>
      <c r="C114" s="286"/>
    </row>
    <row r="115" spans="2:3" ht="15.75">
      <c r="B115" s="286"/>
      <c r="C115" s="286"/>
    </row>
    <row r="116" spans="2:3" ht="15.75">
      <c r="B116" s="286"/>
      <c r="C116" s="286"/>
    </row>
    <row r="117" spans="2:9" ht="15.75">
      <c r="B117" s="286"/>
      <c r="C117" s="286"/>
      <c r="I117" s="295"/>
    </row>
    <row r="118" spans="2:9" ht="15.75">
      <c r="B118" s="286"/>
      <c r="C118" s="286"/>
      <c r="I118" s="295"/>
    </row>
    <row r="119" spans="2:9" ht="15.75">
      <c r="B119" s="286"/>
      <c r="C119" s="286"/>
      <c r="I119" s="295"/>
    </row>
    <row r="121" spans="1:3" ht="15.75">
      <c r="A121" s="285" t="s">
        <v>72</v>
      </c>
      <c r="B121" s="286" t="s">
        <v>220</v>
      </c>
      <c r="C121" s="286"/>
    </row>
    <row r="122" spans="2:3" ht="15.75">
      <c r="B122" s="286"/>
      <c r="C122" s="286"/>
    </row>
    <row r="123" spans="1:9" ht="15.75">
      <c r="A123" s="285"/>
      <c r="B123" s="286"/>
      <c r="C123" s="286"/>
      <c r="I123" s="295"/>
    </row>
    <row r="124" spans="1:9" ht="15.75">
      <c r="A124" s="285"/>
      <c r="B124" s="286"/>
      <c r="C124" s="286"/>
      <c r="I124" s="331"/>
    </row>
    <row r="125" spans="2:3" ht="15.75">
      <c r="B125" s="286"/>
      <c r="C125" s="286"/>
    </row>
    <row r="126" spans="2:3" ht="15.75">
      <c r="B126" s="286"/>
      <c r="C126" s="286"/>
    </row>
    <row r="127" spans="2:3" ht="15.75">
      <c r="B127" s="286"/>
      <c r="C127" s="286"/>
    </row>
    <row r="128" spans="2:3" ht="15.75">
      <c r="B128" s="286"/>
      <c r="C128" s="286"/>
    </row>
    <row r="129" spans="2:3" ht="15.75">
      <c r="B129" s="286"/>
      <c r="C129" s="286"/>
    </row>
    <row r="130" spans="1:5" ht="15.75">
      <c r="A130" s="287" t="s">
        <v>73</v>
      </c>
      <c r="B130" s="286" t="s">
        <v>221</v>
      </c>
      <c r="C130" s="286"/>
      <c r="E130" s="291"/>
    </row>
    <row r="131" spans="2:3" ht="15.75">
      <c r="B131" s="286"/>
      <c r="C131" s="286"/>
    </row>
    <row r="132" spans="2:3" ht="15.75">
      <c r="B132" s="286"/>
      <c r="C132" s="286"/>
    </row>
    <row r="133" spans="2:3" ht="21" customHeight="1">
      <c r="B133" s="286"/>
      <c r="C133" s="286"/>
    </row>
    <row r="134" spans="2:3" ht="15.75">
      <c r="B134" s="286"/>
      <c r="C134" s="286"/>
    </row>
    <row r="135" spans="2:3" ht="15.75">
      <c r="B135" s="286"/>
      <c r="C135" s="286"/>
    </row>
    <row r="136" spans="1:8" ht="15.75">
      <c r="A136" s="285" t="s">
        <v>74</v>
      </c>
      <c r="B136" s="291" t="s">
        <v>75</v>
      </c>
      <c r="C136" s="296"/>
      <c r="D136" s="296"/>
      <c r="E136" s="297"/>
      <c r="F136" s="297"/>
      <c r="G136" s="297"/>
      <c r="H136" s="297"/>
    </row>
    <row r="137" spans="1:8" ht="15.75">
      <c r="A137" s="285"/>
      <c r="B137" s="285"/>
      <c r="C137" s="296"/>
      <c r="D137" s="296"/>
      <c r="E137" s="297"/>
      <c r="F137" s="297"/>
      <c r="G137" s="297"/>
      <c r="H137" s="297"/>
    </row>
    <row r="138" spans="1:8" ht="15.75">
      <c r="A138" s="285"/>
      <c r="B138" s="285"/>
      <c r="C138" s="296"/>
      <c r="D138" s="296"/>
      <c r="E138" s="297"/>
      <c r="F138" s="297"/>
      <c r="G138" s="297"/>
      <c r="H138" s="297"/>
    </row>
    <row r="139" spans="1:8" ht="15.75">
      <c r="A139" s="285"/>
      <c r="B139" s="285"/>
      <c r="C139" s="296"/>
      <c r="D139" s="296"/>
      <c r="E139" s="297"/>
      <c r="F139" s="297"/>
      <c r="G139" s="297"/>
      <c r="H139" s="297"/>
    </row>
    <row r="141" spans="1:3" ht="15.75">
      <c r="A141" s="285" t="s">
        <v>76</v>
      </c>
      <c r="B141" s="286" t="s">
        <v>12</v>
      </c>
      <c r="C141" s="286"/>
    </row>
    <row r="142" spans="1:15" ht="16.5">
      <c r="A142" s="285"/>
      <c r="B142" s="286"/>
      <c r="C142" s="286"/>
      <c r="E142" s="344" t="s">
        <v>77</v>
      </c>
      <c r="F142" s="344"/>
      <c r="G142" s="344" t="s">
        <v>78</v>
      </c>
      <c r="H142" s="344"/>
      <c r="I142" s="188"/>
      <c r="J142" s="188"/>
      <c r="K142" s="187"/>
      <c r="L142" s="342"/>
      <c r="M142" s="342"/>
      <c r="N142" s="342"/>
      <c r="O142" s="342"/>
    </row>
    <row r="143" spans="1:15" ht="16.5">
      <c r="A143" s="285"/>
      <c r="B143" s="286"/>
      <c r="C143" s="286"/>
      <c r="E143" s="292" t="s">
        <v>56</v>
      </c>
      <c r="F143" s="292" t="s">
        <v>79</v>
      </c>
      <c r="G143" s="292" t="s">
        <v>56</v>
      </c>
      <c r="H143" s="292" t="s">
        <v>79</v>
      </c>
      <c r="I143" s="188"/>
      <c r="J143" s="188"/>
      <c r="K143" s="187"/>
      <c r="L143" s="190"/>
      <c r="M143" s="190"/>
      <c r="N143" s="190"/>
      <c r="O143" s="190"/>
    </row>
    <row r="144" spans="1:15" ht="16.5">
      <c r="A144" s="285"/>
      <c r="B144" s="286"/>
      <c r="C144" s="286"/>
      <c r="E144" s="292" t="s">
        <v>80</v>
      </c>
      <c r="F144" s="292" t="s">
        <v>80</v>
      </c>
      <c r="G144" s="292" t="s">
        <v>80</v>
      </c>
      <c r="H144" s="292" t="s">
        <v>80</v>
      </c>
      <c r="I144" s="188"/>
      <c r="J144" s="188"/>
      <c r="K144" s="187"/>
      <c r="L144" s="190"/>
      <c r="M144" s="190"/>
      <c r="N144" s="190"/>
      <c r="O144" s="190"/>
    </row>
    <row r="145" spans="1:15" ht="16.5">
      <c r="A145" s="285"/>
      <c r="B145" s="286"/>
      <c r="C145" s="286"/>
      <c r="E145" s="292" t="s">
        <v>57</v>
      </c>
      <c r="F145" s="292" t="s">
        <v>57</v>
      </c>
      <c r="G145" s="292" t="s">
        <v>81</v>
      </c>
      <c r="H145" s="284" t="s">
        <v>82</v>
      </c>
      <c r="I145" s="188"/>
      <c r="J145" s="188"/>
      <c r="K145" s="187"/>
      <c r="L145" s="190"/>
      <c r="M145" s="190"/>
      <c r="N145" s="190"/>
      <c r="O145" s="187"/>
    </row>
    <row r="146" spans="2:15" ht="16.5">
      <c r="B146" s="286"/>
      <c r="C146" s="286"/>
      <c r="E146" s="299" t="s">
        <v>204</v>
      </c>
      <c r="F146" s="299" t="s">
        <v>192</v>
      </c>
      <c r="G146" s="299" t="s">
        <v>204</v>
      </c>
      <c r="H146" s="299" t="s">
        <v>192</v>
      </c>
      <c r="I146" s="188"/>
      <c r="J146" s="188"/>
      <c r="K146" s="187"/>
      <c r="L146" s="192"/>
      <c r="M146" s="192"/>
      <c r="N146" s="192"/>
      <c r="O146" s="192"/>
    </row>
    <row r="147" spans="1:15" ht="16.5">
      <c r="A147" s="285"/>
      <c r="B147" s="286"/>
      <c r="C147" s="286"/>
      <c r="E147" s="298" t="s">
        <v>8</v>
      </c>
      <c r="F147" s="298" t="s">
        <v>8</v>
      </c>
      <c r="G147" s="298" t="s">
        <v>8</v>
      </c>
      <c r="H147" s="298" t="s">
        <v>8</v>
      </c>
      <c r="I147" s="188"/>
      <c r="J147" s="188"/>
      <c r="K147" s="187"/>
      <c r="L147" s="193"/>
      <c r="M147" s="193"/>
      <c r="N147" s="193"/>
      <c r="O147" s="193"/>
    </row>
    <row r="148" spans="1:15" ht="16.5">
      <c r="A148" s="285"/>
      <c r="B148" s="286"/>
      <c r="C148" s="284" t="s">
        <v>83</v>
      </c>
      <c r="E148" s="298"/>
      <c r="F148" s="298"/>
      <c r="G148" s="298"/>
      <c r="H148" s="298"/>
      <c r="I148" s="188"/>
      <c r="J148" s="188"/>
      <c r="K148" s="187"/>
      <c r="L148" s="191"/>
      <c r="M148" s="191"/>
      <c r="N148" s="191"/>
      <c r="O148" s="191"/>
    </row>
    <row r="149" spans="1:15" ht="16.5">
      <c r="A149" s="300"/>
      <c r="C149" s="301" t="s">
        <v>84</v>
      </c>
      <c r="E149" s="302">
        <v>1776</v>
      </c>
      <c r="F149" s="303">
        <v>1993</v>
      </c>
      <c r="G149" s="302">
        <v>4355</v>
      </c>
      <c r="H149" s="304">
        <v>3861</v>
      </c>
      <c r="I149" s="188"/>
      <c r="J149" s="187"/>
      <c r="K149" s="187"/>
      <c r="L149" s="191"/>
      <c r="M149" s="191"/>
      <c r="N149" s="191"/>
      <c r="O149" s="191"/>
    </row>
    <row r="150" spans="1:15" ht="16.5">
      <c r="A150" s="300"/>
      <c r="C150" s="301" t="s">
        <v>85</v>
      </c>
      <c r="E150" s="302">
        <v>0</v>
      </c>
      <c r="F150" s="305">
        <v>0</v>
      </c>
      <c r="G150" s="302">
        <v>-670</v>
      </c>
      <c r="H150" s="302">
        <v>0</v>
      </c>
      <c r="I150" s="187"/>
      <c r="J150" s="194"/>
      <c r="K150" s="187"/>
      <c r="L150" s="195"/>
      <c r="M150" s="196"/>
      <c r="N150" s="195"/>
      <c r="O150" s="197"/>
    </row>
    <row r="151" spans="1:15" ht="16.5">
      <c r="A151" s="285"/>
      <c r="B151" s="286"/>
      <c r="D151" s="282"/>
      <c r="I151" s="187"/>
      <c r="J151" s="194"/>
      <c r="K151" s="187"/>
      <c r="L151" s="195"/>
      <c r="M151" s="198"/>
      <c r="N151" s="195"/>
      <c r="O151" s="197"/>
    </row>
    <row r="152" spans="1:15" ht="16.5">
      <c r="A152" s="285"/>
      <c r="B152" s="286"/>
      <c r="C152" s="284" t="s">
        <v>31</v>
      </c>
      <c r="D152" s="282"/>
      <c r="E152" s="306"/>
      <c r="F152" s="306"/>
      <c r="I152" s="188"/>
      <c r="J152" s="187"/>
      <c r="K152" s="189"/>
      <c r="L152" s="187"/>
      <c r="M152" s="187"/>
      <c r="N152" s="187"/>
      <c r="O152" s="187"/>
    </row>
    <row r="153" spans="1:15" ht="16.5">
      <c r="A153" s="285"/>
      <c r="B153" s="286"/>
      <c r="C153" s="301" t="s">
        <v>84</v>
      </c>
      <c r="D153" s="282"/>
      <c r="E153" s="306">
        <v>0</v>
      </c>
      <c r="F153" s="306">
        <v>0</v>
      </c>
      <c r="G153" s="307">
        <v>0</v>
      </c>
      <c r="H153" s="307">
        <v>0</v>
      </c>
      <c r="I153" s="188"/>
      <c r="J153" s="187"/>
      <c r="K153" s="189"/>
      <c r="L153" s="199"/>
      <c r="M153" s="199"/>
      <c r="N153" s="187"/>
      <c r="O153" s="187"/>
    </row>
    <row r="154" spans="1:15" ht="16.5">
      <c r="A154" s="285"/>
      <c r="B154" s="286"/>
      <c r="C154" s="301" t="s">
        <v>86</v>
      </c>
      <c r="D154" s="282"/>
      <c r="E154" s="306">
        <v>0</v>
      </c>
      <c r="F154" s="306">
        <v>0</v>
      </c>
      <c r="G154" s="307">
        <v>0</v>
      </c>
      <c r="H154" s="307">
        <v>0</v>
      </c>
      <c r="I154" s="188"/>
      <c r="J154" s="194"/>
      <c r="K154" s="189"/>
      <c r="L154" s="199"/>
      <c r="M154" s="199"/>
      <c r="N154" s="200"/>
      <c r="O154" s="200"/>
    </row>
    <row r="155" spans="1:15" ht="16.5">
      <c r="A155" s="285"/>
      <c r="B155" s="286"/>
      <c r="D155" s="282"/>
      <c r="E155" s="308"/>
      <c r="F155" s="308"/>
      <c r="G155" s="308"/>
      <c r="H155" s="308"/>
      <c r="I155" s="188"/>
      <c r="J155" s="194"/>
      <c r="K155" s="189"/>
      <c r="L155" s="199"/>
      <c r="M155" s="199"/>
      <c r="N155" s="200"/>
      <c r="O155" s="200"/>
    </row>
    <row r="156" spans="1:15" ht="16.5">
      <c r="A156" s="285"/>
      <c r="B156" s="286"/>
      <c r="C156" s="286"/>
      <c r="D156" s="301"/>
      <c r="E156" s="306"/>
      <c r="F156" s="306"/>
      <c r="I156" s="188"/>
      <c r="J156" s="187"/>
      <c r="K156" s="189"/>
      <c r="L156" s="332"/>
      <c r="M156" s="332"/>
      <c r="N156" s="332"/>
      <c r="O156" s="332"/>
    </row>
    <row r="157" spans="1:15" ht="17.25" thickBot="1">
      <c r="A157" s="285"/>
      <c r="B157" s="286"/>
      <c r="C157" s="286"/>
      <c r="E157" s="309">
        <f>SUM(E149:E155)</f>
        <v>1776</v>
      </c>
      <c r="F157" s="309">
        <f>SUM(F149:F155)</f>
        <v>1993</v>
      </c>
      <c r="G157" s="309">
        <f>SUM(G149:G155)</f>
        <v>3685</v>
      </c>
      <c r="H157" s="309">
        <f>SUM(H149:H155)</f>
        <v>3861</v>
      </c>
      <c r="I157" s="188"/>
      <c r="J157" s="188"/>
      <c r="K157" s="194"/>
      <c r="L157" s="332"/>
      <c r="M157" s="332"/>
      <c r="N157" s="333"/>
      <c r="O157" s="333"/>
    </row>
    <row r="158" spans="1:15" ht="16.5">
      <c r="A158" s="285"/>
      <c r="B158" s="286"/>
      <c r="C158" s="286"/>
      <c r="E158" s="318"/>
      <c r="F158" s="318"/>
      <c r="G158" s="318"/>
      <c r="H158" s="318"/>
      <c r="I158" s="188"/>
      <c r="J158" s="188"/>
      <c r="K158" s="194"/>
      <c r="L158" s="332"/>
      <c r="M158" s="332"/>
      <c r="N158" s="333"/>
      <c r="O158" s="333"/>
    </row>
    <row r="159" spans="9:15" ht="16.5">
      <c r="I159" s="188"/>
      <c r="J159" s="188"/>
      <c r="K159" s="187"/>
      <c r="L159" s="332"/>
      <c r="M159" s="332"/>
      <c r="N159" s="332"/>
      <c r="O159" s="332"/>
    </row>
    <row r="160" spans="1:3" ht="15.75">
      <c r="A160" s="285" t="s">
        <v>87</v>
      </c>
      <c r="B160" s="286" t="s">
        <v>88</v>
      </c>
      <c r="C160" s="286"/>
    </row>
    <row r="161" spans="1:3" ht="15.75">
      <c r="A161" s="282"/>
      <c r="B161" s="286"/>
      <c r="C161" s="286"/>
    </row>
    <row r="162" spans="1:3" ht="15.75">
      <c r="A162" s="282"/>
      <c r="B162" s="286"/>
      <c r="C162" s="286"/>
    </row>
    <row r="163" spans="1:3" ht="15.75">
      <c r="A163" s="282"/>
      <c r="B163" s="286"/>
      <c r="C163" s="286"/>
    </row>
    <row r="164" spans="1:3" ht="15.75">
      <c r="A164" s="282"/>
      <c r="B164" s="286"/>
      <c r="C164" s="286"/>
    </row>
    <row r="165" spans="1:3" ht="15.75">
      <c r="A165" s="285" t="s">
        <v>89</v>
      </c>
      <c r="B165" s="286" t="s">
        <v>90</v>
      </c>
      <c r="C165" s="286"/>
    </row>
    <row r="166" spans="1:3" ht="15.75">
      <c r="A166" s="285"/>
      <c r="B166" s="286"/>
      <c r="C166" s="286"/>
    </row>
    <row r="167" spans="2:3" ht="15.75">
      <c r="B167" s="310" t="s">
        <v>122</v>
      </c>
      <c r="C167" s="286"/>
    </row>
    <row r="168" spans="1:3" ht="15.75">
      <c r="A168" s="300"/>
      <c r="B168" s="286"/>
      <c r="C168" s="286"/>
    </row>
    <row r="169" spans="1:3" ht="15.75">
      <c r="A169" s="300"/>
      <c r="B169" s="286"/>
      <c r="C169" s="286"/>
    </row>
    <row r="170" spans="1:3" ht="15.75">
      <c r="A170" s="282"/>
      <c r="B170" s="310" t="s">
        <v>123</v>
      </c>
      <c r="C170" s="286"/>
    </row>
    <row r="171" spans="1:3" ht="15.75">
      <c r="A171" s="285"/>
      <c r="B171" s="286"/>
      <c r="C171" s="286"/>
    </row>
    <row r="172" spans="1:3" ht="15.75">
      <c r="A172" s="285"/>
      <c r="B172" s="286"/>
      <c r="C172" s="286"/>
    </row>
    <row r="173" spans="1:3" ht="15.75">
      <c r="A173" s="285" t="s">
        <v>91</v>
      </c>
      <c r="B173" s="286" t="s">
        <v>92</v>
      </c>
      <c r="C173" s="286"/>
    </row>
    <row r="174" spans="1:3" ht="15.75">
      <c r="A174" s="285"/>
      <c r="B174" s="286"/>
      <c r="C174" s="286"/>
    </row>
    <row r="175" spans="1:3" ht="15.75">
      <c r="A175" s="291"/>
      <c r="B175" s="311"/>
      <c r="C175" s="286"/>
    </row>
    <row r="176" spans="1:3" ht="15.75">
      <c r="A176" s="285"/>
      <c r="B176" s="312"/>
      <c r="C176" s="286"/>
    </row>
    <row r="177" spans="1:8" ht="15">
      <c r="A177" s="282"/>
      <c r="B177" s="282"/>
      <c r="C177" s="282"/>
      <c r="D177" s="282"/>
      <c r="E177" s="282"/>
      <c r="F177" s="282"/>
      <c r="G177" s="282"/>
      <c r="H177" s="282"/>
    </row>
    <row r="178" spans="1:3" ht="15.75">
      <c r="A178" s="285" t="s">
        <v>93</v>
      </c>
      <c r="B178" s="286" t="s">
        <v>94</v>
      </c>
      <c r="C178" s="286"/>
    </row>
    <row r="179" spans="1:3" ht="15.75">
      <c r="A179" s="285"/>
      <c r="B179" s="286"/>
      <c r="C179" s="286"/>
    </row>
    <row r="180" spans="1:3" ht="15.75">
      <c r="A180" s="285"/>
      <c r="C180" s="286"/>
    </row>
    <row r="181" spans="1:3" ht="15.75">
      <c r="A181" s="285"/>
      <c r="B181" s="286"/>
      <c r="C181" s="286"/>
    </row>
    <row r="182" spans="1:3" ht="15.75">
      <c r="A182" s="285"/>
      <c r="B182" s="286"/>
      <c r="C182" s="286"/>
    </row>
    <row r="183" spans="1:7" ht="15.75">
      <c r="A183" s="313"/>
      <c r="B183" s="313"/>
      <c r="C183" s="314"/>
      <c r="D183" s="289"/>
      <c r="E183" s="289"/>
      <c r="F183" s="282"/>
      <c r="G183" s="315" t="s">
        <v>95</v>
      </c>
    </row>
    <row r="184" spans="1:7" ht="15.75">
      <c r="A184" s="313"/>
      <c r="B184" s="313"/>
      <c r="C184" s="314"/>
      <c r="D184" s="289"/>
      <c r="E184" s="289"/>
      <c r="F184" s="282"/>
      <c r="G184" s="316" t="s">
        <v>8</v>
      </c>
    </row>
    <row r="185" spans="1:7" ht="15.75">
      <c r="A185" s="313"/>
      <c r="B185" s="313"/>
      <c r="C185" s="317" t="s">
        <v>96</v>
      </c>
      <c r="D185" s="289"/>
      <c r="E185" s="289"/>
      <c r="F185" s="282"/>
      <c r="G185" s="315"/>
    </row>
    <row r="186" spans="1:7" ht="15.75">
      <c r="A186" s="313"/>
      <c r="B186" s="313"/>
      <c r="D186" s="289" t="s">
        <v>97</v>
      </c>
      <c r="E186" s="318"/>
      <c r="F186" s="282"/>
      <c r="G186" s="319">
        <v>633</v>
      </c>
    </row>
    <row r="187" spans="1:7" ht="15.75">
      <c r="A187" s="313"/>
      <c r="B187" s="313"/>
      <c r="D187" s="320" t="s">
        <v>98</v>
      </c>
      <c r="E187" s="289"/>
      <c r="F187" s="282"/>
      <c r="G187" s="321">
        <v>34350</v>
      </c>
    </row>
    <row r="188" spans="1:7" ht="15.75">
      <c r="A188" s="313"/>
      <c r="B188" s="313"/>
      <c r="C188" s="314"/>
      <c r="D188" s="289"/>
      <c r="E188" s="318"/>
      <c r="F188" s="282"/>
      <c r="G188" s="319">
        <f>SUM(G186:G187)</f>
        <v>34983</v>
      </c>
    </row>
    <row r="189" spans="1:7" ht="15.75">
      <c r="A189" s="313"/>
      <c r="B189" s="313"/>
      <c r="C189" s="289"/>
      <c r="D189" s="289"/>
      <c r="E189" s="289"/>
      <c r="F189" s="282"/>
      <c r="G189" s="322"/>
    </row>
    <row r="190" spans="2:7" ht="15.75">
      <c r="B190" s="313"/>
      <c r="C190" s="317" t="s">
        <v>99</v>
      </c>
      <c r="D190" s="289"/>
      <c r="E190" s="315"/>
      <c r="F190" s="282"/>
      <c r="G190" s="323"/>
    </row>
    <row r="191" spans="2:7" ht="15.75">
      <c r="B191" s="313"/>
      <c r="D191" s="289" t="s">
        <v>97</v>
      </c>
      <c r="E191" s="315"/>
      <c r="F191" s="282"/>
      <c r="G191" s="319">
        <v>6</v>
      </c>
    </row>
    <row r="192" spans="1:7" ht="15.75">
      <c r="A192" s="313"/>
      <c r="B192" s="313"/>
      <c r="D192" s="289" t="s">
        <v>100</v>
      </c>
      <c r="E192" s="318"/>
      <c r="F192" s="282"/>
      <c r="G192" s="324">
        <v>1972</v>
      </c>
    </row>
    <row r="193" spans="1:7" ht="15.75">
      <c r="A193" s="313"/>
      <c r="B193" s="313"/>
      <c r="C193" s="314"/>
      <c r="D193" s="289"/>
      <c r="E193" s="318"/>
      <c r="F193" s="282"/>
      <c r="G193" s="319"/>
    </row>
    <row r="194" spans="1:7" ht="15.75">
      <c r="A194" s="313"/>
      <c r="B194" s="313"/>
      <c r="C194" s="313"/>
      <c r="E194" s="284" t="s">
        <v>38</v>
      </c>
      <c r="F194" s="282"/>
      <c r="G194" s="325">
        <f>SUM(G188:G192)</f>
        <v>36961</v>
      </c>
    </row>
    <row r="195" spans="1:6" ht="15.75">
      <c r="A195" s="313"/>
      <c r="B195" s="313"/>
      <c r="C195" s="313"/>
      <c r="F195" s="326"/>
    </row>
    <row r="196" spans="1:8" ht="15">
      <c r="A196" s="282"/>
      <c r="B196" s="282"/>
      <c r="C196" s="282"/>
      <c r="D196" s="282"/>
      <c r="E196" s="282"/>
      <c r="F196" s="282"/>
      <c r="G196" s="282"/>
      <c r="H196" s="282"/>
    </row>
    <row r="197" spans="1:3" ht="15.75">
      <c r="A197" s="287" t="s">
        <v>101</v>
      </c>
      <c r="B197" s="286" t="s">
        <v>102</v>
      </c>
      <c r="C197" s="286"/>
    </row>
    <row r="198" spans="1:3" ht="15.75">
      <c r="A198" s="285"/>
      <c r="B198" s="286"/>
      <c r="C198" s="286"/>
    </row>
    <row r="199" spans="1:3" ht="15.75">
      <c r="A199" s="285"/>
      <c r="B199" s="286"/>
      <c r="C199" s="286"/>
    </row>
    <row r="200" ht="15.75">
      <c r="A200" s="285"/>
    </row>
    <row r="201" ht="15.75">
      <c r="A201" s="285"/>
    </row>
    <row r="202" ht="15.75">
      <c r="A202" s="285"/>
    </row>
    <row r="203" spans="1:3" ht="15.75">
      <c r="A203" s="287" t="s">
        <v>103</v>
      </c>
      <c r="B203" s="286" t="s">
        <v>104</v>
      </c>
      <c r="C203" s="286"/>
    </row>
    <row r="204" spans="2:3" ht="15.75">
      <c r="B204" s="286"/>
      <c r="C204" s="286"/>
    </row>
    <row r="205" spans="2:3" ht="15.75">
      <c r="B205" s="286"/>
      <c r="C205" s="286"/>
    </row>
    <row r="206" spans="2:3" ht="15.75">
      <c r="B206" s="286"/>
      <c r="C206" s="286"/>
    </row>
    <row r="208" spans="1:8" ht="15.75">
      <c r="A208" s="287" t="s">
        <v>105</v>
      </c>
      <c r="B208" s="286" t="s">
        <v>39</v>
      </c>
      <c r="C208" s="286"/>
      <c r="E208" s="282"/>
      <c r="F208" s="282"/>
      <c r="G208" s="282"/>
      <c r="H208" s="282"/>
    </row>
    <row r="209" spans="1:8" ht="15">
      <c r="A209" s="282"/>
      <c r="B209" s="282"/>
      <c r="C209" s="282"/>
      <c r="D209" s="282"/>
      <c r="E209" s="282"/>
      <c r="F209" s="282"/>
      <c r="G209" s="282"/>
      <c r="H209" s="282"/>
    </row>
    <row r="210" spans="1:8" ht="15">
      <c r="A210" s="282"/>
      <c r="B210" s="282"/>
      <c r="C210" s="282"/>
      <c r="D210" s="282"/>
      <c r="E210" s="282"/>
      <c r="F210" s="282"/>
      <c r="G210" s="282"/>
      <c r="H210" s="282"/>
    </row>
    <row r="211" spans="1:8" ht="15">
      <c r="A211" s="282"/>
      <c r="B211" s="282"/>
      <c r="C211" s="282"/>
      <c r="D211" s="282"/>
      <c r="E211" s="282"/>
      <c r="F211" s="282"/>
      <c r="G211" s="282"/>
      <c r="H211" s="282"/>
    </row>
    <row r="212" spans="1:8" ht="15">
      <c r="A212" s="282"/>
      <c r="B212" s="282"/>
      <c r="C212" s="282"/>
      <c r="D212" s="282"/>
      <c r="E212" s="282"/>
      <c r="F212" s="282"/>
      <c r="G212" s="282"/>
      <c r="H212" s="282"/>
    </row>
    <row r="213" spans="1:2" ht="15.75">
      <c r="A213" s="285" t="s">
        <v>106</v>
      </c>
      <c r="B213" s="286" t="s">
        <v>107</v>
      </c>
    </row>
    <row r="214" spans="1:2" ht="15.75">
      <c r="A214" s="285"/>
      <c r="B214" s="286"/>
    </row>
    <row r="215" ht="15.75">
      <c r="A215" s="313"/>
    </row>
    <row r="216" ht="15.75">
      <c r="A216" s="313"/>
    </row>
    <row r="217" ht="15.75">
      <c r="A217" s="313"/>
    </row>
    <row r="218" spans="1:8" ht="15.75">
      <c r="A218" s="313"/>
      <c r="E218" s="282"/>
      <c r="F218" s="282"/>
      <c r="G218" s="282"/>
      <c r="H218" s="282"/>
    </row>
    <row r="219" spans="1:16" ht="16.5">
      <c r="A219" s="313"/>
      <c r="E219" s="298" t="s">
        <v>196</v>
      </c>
      <c r="F219" s="298"/>
      <c r="G219" s="298" t="s">
        <v>197</v>
      </c>
      <c r="H219" s="298"/>
      <c r="I219" s="201"/>
      <c r="J219" s="187"/>
      <c r="K219" s="187"/>
      <c r="L219" s="187"/>
      <c r="M219" s="191"/>
      <c r="N219" s="191"/>
      <c r="O219" s="191"/>
      <c r="P219" s="191"/>
    </row>
    <row r="220" spans="1:16" ht="16.5">
      <c r="A220" s="313"/>
      <c r="E220" s="292" t="s">
        <v>56</v>
      </c>
      <c r="F220" s="292" t="s">
        <v>79</v>
      </c>
      <c r="G220" s="292" t="s">
        <v>56</v>
      </c>
      <c r="H220" s="292" t="s">
        <v>79</v>
      </c>
      <c r="I220" s="201"/>
      <c r="J220" s="187"/>
      <c r="K220" s="187"/>
      <c r="L220" s="187"/>
      <c r="M220" s="190"/>
      <c r="N220" s="190"/>
      <c r="O220" s="190"/>
      <c r="P220" s="190"/>
    </row>
    <row r="221" spans="1:16" ht="16.5">
      <c r="A221" s="313"/>
      <c r="E221" s="292" t="s">
        <v>80</v>
      </c>
      <c r="F221" s="292" t="s">
        <v>80</v>
      </c>
      <c r="G221" s="292" t="s">
        <v>80</v>
      </c>
      <c r="H221" s="292" t="s">
        <v>80</v>
      </c>
      <c r="I221" s="201"/>
      <c r="J221" s="187"/>
      <c r="K221" s="187"/>
      <c r="L221" s="187"/>
      <c r="M221" s="190"/>
      <c r="N221" s="190"/>
      <c r="O221" s="190"/>
      <c r="P221" s="190"/>
    </row>
    <row r="222" spans="1:16" ht="16.5">
      <c r="A222" s="313"/>
      <c r="E222" s="292" t="s">
        <v>57</v>
      </c>
      <c r="F222" s="292" t="s">
        <v>57</v>
      </c>
      <c r="G222" s="292" t="s">
        <v>81</v>
      </c>
      <c r="H222" s="284" t="s">
        <v>82</v>
      </c>
      <c r="I222" s="201"/>
      <c r="J222" s="187"/>
      <c r="K222" s="187"/>
      <c r="L222" s="187"/>
      <c r="M222" s="190"/>
      <c r="N222" s="190"/>
      <c r="O222" s="190"/>
      <c r="P222" s="187"/>
    </row>
    <row r="223" spans="1:16" ht="16.5">
      <c r="A223" s="313"/>
      <c r="E223" s="299" t="s">
        <v>204</v>
      </c>
      <c r="F223" s="299" t="s">
        <v>192</v>
      </c>
      <c r="G223" s="299" t="s">
        <v>204</v>
      </c>
      <c r="H223" s="299" t="s">
        <v>192</v>
      </c>
      <c r="I223" s="201"/>
      <c r="J223" s="187"/>
      <c r="K223" s="187"/>
      <c r="L223" s="187"/>
      <c r="M223" s="192"/>
      <c r="N223" s="192"/>
      <c r="O223" s="192"/>
      <c r="P223" s="192"/>
    </row>
    <row r="224" spans="1:16" ht="16.5">
      <c r="A224" s="313"/>
      <c r="E224" s="298" t="s">
        <v>8</v>
      </c>
      <c r="F224" s="298" t="s">
        <v>8</v>
      </c>
      <c r="G224" s="298" t="s">
        <v>8</v>
      </c>
      <c r="H224" s="298" t="s">
        <v>8</v>
      </c>
      <c r="I224" s="201"/>
      <c r="J224" s="187"/>
      <c r="K224" s="187"/>
      <c r="L224" s="187"/>
      <c r="M224" s="191"/>
      <c r="N224" s="191"/>
      <c r="O224" s="191"/>
      <c r="P224" s="191"/>
    </row>
    <row r="225" spans="1:16" ht="16.5">
      <c r="A225" s="313"/>
      <c r="E225" s="282"/>
      <c r="F225" s="282"/>
      <c r="G225" s="282"/>
      <c r="H225" s="282"/>
      <c r="I225" s="201"/>
      <c r="J225" s="187"/>
      <c r="K225" s="187"/>
      <c r="L225" s="187"/>
      <c r="M225" s="189"/>
      <c r="N225" s="189"/>
      <c r="O225" s="189"/>
      <c r="P225" s="189"/>
    </row>
    <row r="226" spans="1:16" ht="16.5">
      <c r="A226" s="313"/>
      <c r="E226" s="302">
        <v>5019</v>
      </c>
      <c r="F226" s="302">
        <v>3181</v>
      </c>
      <c r="G226" s="302">
        <v>11880</v>
      </c>
      <c r="H226" s="302">
        <v>9796</v>
      </c>
      <c r="I226" s="201"/>
      <c r="J226" s="187"/>
      <c r="K226" s="187"/>
      <c r="L226" s="187"/>
      <c r="M226" s="195"/>
      <c r="N226" s="195"/>
      <c r="O226" s="195"/>
      <c r="P226" s="195"/>
    </row>
    <row r="227" spans="1:16" ht="16.5">
      <c r="A227" s="313"/>
      <c r="E227" s="302"/>
      <c r="F227" s="302"/>
      <c r="G227" s="282"/>
      <c r="H227" s="127"/>
      <c r="I227" s="201"/>
      <c r="J227" s="187"/>
      <c r="K227" s="187"/>
      <c r="L227" s="187"/>
      <c r="M227" s="195"/>
      <c r="N227" s="195"/>
      <c r="O227" s="189"/>
      <c r="P227" s="189"/>
    </row>
    <row r="228" spans="1:16" ht="16.5">
      <c r="A228" s="313"/>
      <c r="E228" s="302"/>
      <c r="F228" s="302"/>
      <c r="G228" s="327"/>
      <c r="H228" s="328"/>
      <c r="I228" s="201"/>
      <c r="J228" s="187"/>
      <c r="K228" s="187"/>
      <c r="L228" s="187"/>
      <c r="M228" s="195"/>
      <c r="N228" s="202"/>
      <c r="O228" s="203"/>
      <c r="P228" s="203"/>
    </row>
    <row r="229" spans="1:16" ht="16.5">
      <c r="A229" s="313"/>
      <c r="E229" s="302">
        <v>134000</v>
      </c>
      <c r="F229" s="302">
        <v>134000</v>
      </c>
      <c r="G229" s="302">
        <v>134000</v>
      </c>
      <c r="H229" s="302">
        <v>134000</v>
      </c>
      <c r="I229" s="201"/>
      <c r="J229" s="187"/>
      <c r="K229" s="187"/>
      <c r="L229" s="187"/>
      <c r="M229" s="195"/>
      <c r="N229" s="196"/>
      <c r="O229" s="195"/>
      <c r="P229" s="196"/>
    </row>
    <row r="230" spans="1:16" ht="16.5">
      <c r="A230" s="313"/>
      <c r="E230" s="282"/>
      <c r="F230" s="282"/>
      <c r="G230" s="282"/>
      <c r="H230" s="282"/>
      <c r="I230" s="201"/>
      <c r="J230" s="187"/>
      <c r="K230" s="187"/>
      <c r="L230" s="187"/>
      <c r="M230" s="189"/>
      <c r="N230" s="189"/>
      <c r="O230" s="189"/>
      <c r="P230" s="189"/>
    </row>
    <row r="231" spans="1:16" ht="16.5">
      <c r="A231" s="313"/>
      <c r="E231" s="329"/>
      <c r="F231" s="329"/>
      <c r="G231" s="282"/>
      <c r="H231" s="282"/>
      <c r="I231" s="201"/>
      <c r="J231" s="187"/>
      <c r="K231" s="187"/>
      <c r="L231" s="187"/>
      <c r="M231" s="204"/>
      <c r="N231" s="204"/>
      <c r="O231" s="189"/>
      <c r="P231" s="189"/>
    </row>
    <row r="232" spans="1:16" ht="16.5">
      <c r="A232" s="313"/>
      <c r="B232" s="284" t="s">
        <v>126</v>
      </c>
      <c r="D232" s="282"/>
      <c r="E232" s="330">
        <f>E226/E229*100</f>
        <v>3.7455223880597015</v>
      </c>
      <c r="F232" s="330">
        <f>F226/F229*100</f>
        <v>2.3738805970149253</v>
      </c>
      <c r="G232" s="330">
        <f>G226/G229*100</f>
        <v>8.865671641791046</v>
      </c>
      <c r="H232" s="330">
        <f>H226/H229*100</f>
        <v>7.31044776119403</v>
      </c>
      <c r="I232" s="201"/>
      <c r="J232" s="187"/>
      <c r="K232" s="187"/>
      <c r="L232" s="189"/>
      <c r="M232" s="205"/>
      <c r="N232" s="205"/>
      <c r="O232" s="205"/>
      <c r="P232" s="205"/>
    </row>
    <row r="234" ht="15.75">
      <c r="A234" s="286" t="s">
        <v>195</v>
      </c>
    </row>
    <row r="235" spans="5:8" ht="15.75">
      <c r="E235" s="282"/>
      <c r="F235" s="282"/>
      <c r="G235" s="282"/>
      <c r="H235" s="282"/>
    </row>
    <row r="236" spans="5:8" ht="15.75">
      <c r="E236" s="282"/>
      <c r="F236" s="282"/>
      <c r="G236" s="282"/>
      <c r="H236" s="282"/>
    </row>
    <row r="237" spans="1:8" ht="15.75">
      <c r="A237" s="286" t="s">
        <v>108</v>
      </c>
      <c r="B237" s="313"/>
      <c r="C237" s="313"/>
      <c r="E237" s="282"/>
      <c r="F237" s="282"/>
      <c r="G237" s="282"/>
      <c r="H237" s="282"/>
    </row>
    <row r="238" spans="1:8" ht="15.75">
      <c r="A238" s="284" t="s">
        <v>109</v>
      </c>
      <c r="B238" s="313"/>
      <c r="C238" s="313"/>
      <c r="E238" s="282"/>
      <c r="F238" s="282"/>
      <c r="G238" s="282"/>
      <c r="H238" s="282"/>
    </row>
    <row r="239" spans="1:8" ht="15.75">
      <c r="A239" s="284" t="s">
        <v>110</v>
      </c>
      <c r="B239" s="313"/>
      <c r="C239" s="313"/>
      <c r="E239" s="282"/>
      <c r="F239" s="282"/>
      <c r="G239" s="282"/>
      <c r="H239" s="282"/>
    </row>
    <row r="240" spans="2:8" ht="15.75">
      <c r="B240" s="313"/>
      <c r="C240" s="313"/>
      <c r="E240" s="282"/>
      <c r="F240" s="282"/>
      <c r="G240" s="282"/>
      <c r="H240" s="282"/>
    </row>
    <row r="241" spans="1:8" ht="15.75">
      <c r="A241" s="284" t="s">
        <v>228</v>
      </c>
      <c r="B241" s="313"/>
      <c r="C241" s="313"/>
      <c r="E241" s="282"/>
      <c r="F241" s="282"/>
      <c r="G241" s="282"/>
      <c r="H241" s="282"/>
    </row>
    <row r="242" spans="1:8" ht="15">
      <c r="A242" s="282"/>
      <c r="B242" s="282"/>
      <c r="C242" s="282"/>
      <c r="D242" s="282"/>
      <c r="E242" s="282"/>
      <c r="F242" s="282"/>
      <c r="G242" s="282"/>
      <c r="H242" s="282"/>
    </row>
    <row r="243" spans="1:8" ht="15">
      <c r="A243" s="282"/>
      <c r="B243" s="282"/>
      <c r="C243" s="282"/>
      <c r="D243" s="282"/>
      <c r="E243" s="282"/>
      <c r="F243" s="282"/>
      <c r="G243" s="282"/>
      <c r="H243" s="282"/>
    </row>
    <row r="244" spans="1:8" ht="15">
      <c r="A244" s="282"/>
      <c r="B244" s="282"/>
      <c r="C244" s="282"/>
      <c r="D244" s="282"/>
      <c r="E244" s="282"/>
      <c r="F244" s="282"/>
      <c r="G244" s="282"/>
      <c r="H244" s="282"/>
    </row>
    <row r="245" spans="1:8" ht="15">
      <c r="A245" s="282"/>
      <c r="B245" s="282"/>
      <c r="C245" s="282"/>
      <c r="D245" s="282"/>
      <c r="E245" s="282"/>
      <c r="F245" s="282"/>
      <c r="G245" s="282"/>
      <c r="H245" s="282"/>
    </row>
    <row r="246" spans="1:8" ht="15">
      <c r="A246" s="282"/>
      <c r="B246" s="282"/>
      <c r="C246" s="282"/>
      <c r="D246" s="282"/>
      <c r="E246" s="282"/>
      <c r="F246" s="282"/>
      <c r="G246" s="282"/>
      <c r="H246" s="282"/>
    </row>
    <row r="247" spans="1:8" ht="15">
      <c r="A247" s="282"/>
      <c r="B247" s="282"/>
      <c r="C247" s="282"/>
      <c r="D247" s="282"/>
      <c r="E247" s="282"/>
      <c r="F247" s="282"/>
      <c r="G247" s="282"/>
      <c r="H247" s="282"/>
    </row>
    <row r="248" spans="5:8" ht="15.75">
      <c r="E248" s="282"/>
      <c r="F248" s="282"/>
      <c r="G248" s="282"/>
      <c r="H248" s="282"/>
    </row>
    <row r="249" spans="1:8" ht="15">
      <c r="A249" s="282"/>
      <c r="B249" s="282"/>
      <c r="C249" s="282"/>
      <c r="D249" s="282"/>
      <c r="E249" s="282"/>
      <c r="F249" s="282"/>
      <c r="G249" s="282"/>
      <c r="H249" s="282"/>
    </row>
    <row r="250" spans="1:8" ht="15">
      <c r="A250" s="282"/>
      <c r="B250" s="282"/>
      <c r="C250" s="282"/>
      <c r="D250" s="282"/>
      <c r="E250" s="282"/>
      <c r="F250" s="282"/>
      <c r="G250" s="282"/>
      <c r="H250" s="282"/>
    </row>
    <row r="251" spans="1:8" ht="15">
      <c r="A251" s="282"/>
      <c r="B251" s="282"/>
      <c r="C251" s="282"/>
      <c r="D251" s="282"/>
      <c r="E251" s="282"/>
      <c r="F251" s="282"/>
      <c r="G251" s="282"/>
      <c r="H251" s="282"/>
    </row>
    <row r="252" spans="1:8" ht="15">
      <c r="A252" s="282"/>
      <c r="B252" s="282"/>
      <c r="C252" s="282"/>
      <c r="D252" s="282"/>
      <c r="E252" s="282"/>
      <c r="F252" s="282"/>
      <c r="G252" s="282"/>
      <c r="H252" s="282"/>
    </row>
    <row r="253" spans="1:8" ht="15">
      <c r="A253" s="282"/>
      <c r="B253" s="282"/>
      <c r="C253" s="282"/>
      <c r="D253" s="282"/>
      <c r="E253" s="282"/>
      <c r="F253" s="282"/>
      <c r="G253" s="282"/>
      <c r="H253" s="282"/>
    </row>
    <row r="254" spans="1:8" ht="15">
      <c r="A254" s="282"/>
      <c r="B254" s="282"/>
      <c r="C254" s="282"/>
      <c r="D254" s="282"/>
      <c r="E254" s="282"/>
      <c r="F254" s="282"/>
      <c r="G254" s="282"/>
      <c r="H254" s="282"/>
    </row>
    <row r="255" spans="1:8" ht="15">
      <c r="A255" s="282"/>
      <c r="B255" s="282"/>
      <c r="C255" s="282"/>
      <c r="D255" s="282"/>
      <c r="E255" s="282"/>
      <c r="F255" s="282"/>
      <c r="G255" s="282"/>
      <c r="H255" s="282"/>
    </row>
    <row r="256" spans="1:8" ht="15">
      <c r="A256" s="282"/>
      <c r="B256" s="282"/>
      <c r="C256" s="282"/>
      <c r="D256" s="282"/>
      <c r="E256" s="282"/>
      <c r="F256" s="282"/>
      <c r="G256" s="282"/>
      <c r="H256" s="282"/>
    </row>
    <row r="257" spans="1:8" ht="15">
      <c r="A257" s="282"/>
      <c r="B257" s="282"/>
      <c r="C257" s="282"/>
      <c r="D257" s="282"/>
      <c r="E257" s="282"/>
      <c r="F257" s="282"/>
      <c r="G257" s="282"/>
      <c r="H257" s="282"/>
    </row>
    <row r="258" spans="1:8" ht="15">
      <c r="A258" s="282"/>
      <c r="B258" s="282"/>
      <c r="C258" s="282"/>
      <c r="D258" s="282"/>
      <c r="E258" s="282"/>
      <c r="F258" s="282"/>
      <c r="G258" s="282"/>
      <c r="H258" s="282"/>
    </row>
    <row r="259" spans="1:8" ht="15">
      <c r="A259" s="282"/>
      <c r="B259" s="282"/>
      <c r="C259" s="282"/>
      <c r="D259" s="282"/>
      <c r="E259" s="282"/>
      <c r="F259" s="282"/>
      <c r="G259" s="282"/>
      <c r="H259" s="282"/>
    </row>
    <row r="260" spans="1:8" ht="15">
      <c r="A260" s="282"/>
      <c r="B260" s="282"/>
      <c r="C260" s="282"/>
      <c r="D260" s="282"/>
      <c r="E260" s="282"/>
      <c r="F260" s="282"/>
      <c r="G260" s="282"/>
      <c r="H260" s="282"/>
    </row>
    <row r="261" spans="1:8" ht="15">
      <c r="A261" s="282"/>
      <c r="B261" s="282"/>
      <c r="C261" s="282"/>
      <c r="D261" s="282"/>
      <c r="E261" s="282"/>
      <c r="F261" s="282"/>
      <c r="G261" s="282"/>
      <c r="H261" s="282"/>
    </row>
    <row r="262" spans="1:8" ht="15">
      <c r="A262" s="282"/>
      <c r="B262" s="282"/>
      <c r="C262" s="282"/>
      <c r="D262" s="282"/>
      <c r="E262" s="282"/>
      <c r="F262" s="282"/>
      <c r="G262" s="282"/>
      <c r="H262" s="282"/>
    </row>
    <row r="263" spans="1:8" ht="15">
      <c r="A263" s="282"/>
      <c r="B263" s="282"/>
      <c r="C263" s="282"/>
      <c r="D263" s="282"/>
      <c r="E263" s="282"/>
      <c r="F263" s="282"/>
      <c r="G263" s="282"/>
      <c r="H263" s="282"/>
    </row>
    <row r="264" spans="1:8" ht="15">
      <c r="A264" s="282"/>
      <c r="B264" s="282"/>
      <c r="C264" s="282"/>
      <c r="D264" s="282"/>
      <c r="E264" s="282"/>
      <c r="F264" s="282"/>
      <c r="G264" s="282"/>
      <c r="H264" s="282"/>
    </row>
    <row r="265" spans="1:8" ht="15">
      <c r="A265" s="282"/>
      <c r="B265" s="282"/>
      <c r="C265" s="282"/>
      <c r="D265" s="282"/>
      <c r="E265" s="282"/>
      <c r="F265" s="282"/>
      <c r="G265" s="282"/>
      <c r="H265" s="282"/>
    </row>
    <row r="266" spans="1:8" ht="15">
      <c r="A266" s="282"/>
      <c r="B266" s="282"/>
      <c r="C266" s="282"/>
      <c r="D266" s="282"/>
      <c r="E266" s="282"/>
      <c r="F266" s="282"/>
      <c r="G266" s="282"/>
      <c r="H266" s="282"/>
    </row>
    <row r="267" spans="1:8" ht="15">
      <c r="A267" s="282"/>
      <c r="B267" s="282"/>
      <c r="C267" s="282"/>
      <c r="D267" s="282"/>
      <c r="E267" s="282"/>
      <c r="F267" s="282"/>
      <c r="G267" s="282"/>
      <c r="H267" s="282"/>
    </row>
    <row r="268" spans="1:8" ht="15">
      <c r="A268" s="282"/>
      <c r="B268" s="282"/>
      <c r="C268" s="282"/>
      <c r="D268" s="282"/>
      <c r="E268" s="282"/>
      <c r="F268" s="282"/>
      <c r="G268" s="282"/>
      <c r="H268" s="282"/>
    </row>
    <row r="269" spans="1:8" ht="15">
      <c r="A269" s="282"/>
      <c r="B269" s="282"/>
      <c r="C269" s="282"/>
      <c r="D269" s="282"/>
      <c r="E269" s="282"/>
      <c r="F269" s="282"/>
      <c r="G269" s="282"/>
      <c r="H269" s="282"/>
    </row>
    <row r="270" spans="1:8" ht="15">
      <c r="A270" s="282"/>
      <c r="B270" s="282"/>
      <c r="C270" s="282"/>
      <c r="D270" s="282"/>
      <c r="E270" s="282"/>
      <c r="F270" s="282"/>
      <c r="G270" s="282"/>
      <c r="H270" s="282"/>
    </row>
    <row r="271" spans="1:8" ht="15">
      <c r="A271" s="282"/>
      <c r="B271" s="282"/>
      <c r="C271" s="282"/>
      <c r="D271" s="282"/>
      <c r="E271" s="282"/>
      <c r="F271" s="282"/>
      <c r="G271" s="282"/>
      <c r="H271" s="282"/>
    </row>
    <row r="272" spans="1:8" ht="15">
      <c r="A272" s="282"/>
      <c r="B272" s="282"/>
      <c r="C272" s="282"/>
      <c r="D272" s="282"/>
      <c r="E272" s="282"/>
      <c r="F272" s="282"/>
      <c r="G272" s="282"/>
      <c r="H272" s="282"/>
    </row>
    <row r="283" spans="1:8" ht="15.75">
      <c r="A283" s="313"/>
      <c r="G283" s="330"/>
      <c r="H283" s="330"/>
    </row>
    <row r="284" spans="1:8" ht="15.75">
      <c r="A284" s="313"/>
      <c r="G284" s="330"/>
      <c r="H284" s="330"/>
    </row>
    <row r="285" spans="1:8" ht="15.75">
      <c r="A285" s="313"/>
      <c r="G285" s="330"/>
      <c r="H285" s="330"/>
    </row>
    <row r="286" spans="1:8" ht="15.75">
      <c r="A286" s="313"/>
      <c r="G286" s="330"/>
      <c r="H286" s="330"/>
    </row>
    <row r="294" spans="7:8" ht="15.75">
      <c r="G294" s="330"/>
      <c r="H294" s="330"/>
    </row>
    <row r="302" spans="1:3" ht="15.75">
      <c r="A302" s="313"/>
      <c r="B302" s="313"/>
      <c r="C302" s="313"/>
    </row>
  </sheetData>
  <mergeCells count="5">
    <mergeCell ref="N142:O142"/>
    <mergeCell ref="A1:H1"/>
    <mergeCell ref="E142:F142"/>
    <mergeCell ref="G142:H142"/>
    <mergeCell ref="L142:M142"/>
  </mergeCells>
  <printOptions/>
  <pageMargins left="0.75" right="0.75" top="1" bottom="1" header="0.5" footer="0.5"/>
  <pageSetup fitToHeight="6" horizontalDpi="600" verticalDpi="600" orientation="portrait" paperSize="9" scale="84" r:id="rId2"/>
  <headerFooter alignWithMargins="0">
    <oddHeader>&amp;L&amp;"Arial,Bold"&amp;11DeGem Berhad (Company No 415726-T)
Quarterly Report On Consolidated Results
For The Third Financial Quarter Ended 30 September 2007</oddHeader>
  </headerFooter>
  <rowBreaks count="3" manualBreakCount="3">
    <brk id="51" max="7" man="1"/>
    <brk id="105" max="7" man="1"/>
    <brk id="206" max="7" man="1"/>
  </rowBreaks>
  <drawing r:id="rId1"/>
</worksheet>
</file>

<file path=xl/worksheets/sheet6.xml><?xml version="1.0" encoding="utf-8"?>
<worksheet xmlns="http://schemas.openxmlformats.org/spreadsheetml/2006/main" xmlns:r="http://schemas.openxmlformats.org/officeDocument/2006/relationships">
  <dimension ref="B1:T37"/>
  <sheetViews>
    <sheetView view="pageBreakPreview" zoomScale="60" workbookViewId="0" topLeftCell="A1">
      <pane ySplit="12" topLeftCell="BM13" activePane="bottomLeft" state="frozen"/>
      <selection pane="topLeft" activeCell="A1" sqref="A1"/>
      <selection pane="bottomLeft" activeCell="J3" sqref="J3"/>
    </sheetView>
  </sheetViews>
  <sheetFormatPr defaultColWidth="9.140625" defaultRowHeight="12.75"/>
  <cols>
    <col min="1" max="1" width="3.8515625" style="108" customWidth="1"/>
    <col min="2" max="2" width="21.421875" style="108" customWidth="1"/>
    <col min="3" max="3" width="12.8515625" style="108" bestFit="1" customWidth="1"/>
    <col min="4" max="4" width="12.28125" style="108" bestFit="1" customWidth="1"/>
    <col min="5" max="14" width="12.00390625" style="108" bestFit="1" customWidth="1"/>
    <col min="15" max="19" width="11.28125" style="108" customWidth="1"/>
    <col min="20" max="16384" width="9.140625" style="108" customWidth="1"/>
  </cols>
  <sheetData>
    <row r="1" spans="2:14" ht="18.75">
      <c r="B1" s="123" t="s">
        <v>121</v>
      </c>
      <c r="N1" s="280" t="s">
        <v>111</v>
      </c>
    </row>
    <row r="2" spans="2:20" ht="18.75">
      <c r="B2" s="123"/>
      <c r="T2" s="124"/>
    </row>
    <row r="3" ht="12.75">
      <c r="B3" s="124" t="s">
        <v>16</v>
      </c>
    </row>
    <row r="4" ht="12.75">
      <c r="B4" s="124" t="s">
        <v>229</v>
      </c>
    </row>
    <row r="7" s="131" customFormat="1" ht="12.75"/>
    <row r="8" s="131" customFormat="1" ht="12.75">
      <c r="B8" s="132" t="s">
        <v>59</v>
      </c>
    </row>
    <row r="9" spans="3:20" s="131" customFormat="1" ht="12.75">
      <c r="C9" s="346"/>
      <c r="D9" s="346"/>
      <c r="E9" s="133"/>
      <c r="F9" s="133"/>
      <c r="G9" s="133"/>
      <c r="H9" s="133"/>
      <c r="I9" s="133"/>
      <c r="J9" s="133"/>
      <c r="K9" s="279"/>
      <c r="L9" s="279"/>
      <c r="M9" s="279"/>
      <c r="N9" s="279"/>
      <c r="O9" s="345"/>
      <c r="P9" s="345"/>
      <c r="Q9" s="345"/>
      <c r="R9" s="345"/>
      <c r="S9" s="345"/>
      <c r="T9" s="345"/>
    </row>
    <row r="10" spans="2:14" s="133" customFormat="1" ht="12.75">
      <c r="B10" s="134" t="s">
        <v>112</v>
      </c>
      <c r="C10" s="347" t="s">
        <v>215</v>
      </c>
      <c r="D10" s="348"/>
      <c r="E10" s="347" t="s">
        <v>113</v>
      </c>
      <c r="F10" s="348"/>
      <c r="G10" s="347" t="s">
        <v>214</v>
      </c>
      <c r="H10" s="348"/>
      <c r="I10" s="347" t="s">
        <v>213</v>
      </c>
      <c r="J10" s="348"/>
      <c r="K10" s="347" t="s">
        <v>114</v>
      </c>
      <c r="L10" s="348"/>
      <c r="M10" s="347" t="s">
        <v>115</v>
      </c>
      <c r="N10" s="348"/>
    </row>
    <row r="11" spans="3:14" s="131" customFormat="1" ht="12.75">
      <c r="C11" s="253" t="s">
        <v>204</v>
      </c>
      <c r="D11" s="252" t="s">
        <v>192</v>
      </c>
      <c r="E11" s="278" t="s">
        <v>204</v>
      </c>
      <c r="F11" s="252" t="s">
        <v>192</v>
      </c>
      <c r="G11" s="253" t="s">
        <v>204</v>
      </c>
      <c r="H11" s="252" t="s">
        <v>192</v>
      </c>
      <c r="I11" s="253" t="s">
        <v>204</v>
      </c>
      <c r="J11" s="252" t="s">
        <v>192</v>
      </c>
      <c r="K11" s="253" t="s">
        <v>204</v>
      </c>
      <c r="L11" s="252" t="s">
        <v>192</v>
      </c>
      <c r="M11" s="253" t="s">
        <v>204</v>
      </c>
      <c r="N11" s="252" t="s">
        <v>192</v>
      </c>
    </row>
    <row r="12" spans="3:14" s="131" customFormat="1" ht="12.75">
      <c r="C12" s="277"/>
      <c r="D12" s="276"/>
      <c r="E12" s="275"/>
      <c r="F12" s="273"/>
      <c r="G12" s="274"/>
      <c r="H12" s="273"/>
      <c r="I12" s="275"/>
      <c r="J12" s="275"/>
      <c r="K12" s="274"/>
      <c r="L12" s="273"/>
      <c r="M12" s="274"/>
      <c r="N12" s="273"/>
    </row>
    <row r="13" spans="3:14" s="135" customFormat="1" ht="12.75">
      <c r="C13" s="272" t="s">
        <v>116</v>
      </c>
      <c r="D13" s="250" t="s">
        <v>116</v>
      </c>
      <c r="E13" s="271" t="s">
        <v>116</v>
      </c>
      <c r="F13" s="250" t="s">
        <v>116</v>
      </c>
      <c r="G13" s="251" t="s">
        <v>116</v>
      </c>
      <c r="H13" s="250" t="s">
        <v>116</v>
      </c>
      <c r="I13" s="271" t="s">
        <v>116</v>
      </c>
      <c r="J13" s="271" t="s">
        <v>116</v>
      </c>
      <c r="K13" s="251" t="s">
        <v>116</v>
      </c>
      <c r="L13" s="250" t="s">
        <v>116</v>
      </c>
      <c r="M13" s="251" t="s">
        <v>116</v>
      </c>
      <c r="N13" s="250" t="s">
        <v>116</v>
      </c>
    </row>
    <row r="14" spans="2:14" s="135" customFormat="1" ht="12.75">
      <c r="B14" s="136"/>
      <c r="C14" s="269"/>
      <c r="D14" s="268"/>
      <c r="E14" s="270"/>
      <c r="F14" s="268"/>
      <c r="G14" s="269"/>
      <c r="H14" s="268"/>
      <c r="I14" s="270"/>
      <c r="J14" s="270"/>
      <c r="K14" s="269"/>
      <c r="L14" s="268"/>
      <c r="M14" s="269"/>
      <c r="N14" s="268"/>
    </row>
    <row r="15" spans="2:14" s="135" customFormat="1" ht="12.75">
      <c r="B15" s="136" t="s">
        <v>117</v>
      </c>
      <c r="C15" s="267">
        <v>102706</v>
      </c>
      <c r="D15" s="266">
        <v>101423</v>
      </c>
      <c r="E15" s="265">
        <v>361</v>
      </c>
      <c r="F15" s="263">
        <v>500</v>
      </c>
      <c r="G15" s="264">
        <v>5430</v>
      </c>
      <c r="H15" s="263">
        <v>0</v>
      </c>
      <c r="I15" s="262">
        <v>20</v>
      </c>
      <c r="J15" s="262">
        <v>1</v>
      </c>
      <c r="K15" s="261">
        <v>0</v>
      </c>
      <c r="L15" s="260">
        <v>0</v>
      </c>
      <c r="M15" s="264">
        <f>SUM(C15:C15)+E15+G15+I15+K15</f>
        <v>108517</v>
      </c>
      <c r="N15" s="263">
        <f>SUM(D15:D15)+F15+J15+L15</f>
        <v>101924</v>
      </c>
    </row>
    <row r="16" spans="3:14" s="135" customFormat="1" ht="12.75">
      <c r="C16" s="264"/>
      <c r="D16" s="263"/>
      <c r="E16" s="265"/>
      <c r="F16" s="263"/>
      <c r="G16" s="264"/>
      <c r="H16" s="263"/>
      <c r="I16" s="262"/>
      <c r="J16" s="262"/>
      <c r="K16" s="261"/>
      <c r="L16" s="260"/>
      <c r="M16" s="264"/>
      <c r="N16" s="263"/>
    </row>
    <row r="17" spans="2:20" s="135" customFormat="1" ht="12.75">
      <c r="B17" s="139"/>
      <c r="C17" s="264"/>
      <c r="D17" s="263"/>
      <c r="E17" s="265"/>
      <c r="F17" s="263"/>
      <c r="G17" s="264"/>
      <c r="H17" s="263"/>
      <c r="I17" s="262"/>
      <c r="J17" s="262"/>
      <c r="K17" s="261"/>
      <c r="L17" s="260"/>
      <c r="M17" s="264"/>
      <c r="N17" s="263"/>
      <c r="Q17" s="262"/>
      <c r="R17" s="262"/>
      <c r="S17" s="265"/>
      <c r="T17" s="265"/>
    </row>
    <row r="18" spans="3:14" s="135" customFormat="1" ht="12.75">
      <c r="C18" s="269"/>
      <c r="D18" s="268"/>
      <c r="E18" s="270"/>
      <c r="F18" s="268"/>
      <c r="G18" s="269"/>
      <c r="H18" s="268"/>
      <c r="I18" s="262"/>
      <c r="J18" s="262"/>
      <c r="K18" s="261"/>
      <c r="L18" s="260"/>
      <c r="M18" s="269"/>
      <c r="N18" s="268"/>
    </row>
    <row r="19" spans="2:14" s="135" customFormat="1" ht="12.75">
      <c r="B19" s="136" t="s">
        <v>118</v>
      </c>
      <c r="C19" s="269"/>
      <c r="D19" s="268"/>
      <c r="E19" s="270"/>
      <c r="F19" s="268"/>
      <c r="G19" s="269"/>
      <c r="H19" s="268"/>
      <c r="I19" s="262"/>
      <c r="J19" s="262"/>
      <c r="K19" s="261"/>
      <c r="L19" s="260"/>
      <c r="M19" s="269"/>
      <c r="N19" s="268"/>
    </row>
    <row r="20" spans="2:20" s="135" customFormat="1" ht="12.75">
      <c r="B20" s="135" t="s">
        <v>119</v>
      </c>
      <c r="C20" s="267">
        <v>9289</v>
      </c>
      <c r="D20" s="266">
        <v>26498</v>
      </c>
      <c r="E20" s="265">
        <v>3463</v>
      </c>
      <c r="F20" s="263">
        <v>4837</v>
      </c>
      <c r="G20" s="264">
        <v>454</v>
      </c>
      <c r="H20" s="263">
        <v>0</v>
      </c>
      <c r="I20" s="262">
        <v>8026</v>
      </c>
      <c r="J20" s="262">
        <v>21392</v>
      </c>
      <c r="K20" s="261">
        <v>-5515</v>
      </c>
      <c r="L20" s="260">
        <v>-39059</v>
      </c>
      <c r="M20" s="259">
        <f>C20+E20+G20+I20+K20</f>
        <v>15717</v>
      </c>
      <c r="N20" s="258">
        <f>D20+F20+H20+J20+L20</f>
        <v>13668</v>
      </c>
      <c r="Q20" s="138"/>
      <c r="R20" s="138"/>
      <c r="S20" s="137"/>
      <c r="T20" s="137"/>
    </row>
    <row r="21" spans="3:14" s="135" customFormat="1" ht="12.75">
      <c r="C21" s="264"/>
      <c r="D21" s="266"/>
      <c r="E21" s="270"/>
      <c r="F21" s="268"/>
      <c r="G21" s="269"/>
      <c r="H21" s="268"/>
      <c r="I21" s="262"/>
      <c r="J21" s="262"/>
      <c r="K21" s="261"/>
      <c r="L21" s="260"/>
      <c r="M21" s="259"/>
      <c r="N21" s="258"/>
    </row>
    <row r="22" spans="2:20" s="135" customFormat="1" ht="12.75">
      <c r="B22" s="136" t="s">
        <v>120</v>
      </c>
      <c r="C22" s="267">
        <v>180190</v>
      </c>
      <c r="D22" s="266">
        <v>136928</v>
      </c>
      <c r="E22" s="265">
        <v>52668</v>
      </c>
      <c r="F22" s="263">
        <v>25047</v>
      </c>
      <c r="G22" s="264">
        <v>7258</v>
      </c>
      <c r="H22" s="263">
        <v>0</v>
      </c>
      <c r="I22" s="262">
        <v>134394</v>
      </c>
      <c r="J22" s="262">
        <v>15855</v>
      </c>
      <c r="K22" s="261">
        <v>-175762</v>
      </c>
      <c r="L22" s="260">
        <v>-8316</v>
      </c>
      <c r="M22" s="259">
        <f>C22+E22+I22+K22+G22</f>
        <v>198748</v>
      </c>
      <c r="N22" s="258">
        <f>D22+F22+J22+L22</f>
        <v>169514</v>
      </c>
      <c r="Q22" s="140"/>
      <c r="R22" s="140"/>
      <c r="S22" s="137"/>
      <c r="T22" s="137"/>
    </row>
    <row r="23" spans="2:20" s="135" customFormat="1" ht="12.75">
      <c r="B23" s="136"/>
      <c r="C23" s="256"/>
      <c r="D23" s="255"/>
      <c r="E23" s="257"/>
      <c r="F23" s="255"/>
      <c r="G23" s="256"/>
      <c r="H23" s="255"/>
      <c r="I23" s="257"/>
      <c r="J23" s="257"/>
      <c r="K23" s="256"/>
      <c r="L23" s="255"/>
      <c r="M23" s="256"/>
      <c r="N23" s="255"/>
      <c r="Q23" s="140"/>
      <c r="R23" s="140"/>
      <c r="S23" s="137"/>
      <c r="T23" s="137"/>
    </row>
    <row r="24" spans="2:20" s="135" customFormat="1" ht="12.75">
      <c r="B24" s="136"/>
      <c r="C24" s="137"/>
      <c r="D24" s="137"/>
      <c r="E24" s="137"/>
      <c r="F24" s="137"/>
      <c r="G24" s="137"/>
      <c r="H24" s="137"/>
      <c r="I24" s="137"/>
      <c r="J24" s="137"/>
      <c r="K24" s="137"/>
      <c r="L24" s="137"/>
      <c r="M24" s="137"/>
      <c r="N24" s="137"/>
      <c r="O24" s="137"/>
      <c r="P24" s="137"/>
      <c r="Q24" s="140"/>
      <c r="R24" s="140"/>
      <c r="S24" s="137"/>
      <c r="T24" s="137"/>
    </row>
    <row r="25" spans="2:20" s="135" customFormat="1" ht="12.75">
      <c r="B25" s="136"/>
      <c r="C25" s="137"/>
      <c r="D25" s="137"/>
      <c r="E25" s="137"/>
      <c r="F25" s="137"/>
      <c r="G25" s="137"/>
      <c r="H25" s="137"/>
      <c r="I25" s="137"/>
      <c r="J25" s="137"/>
      <c r="K25" s="137"/>
      <c r="L25" s="137"/>
      <c r="M25" s="137"/>
      <c r="N25" s="137"/>
      <c r="O25" s="137"/>
      <c r="P25" s="137"/>
      <c r="Q25" s="140"/>
      <c r="R25" s="140"/>
      <c r="S25" s="137"/>
      <c r="T25" s="137"/>
    </row>
    <row r="26" spans="2:20" s="135" customFormat="1" ht="12.75">
      <c r="B26" s="124" t="s">
        <v>212</v>
      </c>
      <c r="C26" s="254"/>
      <c r="D26" s="254"/>
      <c r="E26" s="245"/>
      <c r="F26" s="241"/>
      <c r="G26" s="108"/>
      <c r="H26" s="108"/>
      <c r="I26" s="137"/>
      <c r="J26" s="137"/>
      <c r="K26" s="137"/>
      <c r="L26" s="137"/>
      <c r="M26" s="137"/>
      <c r="N26" s="137"/>
      <c r="O26" s="137"/>
      <c r="P26" s="137"/>
      <c r="Q26" s="140"/>
      <c r="R26" s="140"/>
      <c r="S26" s="137"/>
      <c r="T26" s="137"/>
    </row>
    <row r="27" spans="2:20" s="135" customFormat="1" ht="12.75">
      <c r="B27" s="108"/>
      <c r="C27" s="347" t="s">
        <v>211</v>
      </c>
      <c r="D27" s="348"/>
      <c r="E27" s="347" t="s">
        <v>210</v>
      </c>
      <c r="F27" s="348"/>
      <c r="G27" s="347" t="s">
        <v>115</v>
      </c>
      <c r="H27" s="348"/>
      <c r="I27" s="137"/>
      <c r="J27" s="137"/>
      <c r="K27" s="137"/>
      <c r="L27" s="137"/>
      <c r="M27" s="137"/>
      <c r="N27" s="137"/>
      <c r="O27" s="137"/>
      <c r="P27" s="137"/>
      <c r="Q27" s="140"/>
      <c r="R27" s="140"/>
      <c r="S27" s="137"/>
      <c r="T27" s="137"/>
    </row>
    <row r="28" spans="2:20" s="135" customFormat="1" ht="12.75">
      <c r="B28" s="108"/>
      <c r="C28" s="253" t="s">
        <v>204</v>
      </c>
      <c r="D28" s="252" t="s">
        <v>192</v>
      </c>
      <c r="E28" s="253" t="s">
        <v>204</v>
      </c>
      <c r="F28" s="252" t="s">
        <v>192</v>
      </c>
      <c r="G28" s="253" t="s">
        <v>204</v>
      </c>
      <c r="H28" s="252" t="s">
        <v>192</v>
      </c>
      <c r="I28" s="137"/>
      <c r="J28" s="137"/>
      <c r="K28" s="137"/>
      <c r="L28" s="137"/>
      <c r="M28" s="137"/>
      <c r="N28" s="137"/>
      <c r="O28" s="137"/>
      <c r="P28" s="137"/>
      <c r="Q28" s="140"/>
      <c r="R28" s="140"/>
      <c r="S28" s="137"/>
      <c r="T28" s="137"/>
    </row>
    <row r="29" spans="2:20" s="135" customFormat="1" ht="12.75">
      <c r="B29" s="124"/>
      <c r="C29" s="251" t="s">
        <v>116</v>
      </c>
      <c r="D29" s="250" t="s">
        <v>116</v>
      </c>
      <c r="E29" s="251" t="s">
        <v>116</v>
      </c>
      <c r="F29" s="250" t="s">
        <v>116</v>
      </c>
      <c r="G29" s="251" t="s">
        <v>116</v>
      </c>
      <c r="H29" s="250" t="s">
        <v>116</v>
      </c>
      <c r="I29" s="137"/>
      <c r="J29" s="137"/>
      <c r="K29" s="137"/>
      <c r="L29" s="137"/>
      <c r="M29" s="137"/>
      <c r="N29" s="137"/>
      <c r="O29" s="137"/>
      <c r="P29" s="137"/>
      <c r="Q29" s="140"/>
      <c r="R29" s="140"/>
      <c r="S29" s="137"/>
      <c r="T29" s="137"/>
    </row>
    <row r="30" spans="2:8" ht="12.75">
      <c r="B30" s="136"/>
      <c r="C30" s="249"/>
      <c r="D30" s="248"/>
      <c r="E30" s="249"/>
      <c r="F30" s="248"/>
      <c r="G30" s="249"/>
      <c r="H30" s="248"/>
    </row>
    <row r="31" spans="2:12" ht="12.75">
      <c r="B31" s="136" t="s">
        <v>117</v>
      </c>
      <c r="C31" s="247">
        <v>94972</v>
      </c>
      <c r="D31" s="246">
        <v>99733</v>
      </c>
      <c r="E31" s="247">
        <v>13545</v>
      </c>
      <c r="F31" s="246">
        <v>2191</v>
      </c>
      <c r="G31" s="247">
        <f>+C31+E31</f>
        <v>108517</v>
      </c>
      <c r="H31" s="246">
        <f>+D31+F31</f>
        <v>101924</v>
      </c>
      <c r="I31" s="245"/>
      <c r="J31" s="245"/>
      <c r="K31" s="245"/>
      <c r="L31" s="245"/>
    </row>
    <row r="32" spans="3:8" ht="12.75">
      <c r="C32" s="243"/>
      <c r="D32" s="244"/>
      <c r="E32" s="243"/>
      <c r="F32" s="244"/>
      <c r="G32" s="243"/>
      <c r="H32" s="242"/>
    </row>
    <row r="37" ht="12.75">
      <c r="D37" s="133"/>
    </row>
  </sheetData>
  <mergeCells count="13">
    <mergeCell ref="E10:F10"/>
    <mergeCell ref="M10:N10"/>
    <mergeCell ref="C27:D27"/>
    <mergeCell ref="E27:F27"/>
    <mergeCell ref="G27:H27"/>
    <mergeCell ref="C10:D10"/>
    <mergeCell ref="G10:H10"/>
    <mergeCell ref="I10:J10"/>
    <mergeCell ref="K10:L10"/>
    <mergeCell ref="S9:T9"/>
    <mergeCell ref="O9:P9"/>
    <mergeCell ref="Q9:R9"/>
    <mergeCell ref="C9:D9"/>
  </mergeCells>
  <printOptions/>
  <pageMargins left="0.75" right="0.75" top="1" bottom="1" header="0.5" footer="0.5"/>
  <pageSetup horizontalDpi="600" verticalDpi="600" orientation="landscape"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Susan</cp:lastModifiedBy>
  <cp:lastPrinted>2007-11-20T09:25:29Z</cp:lastPrinted>
  <dcterms:created xsi:type="dcterms:W3CDTF">2005-05-24T06:47:24Z</dcterms:created>
  <dcterms:modified xsi:type="dcterms:W3CDTF">2007-11-20T10:27:41Z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477340375</vt:i4>
  </property>
  <property fmtid="{D5CDD505-2E9C-101B-9397-08002B2CF9AE}" pid="3" name="_NewReviewCycle">
    <vt:lpwstr/>
  </property>
  <property fmtid="{D5CDD505-2E9C-101B-9397-08002B2CF9AE}" pid="4" name="_EmailSubject">
    <vt:lpwstr>Quarterly Reports</vt:lpwstr>
  </property>
  <property fmtid="{D5CDD505-2E9C-101B-9397-08002B2CF9AE}" pid="5" name="_AuthorEmail">
    <vt:lpwstr>janniewoon@degemdiamond.com</vt:lpwstr>
  </property>
  <property fmtid="{D5CDD505-2E9C-101B-9397-08002B2CF9AE}" pid="6" name="_AuthorEmailDisplayName">
    <vt:lpwstr>Jannie Woon</vt:lpwstr>
  </property>
  <property fmtid="{D5CDD505-2E9C-101B-9397-08002B2CF9AE}" pid="7" name="_ReviewingToolsShownOnce">
    <vt:lpwstr/>
  </property>
</Properties>
</file>