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1"/>
  </bookViews>
  <sheets>
    <sheet name="BS" sheetId="1" r:id="rId1"/>
    <sheet name="PNL" sheetId="2" r:id="rId2"/>
    <sheet name="SCE" sheetId="3" r:id="rId3"/>
    <sheet name="CFS" sheetId="4" r:id="rId4"/>
  </sheets>
  <externalReferences>
    <externalReference r:id="rId7"/>
    <externalReference r:id="rId8"/>
    <externalReference r:id="rId9"/>
  </externalReferences>
  <definedNames>
    <definedName name="B">'[2]PNL'!#REF!</definedName>
    <definedName name="CASHFLOW">'[1]FS'!#REF!</definedName>
    <definedName name="_xlnm.Print_Area" localSheetId="0">'BS'!$A$1:$H$66</definedName>
    <definedName name="_xlnm.Print_Area" localSheetId="3">'CFS'!$A$1:$H$59</definedName>
    <definedName name="_xlnm.Print_Area" localSheetId="1">'PNL'!$A$1:$L$55</definedName>
    <definedName name="_xlnm.Print_Area" localSheetId="2">'SCE'!$A$1:$I$58</definedName>
    <definedName name="_xlnm.Print_Titles" localSheetId="1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<sst xmlns="http://schemas.openxmlformats.org/spreadsheetml/2006/main" count="186" uniqueCount="134">
  <si>
    <t>(Incorporated in Malaysia)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</si>
  <si>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</si>
  <si>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</si>
  <si>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</si>
  <si>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</si>
  <si>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</si>
  <si>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</si>
  <si>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</si>
  <si>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</si>
  <si>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</si>
  <si>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</si>
  <si>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</si>
  <si>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</si>
  <si>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Changes in working capital</t>
  </si>
  <si>
    <t>Net Change in Cash &amp; Cash Equivalents</t>
  </si>
  <si>
    <t>Retained profits</t>
  </si>
  <si>
    <t>Minority Interest</t>
  </si>
  <si>
    <t>As at</t>
  </si>
  <si>
    <t>Cost of sales</t>
  </si>
  <si>
    <t>Inventories</t>
  </si>
  <si>
    <t>Profit BeforeTax</t>
  </si>
  <si>
    <t>3 months period ended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</si>
  <si>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</si>
  <si>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</si>
  <si>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</si>
  <si>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</si>
  <si>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</si>
  <si>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</si>
  <si>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</si>
  <si>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</si>
  <si>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</si>
  <si>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N/A</t>
  </si>
  <si>
    <t xml:space="preserve">Net Profit For The Period </t>
  </si>
  <si>
    <t>Net profit for the period</t>
  </si>
  <si>
    <t>Cash and Cash Equivalents at beginning of period</t>
  </si>
  <si>
    <t>Cash and Cash Equivalents at end of  period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</si>
  <si>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</si>
  <si>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</si>
  <si>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</si>
  <si>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</si>
  <si>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</si>
  <si>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</si>
  <si>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</si>
  <si>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</si>
  <si>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</si>
  <si>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</si>
  <si>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</si>
  <si>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</si>
  <si>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</si>
  <si>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</si>
  <si>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</si>
  <si>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</si>
  <si>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</si>
  <si>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liabilites</t>
  </si>
  <si>
    <t>TOTAL EQUITY AND LIABILITIES</t>
  </si>
  <si>
    <t xml:space="preserve">             CUMULATIVE QUARTER</t>
  </si>
  <si>
    <t>PERIOD</t>
  </si>
  <si>
    <t>TO-DATE</t>
  </si>
  <si>
    <t>PERIOD TO-DATE</t>
  </si>
  <si>
    <t>Gross Profit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</si>
  <si>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</si>
  <si>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</si>
  <si>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</si>
  <si>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</si>
  <si>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</si>
  <si>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</si>
  <si>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</si>
  <si>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bank balances</t>
  </si>
  <si>
    <t>Net cash flow generated from/(used in) operating activities</t>
  </si>
  <si>
    <t>CASH FLOWS FROM OPERATING ACTIVITIES</t>
  </si>
  <si>
    <t>CASH FLOWS FROM FINANCING ACTIVITIES</t>
  </si>
  <si>
    <t>CASH FLOWS FROM INVESTING ACTIVITIES</t>
  </si>
  <si>
    <t>Net cash flow generated from/(used in) investing activities</t>
  </si>
  <si>
    <t>Net cash flow generated from/(used in) financing activities</t>
  </si>
  <si>
    <t xml:space="preserve">Annual Financial Report for the year ended 31st March 2006 and the accompanying </t>
  </si>
  <si>
    <t>Unaudited</t>
  </si>
  <si>
    <t>Audited</t>
  </si>
  <si>
    <t>RM'000</t>
  </si>
  <si>
    <t>Property, plant and equipment</t>
  </si>
  <si>
    <t>Investments</t>
  </si>
  <si>
    <t>Trade and other receivables</t>
  </si>
  <si>
    <t>Tax refund receivable</t>
  </si>
  <si>
    <t>Fixed deposits with licensed bank</t>
  </si>
  <si>
    <t>Share capital</t>
  </si>
  <si>
    <t>Revaluation reserve</t>
  </si>
  <si>
    <t>Borrowings</t>
  </si>
  <si>
    <t>Deferred taxation</t>
  </si>
  <si>
    <t>Trade and other payables</t>
  </si>
  <si>
    <t>Annual Financial Report for the year ended 31st March 2006 and the accompanying explanatory notes</t>
  </si>
  <si>
    <t>ORIENTAL FOOD INDUSTRIES HOLDINGS BERHAD (Company No. 389769-M)</t>
  </si>
  <si>
    <t>CONDENSED CONSOLIDATED INCOME STATEMENT</t>
  </si>
  <si>
    <t>(The figures have not been audited)</t>
  </si>
  <si>
    <t xml:space="preserve"> ORIENTAL FOOD INDUSTRIES HOLDINGS BERHAD (Company No. 389769-M)</t>
  </si>
  <si>
    <t xml:space="preserve"> (Incorporated in Malaysia)</t>
  </si>
  <si>
    <t>CONDENSED CONSOLIDATED BALANCE SHEET</t>
  </si>
  <si>
    <r>
      <t>S</t>
    </r>
    <r>
      <rPr>
        <sz val="12"/>
        <rFont val="Times New Roman"/>
        <family val="1"/>
      </rPr>
      <t>elling &amp; Distribution costs</t>
    </r>
  </si>
  <si>
    <r>
      <t>A</t>
    </r>
    <r>
      <rPr>
        <sz val="12"/>
        <rFont val="Times New Roman"/>
        <family val="1"/>
      </rPr>
      <t>dministrative expenses</t>
    </r>
  </si>
  <si>
    <t>CONDENSED CONSOLIDATED STATEMENT OF CHANGES IN EQUITY</t>
  </si>
  <si>
    <t>For the quarter ended 30 June 2006</t>
  </si>
  <si>
    <t>30 June 2006</t>
  </si>
  <si>
    <t>At 1 April 2006</t>
  </si>
  <si>
    <t>30 June 2005</t>
  </si>
  <si>
    <t>At 1 April 2005</t>
  </si>
  <si>
    <t>Revaluation</t>
  </si>
  <si>
    <t>RM'000</t>
  </si>
  <si>
    <t>CONDENSED CONSOLIDATED CASH FLOW STATEMENT</t>
  </si>
  <si>
    <t xml:space="preserve">Net profit for the financial year </t>
  </si>
  <si>
    <t>Adjustments for non cash items</t>
  </si>
  <si>
    <t>Cash from operations</t>
  </si>
  <si>
    <t>Taxation paid</t>
  </si>
  <si>
    <t>Purchase of property, plant and equipment</t>
  </si>
  <si>
    <t>Others</t>
  </si>
  <si>
    <t>Proceeds from term loan draw down</t>
  </si>
  <si>
    <t>Repayment of term loans</t>
  </si>
  <si>
    <t>Dividend paid</t>
  </si>
  <si>
    <r>
      <t>Proceeds from disposal of property, plant</t>
    </r>
    <r>
      <rPr>
        <sz val="12"/>
        <rFont val="Times New Roman"/>
        <family val="1"/>
      </rPr>
      <t xml:space="preserve"> and equipment</t>
    </r>
  </si>
  <si>
    <t>Balance as at 30 June 2006</t>
  </si>
  <si>
    <t>Balance as at 30 June 2005</t>
  </si>
  <si>
    <t>For the quarter ended 30 June 2006</t>
  </si>
  <si>
    <t>Equity attributable to equity holders of the parent</t>
  </si>
  <si>
    <t xml:space="preserve">      of  RM1.00 each in issue as at 30 June 2006.</t>
  </si>
  <si>
    <t xml:space="preserve">Annual Financial Report for the year ended 31st March 2006 and the accompanying </t>
  </si>
  <si>
    <t xml:space="preserve">Taxation </t>
  </si>
  <si>
    <t>Cash and cash equivalents at the end of the financial period comprise the following:</t>
  </si>
  <si>
    <t>(Restated)</t>
  </si>
  <si>
    <t>Investment property</t>
  </si>
  <si>
    <t xml:space="preserve">Prior year adjustments </t>
  </si>
  <si>
    <t xml:space="preserve">  - Effects of adopting FRS 140</t>
  </si>
  <si>
    <t>At 1 April 2006 (Restated)</t>
  </si>
  <si>
    <t>As previously stated</t>
  </si>
  <si>
    <t>At 1 April 2005 (Restated)</t>
  </si>
  <si>
    <r>
      <t>Earnings per share</t>
    </r>
    <r>
      <rPr>
        <sz val="12"/>
        <rFont val="Times New Roman"/>
        <family val="1"/>
      </rPr>
      <t xml:space="preserve"> (Note B 13 )</t>
    </r>
  </si>
  <si>
    <r>
      <t>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to :</t>
    </r>
  </si>
  <si>
    <t>Other operating (expense) / income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</si>
</sst>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&quot;US$&quot;#,##0_);\(&quot;US$&quot;#,##0\)"/>
    <numFmt numFmtId="175" formatCode="&quot;US$&quot;#,##0_);[Red]\(&quot;US$&quot;#,##0\)"/>
    <numFmt numFmtId="176" formatCode="&quot;US$&quot;#,##0.00_);\(&quot;US$&quot;#,##0.00\)"/>
    <numFmt numFmtId="177" formatCode="&quot;US$&quot;#,##0.00_);[Red]\(&quot;US$&quot;#,##0.00\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-&quot;RM&quot;* #,##0_-;\-&quot;RM&quot;* #,##0_-;_-&quot;RM&quot;* &quot;-&quot;_-;_-@_-"/>
    <numFmt numFmtId="187" formatCode="_-&quot;RM&quot;* #,##0.00_-;\-&quot;RM&quot;* #,##0.00_-;_-&quot;RM&quot;* &quot;-&quot;??_-;_-@_-"/>
    <numFmt numFmtId="188" formatCode="_(* #,##0_);_(* \(#,##0\);_(* &quot;-&quot;??_);_(@_)"/>
    <numFmt numFmtId="189" formatCode="#,##0.000_);[Red]\(#,##0.000\)"/>
    <numFmt numFmtId="190" formatCode="#,##0.0000_);[Red]\(#,##0.0000\)"/>
    <numFmt numFmtId="191" formatCode="0.0000_);[Red]\(0.0000\)"/>
    <numFmt numFmtId="192" formatCode="_-* #,##0.0_-;\-* #,##0.0_-;_-* &quot;-&quot;??_-;_-@_-"/>
    <numFmt numFmtId="193" formatCode="_-* #,##0_-;\-* #,##0_-;_-* &quot;-&quot;??_-;_-@_-"/>
    <numFmt numFmtId="194" formatCode="#,##0.0_);[Red]\(#,##0.0\)"/>
    <numFmt numFmtId="195" formatCode="_-* #,##0.000_-;\-* #,##0.000_-;_-* &quot;-&quot;??_-;_-@_-"/>
    <numFmt numFmtId="196" formatCode="[$-409]dddd\,\ mmmm\ dd\,\ yyyy"/>
    <numFmt numFmtId="197" formatCode="dd/mm/yyyy;@"/>
  </numFmts>
  <fonts count="17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188" fontId="0" fillId="0" borderId="0" xfId="15" applyNumberFormat="1" applyFont="1" applyAlignment="1">
      <alignment/>
    </xf>
    <xf numFmtId="0" fontId="8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9" fillId="0" borderId="0" xfId="24" applyFont="1">
      <alignment/>
      <protection/>
    </xf>
    <xf numFmtId="0" fontId="0" fillId="0" borderId="0" xfId="21" applyFont="1">
      <alignment/>
      <protection/>
    </xf>
    <xf numFmtId="38" fontId="9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8" fontId="3" fillId="0" borderId="0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88" fontId="0" fillId="0" borderId="0" xfId="15" applyNumberFormat="1" applyFont="1" applyBorder="1" applyAlignment="1">
      <alignment/>
    </xf>
    <xf numFmtId="188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190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0" fillId="0" borderId="0" xfId="25" applyFont="1" applyAlignment="1">
      <alignment horizontal="centerContinuous"/>
      <protection/>
    </xf>
    <xf numFmtId="38" fontId="0" fillId="0" borderId="2" xfId="22" applyNumberFormat="1" applyFont="1" applyBorder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3" xfId="21" applyNumberFormat="1" applyFont="1" applyBorder="1" applyAlignment="1">
      <alignment horizontal="right"/>
      <protection/>
    </xf>
    <xf numFmtId="38" fontId="0" fillId="0" borderId="2" xfId="21" applyNumberFormat="1" applyFont="1" applyBorder="1" applyAlignment="1">
      <alignment horizontal="right"/>
      <protection/>
    </xf>
    <xf numFmtId="38" fontId="0" fillId="0" borderId="2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1" applyNumberFormat="1" applyFont="1">
      <alignment/>
      <protection/>
    </xf>
    <xf numFmtId="40" fontId="11" fillId="0" borderId="0" xfId="21" applyNumberFormat="1" applyFont="1" applyFill="1">
      <alignment/>
      <protection/>
    </xf>
    <xf numFmtId="38" fontId="12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83" fontId="0" fillId="0" borderId="0" xfId="22" applyNumberFormat="1" applyFont="1" applyAlignment="1">
      <alignment/>
      <protection/>
    </xf>
    <xf numFmtId="185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83" fontId="0" fillId="0" borderId="0" xfId="21" applyNumberFormat="1" applyFont="1" applyBorder="1" applyAlignment="1">
      <alignment horizontal="right"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7" fontId="0" fillId="0" borderId="0" xfId="21" applyNumberFormat="1" applyFont="1" applyBorder="1">
      <alignment/>
      <protection/>
    </xf>
    <xf numFmtId="37" fontId="0" fillId="0" borderId="3" xfId="21" applyNumberFormat="1" applyFont="1" applyBorder="1">
      <alignment/>
      <protection/>
    </xf>
    <xf numFmtId="0" fontId="3" fillId="0" borderId="0" xfId="24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38" fontId="0" fillId="0" borderId="0" xfId="22" applyNumberFormat="1" applyFont="1" applyBorder="1">
      <alignment/>
      <protection/>
    </xf>
    <xf numFmtId="183" fontId="0" fillId="0" borderId="0" xfId="22" applyNumberFormat="1" applyFont="1" applyBorder="1" applyAlignment="1">
      <alignment/>
      <protection/>
    </xf>
    <xf numFmtId="37" fontId="0" fillId="0" borderId="0" xfId="15" applyNumberFormat="1" applyFont="1" applyAlignment="1">
      <alignment/>
    </xf>
    <xf numFmtId="15" fontId="7" fillId="0" borderId="0" xfId="22" applyNumberFormat="1" applyFont="1" quotePrefix="1">
      <alignment/>
      <protection/>
    </xf>
    <xf numFmtId="38" fontId="3" fillId="0" borderId="0" xfId="21" applyNumberFormat="1" applyFont="1" applyAlignment="1" quotePrefix="1">
      <alignment horizontal="center"/>
      <protection/>
    </xf>
    <xf numFmtId="38" fontId="3" fillId="0" borderId="0" xfId="21" applyNumberFormat="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3" fillId="0" borderId="0" xfId="24" applyFont="1">
      <alignment/>
      <protection/>
    </xf>
    <xf numFmtId="0" fontId="6" fillId="0" borderId="0" xfId="24" applyFont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9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1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2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90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185" fontId="0" fillId="0" borderId="0" xfId="15" applyFont="1" applyAlignment="1">
      <alignment/>
    </xf>
    <xf numFmtId="188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8" fontId="3" fillId="0" borderId="4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188" fontId="3" fillId="0" borderId="4" xfId="15" applyNumberFormat="1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85" fontId="0" fillId="0" borderId="0" xfId="23" applyNumberFormat="1" applyFont="1" applyBorder="1">
      <alignment/>
      <protection/>
    </xf>
    <xf numFmtId="0" fontId="0" fillId="0" borderId="0" xfId="24" applyFont="1">
      <alignment/>
      <protection/>
    </xf>
    <xf numFmtId="195" fontId="2" fillId="0" borderId="0" xfId="15" applyNumberFormat="1" applyFont="1" applyAlignment="1">
      <alignment horizontal="left"/>
    </xf>
    <xf numFmtId="190" fontId="0" fillId="0" borderId="0" xfId="21" applyNumberFormat="1" applyFont="1">
      <alignment/>
      <protection/>
    </xf>
    <xf numFmtId="0" fontId="0" fillId="0" borderId="3" xfId="2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38" fontId="0" fillId="0" borderId="5" xfId="21" applyNumberFormat="1" applyFont="1" applyBorder="1">
      <alignment/>
      <protection/>
    </xf>
    <xf numFmtId="0" fontId="0" fillId="0" borderId="5" xfId="21" applyFont="1" applyBorder="1">
      <alignment/>
      <protection/>
    </xf>
    <xf numFmtId="193" fontId="0" fillId="0" borderId="0" xfId="15" applyNumberFormat="1" applyFont="1" applyAlignment="1">
      <alignment/>
    </xf>
    <xf numFmtId="193" fontId="3" fillId="0" borderId="0" xfId="15" applyNumberFormat="1" applyFont="1" applyAlignment="1">
      <alignment horizontal="center"/>
    </xf>
    <xf numFmtId="193" fontId="2" fillId="0" borderId="0" xfId="15" applyNumberFormat="1" applyFont="1" applyAlignment="1">
      <alignment/>
    </xf>
    <xf numFmtId="193" fontId="0" fillId="0" borderId="0" xfId="15" applyNumberFormat="1" applyFont="1" applyAlignment="1">
      <alignment/>
    </xf>
    <xf numFmtId="193" fontId="0" fillId="0" borderId="2" xfId="15" applyNumberFormat="1" applyFont="1" applyBorder="1" applyAlignment="1">
      <alignment/>
    </xf>
    <xf numFmtId="38" fontId="0" fillId="0" borderId="5" xfId="22" applyNumberFormat="1" applyFont="1" applyBorder="1">
      <alignment/>
      <protection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0" xfId="15" applyNumberFormat="1" applyFont="1" applyAlignment="1">
      <alignment/>
    </xf>
    <xf numFmtId="0" fontId="2" fillId="0" borderId="0" xfId="0" applyFont="1" applyAlignment="1">
      <alignment/>
    </xf>
    <xf numFmtId="41" fontId="0" fillId="0" borderId="0" xfId="21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188" fontId="2" fillId="0" borderId="0" xfId="15" applyNumberFormat="1" applyFont="1" applyBorder="1" applyAlignment="1">
      <alignment/>
    </xf>
    <xf numFmtId="188" fontId="2" fillId="0" borderId="6" xfId="15" applyNumberFormat="1" applyFont="1" applyBorder="1" applyAlignment="1">
      <alignment/>
    </xf>
    <xf numFmtId="0" fontId="3" fillId="0" borderId="1" xfId="21" applyFont="1" applyBorder="1">
      <alignment/>
      <protection/>
    </xf>
    <xf numFmtId="188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188" fontId="0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197" fontId="6" fillId="0" borderId="0" xfId="0" applyNumberFormat="1" applyFont="1" applyBorder="1" applyAlignment="1">
      <alignment horizontal="center"/>
    </xf>
    <xf numFmtId="197" fontId="4" fillId="0" borderId="0" xfId="21" applyNumberFormat="1" applyFont="1">
      <alignment/>
      <protection/>
    </xf>
    <xf numFmtId="197" fontId="3" fillId="0" borderId="0" xfId="0" applyNumberFormat="1" applyFont="1" applyBorder="1" applyAlignment="1">
      <alignment horizontal="center"/>
    </xf>
    <xf numFmtId="197" fontId="0" fillId="0" borderId="0" xfId="21" applyNumberFormat="1" applyFo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15" fontId="0" fillId="0" borderId="0" xfId="21" applyNumberFormat="1" applyFont="1" applyAlignment="1">
      <alignment horizontal="center"/>
      <protection/>
    </xf>
    <xf numFmtId="193" fontId="0" fillId="0" borderId="0" xfId="15" applyNumberFormat="1" applyFont="1" applyAlignment="1">
      <alignment/>
    </xf>
    <xf numFmtId="15" fontId="0" fillId="0" borderId="0" xfId="21" applyNumberFormat="1" applyFont="1" applyBorder="1">
      <alignment/>
      <protection/>
    </xf>
    <xf numFmtId="38" fontId="15" fillId="0" borderId="0" xfId="21" applyNumberFormat="1" applyFont="1" applyBorder="1" applyAlignment="1">
      <alignment horizontal="left"/>
      <protection/>
    </xf>
    <xf numFmtId="0" fontId="0" fillId="0" borderId="0" xfId="24" applyFont="1">
      <alignment/>
      <protection/>
    </xf>
    <xf numFmtId="193" fontId="0" fillId="0" borderId="0" xfId="15" applyNumberFormat="1" applyFont="1" applyAlignment="1">
      <alignment/>
    </xf>
    <xf numFmtId="0" fontId="0" fillId="0" borderId="0" xfId="21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16" fillId="0" borderId="0" xfId="24" applyFont="1" applyBorder="1">
      <alignment/>
      <protection/>
    </xf>
    <xf numFmtId="0" fontId="0" fillId="0" borderId="0" xfId="21" applyFont="1">
      <alignment/>
      <protection/>
    </xf>
    <xf numFmtId="193" fontId="0" fillId="0" borderId="0" xfId="15" applyNumberFormat="1" applyFont="1" applyAlignment="1">
      <alignment/>
    </xf>
    <xf numFmtId="0" fontId="3" fillId="0" borderId="0" xfId="0" applyFont="1" applyBorder="1" applyAlignment="1">
      <alignment horizontal="left"/>
    </xf>
    <xf numFmtId="38" fontId="16" fillId="0" borderId="0" xfId="21" applyNumberFormat="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4" applyFont="1">
      <alignment/>
      <protection/>
    </xf>
    <xf numFmtId="0" fontId="0" fillId="0" borderId="0" xfId="24" applyFont="1" applyBorder="1">
      <alignment/>
      <protection/>
    </xf>
    <xf numFmtId="38" fontId="16" fillId="0" borderId="0" xfId="24" applyNumberFormat="1" applyFont="1" applyAlignment="1">
      <alignment horizontal="left"/>
      <protection/>
    </xf>
    <xf numFmtId="38" fontId="16" fillId="0" borderId="0" xfId="24" applyNumberFormat="1" applyFont="1" applyBorder="1" applyAlignment="1">
      <alignment horizontal="left"/>
      <protection/>
    </xf>
    <xf numFmtId="0" fontId="0" fillId="0" borderId="0" xfId="24" applyFont="1">
      <alignment/>
      <protection/>
    </xf>
    <xf numFmtId="0" fontId="0" fillId="0" borderId="0" xfId="24" applyFont="1" applyBorder="1">
      <alignment/>
      <protection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88" fontId="0" fillId="0" borderId="0" xfId="15" applyNumberFormat="1" applyFont="1" applyAlignment="1">
      <alignment/>
    </xf>
    <xf numFmtId="188" fontId="0" fillId="0" borderId="1" xfId="15" applyNumberFormat="1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188" fontId="0" fillId="0" borderId="0" xfId="15" applyNumberFormat="1" applyFont="1" applyBorder="1" applyAlignment="1">
      <alignment/>
    </xf>
    <xf numFmtId="188" fontId="0" fillId="0" borderId="3" xfId="15" applyNumberFormat="1" applyFont="1" applyBorder="1" applyAlignment="1">
      <alignment/>
    </xf>
    <xf numFmtId="191" fontId="0" fillId="0" borderId="0" xfId="21" applyNumberFormat="1" applyFont="1">
      <alignment/>
      <protection/>
    </xf>
    <xf numFmtId="188" fontId="0" fillId="0" borderId="2" xfId="15" applyNumberFormat="1" applyFont="1" applyBorder="1" applyAlignment="1">
      <alignment/>
    </xf>
    <xf numFmtId="188" fontId="0" fillId="0" borderId="0" xfId="21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188" fontId="0" fillId="0" borderId="1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7" xfId="21" applyFont="1" applyBorder="1" applyAlignment="1">
      <alignment horizontal="left"/>
      <protection/>
    </xf>
    <xf numFmtId="40" fontId="3" fillId="0" borderId="1" xfId="21" applyNumberFormat="1" applyFont="1" applyBorder="1" applyAlignment="1">
      <alignment horizontal="right"/>
      <protection/>
    </xf>
    <xf numFmtId="40" fontId="3" fillId="0" borderId="8" xfId="21" applyNumberFormat="1" applyFont="1" applyBorder="1" applyAlignment="1">
      <alignment horizontal="right"/>
      <protection/>
    </xf>
    <xf numFmtId="0" fontId="0" fillId="0" borderId="0" xfId="25" applyFont="1" applyAlignment="1">
      <alignment horizontal="centerContinuous"/>
      <protection/>
    </xf>
    <xf numFmtId="0" fontId="3" fillId="0" borderId="0" xfId="25" applyFont="1" applyAlignment="1">
      <alignment horizontal="left"/>
      <protection/>
    </xf>
    <xf numFmtId="38" fontId="0" fillId="0" borderId="0" xfId="15" applyNumberFormat="1" applyFont="1" applyAlignment="1">
      <alignment/>
    </xf>
    <xf numFmtId="38" fontId="0" fillId="0" borderId="1" xfId="22" applyNumberFormat="1" applyFont="1" applyBorder="1">
      <alignment/>
      <protection/>
    </xf>
    <xf numFmtId="41" fontId="0" fillId="0" borderId="3" xfId="21" applyNumberFormat="1" applyFont="1" applyBorder="1">
      <alignment/>
      <protection/>
    </xf>
    <xf numFmtId="0" fontId="0" fillId="0" borderId="0" xfId="25" applyFont="1" applyAlignment="1">
      <alignment horizontal="center" vertical="center" wrapText="1"/>
      <protection/>
    </xf>
    <xf numFmtId="0" fontId="3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2505075" y="1704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123825</xdr:rowOff>
    </xdr:from>
    <xdr:to>
      <xdr:col>5</xdr:col>
      <xdr:colOff>876300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238875" y="1724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038725" y="211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990600</xdr:colOff>
      <xdr:row>10</xdr:row>
      <xdr:rowOff>104775</xdr:rowOff>
    </xdr:from>
    <xdr:to>
      <xdr:col>2</xdr:col>
      <xdr:colOff>381000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3495675" y="2105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OFIH\QTR-RPT\QR%20Jun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S"/>
    </sheetNames>
    <sheetDataSet>
      <sheetData sheetId="1">
        <row r="19">
          <cell r="B19">
            <v>5806</v>
          </cell>
        </row>
        <row r="20">
          <cell r="B20">
            <v>1946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75" zoomScaleNormal="75" workbookViewId="0" topLeftCell="A1">
      <selection activeCell="D36" sqref="D36"/>
    </sheetView>
  </sheetViews>
  <sheetFormatPr defaultColWidth="9.00390625" defaultRowHeight="15.75"/>
  <cols>
    <col min="1" max="1" width="3.75390625" style="6" customWidth="1"/>
    <col min="2" max="2" width="8.00390625" style="6" customWidth="1"/>
    <col min="3" max="3" width="9.75390625" style="6" customWidth="1"/>
    <col min="4" max="4" width="8.75390625" style="6" customWidth="1"/>
    <col min="5" max="5" width="9.75390625" style="6" customWidth="1"/>
    <col min="6" max="6" width="5.625" style="6" customWidth="1"/>
    <col min="7" max="8" width="16.00390625" style="6" customWidth="1"/>
    <col min="9" max="16384" width="8.00390625" style="6" customWidth="1"/>
  </cols>
  <sheetData>
    <row r="1" spans="1:10" s="10" customFormat="1" ht="15.75">
      <c r="A1" s="167" t="s">
        <v>92</v>
      </c>
      <c r="B1" s="16"/>
      <c r="C1" s="17"/>
      <c r="D1" s="17"/>
      <c r="E1" s="17"/>
      <c r="F1" s="17"/>
      <c r="I1" s="17"/>
      <c r="J1" s="17"/>
    </row>
    <row r="2" spans="1:10" s="161" customFormat="1" ht="15.75">
      <c r="A2" s="167" t="s">
        <v>93</v>
      </c>
      <c r="B2" s="16"/>
      <c r="C2" s="17"/>
      <c r="D2" s="17"/>
      <c r="E2" s="17"/>
      <c r="F2" s="10"/>
      <c r="G2" s="158"/>
      <c r="H2" s="158"/>
      <c r="I2" s="159"/>
      <c r="J2" s="159"/>
    </row>
    <row r="3" spans="1:8" s="165" customFormat="1" ht="15.75">
      <c r="A3" s="154" t="s">
        <v>94</v>
      </c>
      <c r="B3" s="162"/>
      <c r="C3" s="163"/>
      <c r="D3" s="163"/>
      <c r="E3" s="163"/>
      <c r="F3" s="163"/>
      <c r="G3" s="164"/>
      <c r="H3" s="164"/>
    </row>
    <row r="4" spans="1:8" ht="15.75">
      <c r="A4" s="5"/>
      <c r="B4" s="1"/>
      <c r="C4" s="2"/>
      <c r="D4" s="2"/>
      <c r="E4" s="2"/>
      <c r="F4" s="2"/>
      <c r="G4" s="2"/>
      <c r="H4" s="2"/>
    </row>
    <row r="5" spans="1:8" s="10" customFormat="1" ht="15.75">
      <c r="A5" s="6"/>
      <c r="B5" s="6"/>
      <c r="C5" s="6"/>
      <c r="D5" s="6"/>
      <c r="E5" s="6"/>
      <c r="F5" s="6"/>
      <c r="G5" s="176" t="s">
        <v>75</v>
      </c>
      <c r="H5" s="176" t="s">
        <v>76</v>
      </c>
    </row>
    <row r="6" spans="7:8" s="24" customFormat="1" ht="15.75">
      <c r="G6" s="177" t="s">
        <v>17</v>
      </c>
      <c r="H6" s="178" t="s">
        <v>17</v>
      </c>
    </row>
    <row r="7" spans="7:8" s="10" customFormat="1" ht="15.75">
      <c r="G7" s="149">
        <v>38898</v>
      </c>
      <c r="H7" s="149">
        <v>38807</v>
      </c>
    </row>
    <row r="8" spans="7:8" s="10" customFormat="1" ht="15.75">
      <c r="G8" s="149"/>
      <c r="H8" s="149" t="s">
        <v>124</v>
      </c>
    </row>
    <row r="9" spans="7:8" s="10" customFormat="1" ht="15.75">
      <c r="G9" s="176" t="s">
        <v>77</v>
      </c>
      <c r="H9" s="176" t="s">
        <v>77</v>
      </c>
    </row>
    <row r="10" spans="2:8" s="10" customFormat="1" ht="15.75">
      <c r="B10" s="24" t="s">
        <v>45</v>
      </c>
      <c r="G10" s="74"/>
      <c r="H10" s="74"/>
    </row>
    <row r="11" spans="2:8" s="10" customFormat="1" ht="15.75">
      <c r="B11" s="24"/>
      <c r="G11" s="74"/>
      <c r="H11" s="74"/>
    </row>
    <row r="12" s="10" customFormat="1" ht="15.75">
      <c r="B12" s="24" t="s">
        <v>46</v>
      </c>
    </row>
    <row r="13" spans="1:8" s="10" customFormat="1" ht="15.75">
      <c r="A13" s="179"/>
      <c r="B13" s="180" t="s">
        <v>78</v>
      </c>
      <c r="G13" s="181">
        <f>73778-3993-1869+587+23</f>
        <v>68526</v>
      </c>
      <c r="H13" s="181">
        <f>73797-3993-1869+587</f>
        <v>68522</v>
      </c>
    </row>
    <row r="14" spans="1:8" s="10" customFormat="1" ht="15.75">
      <c r="A14" s="179"/>
      <c r="B14" s="6" t="s">
        <v>125</v>
      </c>
      <c r="G14" s="181">
        <f>5275-1468-192+8-23</f>
        <v>3600</v>
      </c>
      <c r="H14" s="181">
        <f>3993-378</f>
        <v>3615</v>
      </c>
    </row>
    <row r="15" spans="1:8" s="10" customFormat="1" ht="15.75">
      <c r="A15" s="179"/>
      <c r="B15" s="180" t="s">
        <v>79</v>
      </c>
      <c r="G15" s="181">
        <v>372</v>
      </c>
      <c r="H15" s="181">
        <v>372</v>
      </c>
    </row>
    <row r="16" spans="1:8" s="10" customFormat="1" ht="15.75">
      <c r="A16" s="179"/>
      <c r="B16" s="151"/>
      <c r="G16" s="181"/>
      <c r="H16" s="181"/>
    </row>
    <row r="17" spans="1:8" s="10" customFormat="1" ht="15.75">
      <c r="A17" s="179"/>
      <c r="B17" s="151"/>
      <c r="G17" s="182">
        <f>SUM(G13:G16)</f>
        <v>72498</v>
      </c>
      <c r="H17" s="182">
        <f>SUM(H13:H16)</f>
        <v>72509</v>
      </c>
    </row>
    <row r="18" spans="1:8" s="10" customFormat="1" ht="16.5" customHeight="1">
      <c r="A18" s="179"/>
      <c r="B18" s="151"/>
      <c r="G18" s="181"/>
      <c r="H18" s="181"/>
    </row>
    <row r="19" spans="1:8" s="10" customFormat="1" ht="15.75">
      <c r="A19" s="179"/>
      <c r="B19" s="48" t="s">
        <v>47</v>
      </c>
      <c r="G19" s="181"/>
      <c r="H19" s="181"/>
    </row>
    <row r="20" spans="1:8" s="10" customFormat="1" ht="15.75">
      <c r="A20" s="179"/>
      <c r="B20" s="180" t="s">
        <v>19</v>
      </c>
      <c r="G20" s="181">
        <v>10223</v>
      </c>
      <c r="H20" s="181">
        <v>9670</v>
      </c>
    </row>
    <row r="21" spans="1:8" s="10" customFormat="1" ht="15.75">
      <c r="A21" s="179"/>
      <c r="B21" s="180" t="s">
        <v>80</v>
      </c>
      <c r="G21" s="181">
        <v>14410</v>
      </c>
      <c r="H21" s="181">
        <v>15375</v>
      </c>
    </row>
    <row r="22" spans="1:8" s="10" customFormat="1" ht="15.75">
      <c r="A22" s="179"/>
      <c r="B22" s="180" t="s">
        <v>81</v>
      </c>
      <c r="G22" s="181">
        <f>658</f>
        <v>658</v>
      </c>
      <c r="H22" s="181">
        <v>426</v>
      </c>
    </row>
    <row r="23" spans="1:14" s="10" customFormat="1" ht="15.75" customHeight="1">
      <c r="A23" s="179"/>
      <c r="B23" s="180" t="s">
        <v>82</v>
      </c>
      <c r="G23" s="181">
        <v>5806</v>
      </c>
      <c r="H23" s="181">
        <v>3800</v>
      </c>
      <c r="N23" s="183"/>
    </row>
    <row r="24" spans="1:14" s="10" customFormat="1" ht="15.75">
      <c r="A24" s="179"/>
      <c r="B24" s="180" t="s">
        <v>67</v>
      </c>
      <c r="G24" s="181">
        <v>1946</v>
      </c>
      <c r="H24" s="181">
        <v>2154</v>
      </c>
      <c r="N24" s="183"/>
    </row>
    <row r="25" spans="1:14" s="10" customFormat="1" ht="15.75">
      <c r="A25" s="179"/>
      <c r="B25" s="151"/>
      <c r="G25" s="182">
        <f>SUM(G20:G24)</f>
        <v>33043</v>
      </c>
      <c r="H25" s="182">
        <f>SUM(H20:H24)</f>
        <v>31425</v>
      </c>
      <c r="N25" s="184"/>
    </row>
    <row r="26" spans="1:14" s="10" customFormat="1" ht="15.75">
      <c r="A26" s="179"/>
      <c r="B26" s="151"/>
      <c r="G26" s="185"/>
      <c r="H26" s="185"/>
      <c r="N26" s="183"/>
    </row>
    <row r="27" spans="1:14" s="10" customFormat="1" ht="16.5" thickBot="1">
      <c r="A27" s="179"/>
      <c r="B27" s="48" t="s">
        <v>48</v>
      </c>
      <c r="G27" s="108">
        <f>+G25+G17</f>
        <v>105541</v>
      </c>
      <c r="H27" s="108">
        <f>+H25+H17</f>
        <v>103934</v>
      </c>
      <c r="N27" s="183"/>
    </row>
    <row r="28" spans="1:14" s="10" customFormat="1" ht="15.75">
      <c r="A28" s="179"/>
      <c r="B28" s="151"/>
      <c r="G28" s="185"/>
      <c r="H28" s="185"/>
      <c r="N28" s="183"/>
    </row>
    <row r="29" spans="1:14" s="10" customFormat="1" ht="15.75">
      <c r="A29" s="179"/>
      <c r="B29" s="48" t="s">
        <v>49</v>
      </c>
      <c r="G29" s="185"/>
      <c r="H29" s="185"/>
      <c r="N29" s="183"/>
    </row>
    <row r="30" spans="1:14" s="10" customFormat="1" ht="15.75">
      <c r="A30" s="179"/>
      <c r="B30" s="48" t="s">
        <v>119</v>
      </c>
      <c r="G30" s="185"/>
      <c r="H30" s="185"/>
      <c r="N30" s="183"/>
    </row>
    <row r="31" spans="1:14" s="10" customFormat="1" ht="15.75">
      <c r="A31" s="179"/>
      <c r="B31" s="180" t="s">
        <v>83</v>
      </c>
      <c r="G31" s="181">
        <v>60000</v>
      </c>
      <c r="H31" s="181">
        <v>60000</v>
      </c>
      <c r="N31" s="183"/>
    </row>
    <row r="32" spans="1:14" s="10" customFormat="1" ht="15.75">
      <c r="A32" s="179"/>
      <c r="B32" s="180" t="s">
        <v>84</v>
      </c>
      <c r="G32" s="181">
        <f>6620-1869+402</f>
        <v>5153</v>
      </c>
      <c r="H32" s="181">
        <f>6620-1869+402</f>
        <v>5153</v>
      </c>
      <c r="N32" s="183"/>
    </row>
    <row r="33" spans="1:14" s="10" customFormat="1" ht="15.75">
      <c r="A33" s="179"/>
      <c r="B33" s="180" t="s">
        <v>15</v>
      </c>
      <c r="G33" s="186">
        <f>+SCE!E32</f>
        <v>21069</v>
      </c>
      <c r="H33" s="186">
        <f>18971+209</f>
        <v>19180</v>
      </c>
      <c r="N33" s="183"/>
    </row>
    <row r="34" spans="1:14" s="10" customFormat="1" ht="15.75">
      <c r="A34" s="179"/>
      <c r="B34" s="151"/>
      <c r="G34" s="185">
        <f>SUM(G31:G33)</f>
        <v>86222</v>
      </c>
      <c r="H34" s="185">
        <f>SUM(H31:H33)</f>
        <v>84333</v>
      </c>
      <c r="N34" s="183"/>
    </row>
    <row r="35" spans="1:14" s="10" customFormat="1" ht="15.75">
      <c r="A35" s="179"/>
      <c r="B35" s="48"/>
      <c r="E35" s="187"/>
      <c r="G35" s="188"/>
      <c r="H35" s="188"/>
      <c r="N35" s="183"/>
    </row>
    <row r="36" spans="1:14" s="10" customFormat="1" ht="15.75">
      <c r="A36" s="179"/>
      <c r="B36" s="48"/>
      <c r="E36" s="187"/>
      <c r="G36" s="185"/>
      <c r="H36" s="185"/>
      <c r="N36" s="183"/>
    </row>
    <row r="37" spans="1:14" s="10" customFormat="1" ht="15.75">
      <c r="A37" s="179"/>
      <c r="B37" s="151" t="s">
        <v>16</v>
      </c>
      <c r="E37" s="189"/>
      <c r="G37" s="185">
        <v>0</v>
      </c>
      <c r="H37" s="185">
        <v>0</v>
      </c>
      <c r="N37" s="183"/>
    </row>
    <row r="38" spans="1:14" s="10" customFormat="1" ht="15.75">
      <c r="A38" s="179"/>
      <c r="B38" s="151"/>
      <c r="E38" s="189"/>
      <c r="G38" s="185"/>
      <c r="H38" s="185"/>
      <c r="N38" s="183"/>
    </row>
    <row r="39" spans="1:14" s="10" customFormat="1" ht="15.75">
      <c r="A39" s="179"/>
      <c r="B39" s="48" t="s">
        <v>50</v>
      </c>
      <c r="G39" s="182">
        <f>SUM(G34:G38)</f>
        <v>86222</v>
      </c>
      <c r="H39" s="182">
        <f>SUM(H34:H38)</f>
        <v>84333</v>
      </c>
      <c r="N39" s="183"/>
    </row>
    <row r="40" spans="1:14" s="10" customFormat="1" ht="15.75">
      <c r="A40" s="179"/>
      <c r="B40" s="151"/>
      <c r="G40" s="185"/>
      <c r="H40" s="185"/>
      <c r="N40" s="183"/>
    </row>
    <row r="41" spans="1:14" s="10" customFormat="1" ht="15.75">
      <c r="A41" s="179"/>
      <c r="B41" s="48" t="s">
        <v>51</v>
      </c>
      <c r="G41" s="185"/>
      <c r="H41" s="185"/>
      <c r="N41" s="183"/>
    </row>
    <row r="42" spans="1:14" s="10" customFormat="1" ht="15.75">
      <c r="A42" s="179"/>
      <c r="B42" s="180" t="s">
        <v>85</v>
      </c>
      <c r="G42" s="181">
        <v>1799</v>
      </c>
      <c r="H42" s="181">
        <v>2481</v>
      </c>
      <c r="N42" s="183"/>
    </row>
    <row r="43" spans="1:14" s="10" customFormat="1" ht="15.75">
      <c r="A43" s="179"/>
      <c r="B43" s="180" t="s">
        <v>86</v>
      </c>
      <c r="G43" s="181">
        <f>6728-402</f>
        <v>6326</v>
      </c>
      <c r="H43" s="181">
        <f>6552-402</f>
        <v>6150</v>
      </c>
      <c r="N43" s="183"/>
    </row>
    <row r="44" spans="1:14" s="10" customFormat="1" ht="15.75">
      <c r="A44" s="179"/>
      <c r="B44" s="151"/>
      <c r="G44" s="182">
        <f>SUM(G42:G43)</f>
        <v>8125</v>
      </c>
      <c r="H44" s="182">
        <f>SUM(H42:H43)</f>
        <v>8631</v>
      </c>
      <c r="N44" s="183"/>
    </row>
    <row r="45" spans="1:14" s="10" customFormat="1" ht="15.75">
      <c r="A45" s="179"/>
      <c r="B45" s="151"/>
      <c r="G45" s="185"/>
      <c r="H45" s="185"/>
      <c r="N45" s="183"/>
    </row>
    <row r="46" spans="1:14" s="10" customFormat="1" ht="15.75">
      <c r="A46" s="179"/>
      <c r="B46" s="48" t="s">
        <v>52</v>
      </c>
      <c r="G46" s="185"/>
      <c r="H46" s="185"/>
      <c r="N46" s="183"/>
    </row>
    <row r="47" spans="1:9" s="10" customFormat="1" ht="15.75">
      <c r="A47" s="179"/>
      <c r="B47" s="180" t="s">
        <v>87</v>
      </c>
      <c r="G47" s="181">
        <f>8103+363</f>
        <v>8466</v>
      </c>
      <c r="H47" s="181">
        <v>7982</v>
      </c>
      <c r="I47" s="189"/>
    </row>
    <row r="48" spans="1:9" s="10" customFormat="1" ht="15.75">
      <c r="A48" s="179"/>
      <c r="B48" s="180" t="s">
        <v>85</v>
      </c>
      <c r="G48" s="181">
        <v>2728</v>
      </c>
      <c r="H48" s="181">
        <v>2988</v>
      </c>
      <c r="I48" s="189"/>
    </row>
    <row r="49" spans="1:9" s="10" customFormat="1" ht="15.75">
      <c r="A49" s="179"/>
      <c r="B49" s="190"/>
      <c r="G49" s="185"/>
      <c r="H49" s="185"/>
      <c r="I49" s="189"/>
    </row>
    <row r="50" spans="1:8" s="10" customFormat="1" ht="15.75">
      <c r="A50" s="179"/>
      <c r="B50" s="151"/>
      <c r="G50" s="182">
        <f>SUM(G47:G49)</f>
        <v>11194</v>
      </c>
      <c r="H50" s="182">
        <f>SUM(H47:H49)</f>
        <v>10970</v>
      </c>
    </row>
    <row r="51" spans="1:8" s="10" customFormat="1" ht="15.75">
      <c r="A51" s="179"/>
      <c r="B51" s="151"/>
      <c r="G51" s="185"/>
      <c r="H51" s="185"/>
    </row>
    <row r="52" spans="1:8" s="192" customFormat="1" ht="15.75">
      <c r="A52" s="191"/>
      <c r="B52" s="107" t="s">
        <v>53</v>
      </c>
      <c r="G52" s="193">
        <f>+G50+G44</f>
        <v>19319</v>
      </c>
      <c r="H52" s="193">
        <f>+H50+H44</f>
        <v>19601</v>
      </c>
    </row>
    <row r="53" spans="1:8" s="192" customFormat="1" ht="15.75">
      <c r="A53" s="191"/>
      <c r="B53" s="194"/>
      <c r="G53" s="106"/>
      <c r="H53" s="106"/>
    </row>
    <row r="54" spans="1:11" s="24" customFormat="1" ht="16.5" thickBot="1">
      <c r="A54" s="109"/>
      <c r="B54" s="48" t="s">
        <v>54</v>
      </c>
      <c r="G54" s="111">
        <f>+G52+G39</f>
        <v>105541</v>
      </c>
      <c r="H54" s="111">
        <f>+H52+H39</f>
        <v>103934</v>
      </c>
      <c r="K54" s="110"/>
    </row>
    <row r="55" spans="1:8" s="10" customFormat="1" ht="15.75">
      <c r="A55" s="179"/>
      <c r="B55" s="151"/>
      <c r="G55" s="23"/>
      <c r="H55" s="23"/>
    </row>
    <row r="56" spans="1:8" s="10" customFormat="1" ht="15.75">
      <c r="A56" s="179"/>
      <c r="B56" s="151"/>
      <c r="G56" s="23">
        <f>+G27-G54</f>
        <v>0</v>
      </c>
      <c r="H56" s="23">
        <f>+H27-H54</f>
        <v>0</v>
      </c>
    </row>
    <row r="57" spans="2:8" s="24" customFormat="1" ht="15.75">
      <c r="B57" s="195" t="s">
        <v>44</v>
      </c>
      <c r="C57" s="142"/>
      <c r="D57" s="142"/>
      <c r="E57" s="142"/>
      <c r="F57" s="142"/>
      <c r="G57" s="196">
        <f>(+G34+G37)/60000</f>
        <v>1.4370333333333334</v>
      </c>
      <c r="H57" s="197">
        <f>(+H34+H37)/60000</f>
        <v>1.40555</v>
      </c>
    </row>
    <row r="58" s="10" customFormat="1" ht="15.75"/>
    <row r="59" spans="1:8" s="10" customFormat="1" ht="15.75">
      <c r="A59" s="24"/>
      <c r="B59" s="24"/>
      <c r="C59" s="24"/>
      <c r="D59" s="24"/>
      <c r="E59" s="46"/>
      <c r="F59" s="46"/>
      <c r="G59" s="46"/>
      <c r="H59" s="46"/>
    </row>
    <row r="60" spans="1:8" s="10" customFormat="1" ht="15.75">
      <c r="A60" s="43"/>
      <c r="B60" s="24" t="s">
        <v>42</v>
      </c>
      <c r="C60" s="24"/>
      <c r="D60" s="24"/>
      <c r="E60" s="46"/>
      <c r="F60" s="46"/>
      <c r="G60" s="46"/>
      <c r="H60" s="46"/>
    </row>
    <row r="61" spans="1:8" s="10" customFormat="1" ht="15.75">
      <c r="A61" s="43"/>
      <c r="B61" s="24" t="s">
        <v>43</v>
      </c>
      <c r="C61" s="24"/>
      <c r="D61" s="24"/>
      <c r="E61" s="46"/>
      <c r="F61" s="46"/>
      <c r="G61" s="46"/>
      <c r="H61" s="46"/>
    </row>
    <row r="62" spans="1:2" s="10" customFormat="1" ht="15.75">
      <c r="A62" s="24"/>
      <c r="B62" s="24" t="s">
        <v>120</v>
      </c>
    </row>
    <row r="63" s="10" customFormat="1" ht="15.75"/>
    <row r="64" s="10" customFormat="1" ht="15.75">
      <c r="B64" s="24" t="s">
        <v>36</v>
      </c>
    </row>
    <row r="65" s="10" customFormat="1" ht="15.75">
      <c r="B65" s="43" t="s">
        <v>121</v>
      </c>
    </row>
    <row r="66" s="10" customFormat="1" ht="15.75">
      <c r="B66" s="24" t="s">
        <v>37</v>
      </c>
    </row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/>
    <row r="81" s="10" customFormat="1" ht="15.75"/>
    <row r="82" s="10" customFormat="1" ht="15.75"/>
    <row r="83" s="10" customFormat="1" ht="15.75"/>
    <row r="84" s="10" customFormat="1" ht="15.75"/>
    <row r="85" s="10" customFormat="1" ht="15.75"/>
    <row r="86" s="10" customFormat="1" ht="15.75"/>
    <row r="87" s="10" customFormat="1" ht="15.75"/>
    <row r="88" s="10" customFormat="1" ht="15.75"/>
    <row r="89" s="10" customFormat="1" ht="15.75"/>
    <row r="90" s="10" customFormat="1" ht="15.75"/>
    <row r="91" s="10" customFormat="1" ht="15.75"/>
    <row r="92" s="10" customFormat="1" ht="15.75"/>
    <row r="93" s="10" customFormat="1" ht="15.75"/>
    <row r="94" s="10" customFormat="1" ht="15.75"/>
    <row r="95" s="10" customFormat="1" ht="15.75"/>
    <row r="96" s="10" customFormat="1" ht="15.75"/>
    <row r="97" s="10" customFormat="1" ht="15.75"/>
    <row r="98" s="10" customFormat="1" ht="15.75"/>
    <row r="99" s="10" customFormat="1" ht="15.75"/>
    <row r="100" s="10" customFormat="1" ht="15.75"/>
    <row r="101" s="10" customFormat="1" ht="15.75"/>
    <row r="102" s="10" customFormat="1" ht="15.75"/>
    <row r="103" s="10" customFormat="1" ht="15.75"/>
    <row r="104" s="10" customFormat="1" ht="15.75"/>
    <row r="105" s="10" customFormat="1" ht="15.75"/>
    <row r="106" s="10" customFormat="1" ht="15.75"/>
    <row r="107" s="10" customFormat="1" ht="15.75"/>
    <row r="108" s="10" customFormat="1" ht="15.75"/>
    <row r="109" s="10" customFormat="1" ht="15.75"/>
    <row r="110" s="10" customFormat="1" ht="15.75"/>
    <row r="111" s="10" customFormat="1" ht="15.75"/>
    <row r="112" s="10" customFormat="1" ht="15.75"/>
    <row r="113" s="10" customFormat="1" ht="15.75"/>
    <row r="114" s="10" customFormat="1" ht="15.75"/>
    <row r="115" s="10" customFormat="1" ht="15.75"/>
    <row r="116" s="10" customFormat="1" ht="15.75"/>
    <row r="117" s="10" customFormat="1" ht="15.75"/>
    <row r="118" s="10" customFormat="1" ht="15.75"/>
    <row r="119" s="10" customFormat="1" ht="15.75"/>
    <row r="120" s="10" customFormat="1" ht="15.75"/>
    <row r="121" s="10" customFormat="1" ht="15.75"/>
    <row r="122" s="10" customFormat="1" ht="15.75"/>
    <row r="123" s="10" customFormat="1" ht="15.75"/>
    <row r="124" s="10" customFormat="1" ht="15.75"/>
    <row r="125" s="10" customFormat="1" ht="15.75"/>
    <row r="126" s="10" customFormat="1" ht="15.75"/>
    <row r="127" s="10" customFormat="1" ht="15.75"/>
    <row r="128" s="10" customFormat="1" ht="15.75"/>
    <row r="129" s="10" customFormat="1" ht="15.75"/>
    <row r="130" s="10" customFormat="1" ht="15.75"/>
    <row r="131" s="10" customFormat="1" ht="15.75"/>
    <row r="132" s="10" customFormat="1" ht="15.75"/>
    <row r="133" s="10" customFormat="1" ht="15.75"/>
    <row r="134" s="10" customFormat="1" ht="15.75"/>
    <row r="135" s="10" customFormat="1" ht="15.75"/>
    <row r="136" s="10" customFormat="1" ht="15.75"/>
    <row r="137" s="10" customFormat="1" ht="15.75"/>
    <row r="138" s="10" customFormat="1" ht="15.75"/>
    <row r="139" s="10" customFormat="1" ht="15.75"/>
    <row r="140" s="10" customFormat="1" ht="15.75"/>
    <row r="141" s="10" customFormat="1" ht="15.75"/>
    <row r="142" s="10" customFormat="1" ht="15.75"/>
    <row r="143" s="10" customFormat="1" ht="15.75"/>
    <row r="144" s="10" customFormat="1" ht="15.75"/>
    <row r="145" s="10" customFormat="1" ht="15.75"/>
    <row r="146" s="10" customFormat="1" ht="15.75"/>
    <row r="147" s="10" customFormat="1" ht="15.75"/>
    <row r="148" s="10" customFormat="1" ht="15.75"/>
    <row r="149" s="10" customFormat="1" ht="15.75"/>
    <row r="150" s="10" customFormat="1" ht="15.75"/>
    <row r="151" s="10" customFormat="1" ht="15.75"/>
    <row r="152" s="10" customFormat="1" ht="15.75"/>
    <row r="153" s="10" customFormat="1" ht="15.75"/>
    <row r="154" s="10" customFormat="1" ht="15.75"/>
    <row r="155" s="10" customFormat="1" ht="15.75"/>
    <row r="156" s="10" customFormat="1" ht="15.75"/>
    <row r="157" s="10" customFormat="1" ht="15.75"/>
    <row r="158" s="10" customFormat="1" ht="15.75"/>
    <row r="159" s="10" customFormat="1" ht="15.75"/>
    <row r="160" s="10" customFormat="1" ht="15.75"/>
    <row r="161" s="10" customFormat="1" ht="15.75"/>
    <row r="162" s="10" customFormat="1" ht="15.75"/>
    <row r="163" s="10" customFormat="1" ht="15.75"/>
    <row r="164" s="10" customFormat="1" ht="15.75"/>
    <row r="165" s="10" customFormat="1" ht="15.75"/>
    <row r="166" s="10" customFormat="1" ht="15.75"/>
    <row r="167" s="10" customFormat="1" ht="15.75"/>
    <row r="168" s="10" customFormat="1" ht="15.75"/>
  </sheetData>
  <printOptions horizontalCentered="1"/>
  <pageMargins left="0.25" right="0.15748031496063" top="0.590551181102362" bottom="0.393700787401575" header="0.261811024" footer="0.26181102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="75" zoomScaleNormal="75" workbookViewId="0" topLeftCell="A44">
      <selection activeCell="J52" sqref="J52"/>
    </sheetView>
  </sheetViews>
  <sheetFormatPr defaultColWidth="9.00390625" defaultRowHeight="15.75"/>
  <cols>
    <col min="1" max="1" width="4.75390625" style="12" customWidth="1"/>
    <col min="2" max="2" width="10.75390625" style="12" customWidth="1"/>
    <col min="3" max="3" width="5.625" style="12" customWidth="1"/>
    <col min="4" max="4" width="9.00390625" style="12" customWidth="1"/>
    <col min="5" max="5" width="1.00390625" style="12" customWidth="1"/>
    <col min="6" max="6" width="15.50390625" style="21" customWidth="1"/>
    <col min="7" max="7" width="3.50390625" style="21" customWidth="1"/>
    <col min="8" max="8" width="19.00390625" style="20" bestFit="1" customWidth="1"/>
    <col min="9" max="9" width="3.375" style="113" customWidth="1"/>
    <col min="10" max="10" width="16.375" style="27" customWidth="1"/>
    <col min="11" max="11" width="2.625" style="27" customWidth="1"/>
    <col min="12" max="12" width="19.00390625" style="20" bestFit="1" customWidth="1"/>
    <col min="13" max="17" width="9.00390625" style="113" customWidth="1"/>
    <col min="18" max="19" width="9.00390625" style="89" customWidth="1"/>
    <col min="20" max="20" width="9.00390625" style="90" customWidth="1"/>
    <col min="21" max="16384" width="8.00390625" style="19" customWidth="1"/>
  </cols>
  <sheetData>
    <row r="1" spans="1:20" s="165" customFormat="1" ht="15.75">
      <c r="A1" s="167" t="s">
        <v>89</v>
      </c>
      <c r="B1" s="16"/>
      <c r="C1" s="17"/>
      <c r="D1" s="17"/>
      <c r="E1" s="17"/>
      <c r="F1" s="17"/>
      <c r="G1" s="17"/>
      <c r="H1" s="168"/>
      <c r="I1" s="169"/>
      <c r="J1" s="170"/>
      <c r="K1" s="170"/>
      <c r="L1" s="168"/>
      <c r="M1" s="169"/>
      <c r="N1" s="169"/>
      <c r="O1" s="169"/>
      <c r="P1" s="169"/>
      <c r="Q1" s="169"/>
      <c r="R1" s="171"/>
      <c r="S1" s="171"/>
      <c r="T1" s="168"/>
    </row>
    <row r="2" spans="1:20" s="165" customFormat="1" ht="15.75">
      <c r="A2" s="167" t="s">
        <v>0</v>
      </c>
      <c r="B2" s="16"/>
      <c r="C2" s="17"/>
      <c r="D2" s="17"/>
      <c r="E2" s="17"/>
      <c r="F2" s="17"/>
      <c r="G2" s="17"/>
      <c r="H2" s="172"/>
      <c r="I2" s="169"/>
      <c r="J2" s="170"/>
      <c r="K2" s="170"/>
      <c r="L2" s="172"/>
      <c r="M2" s="169"/>
      <c r="N2" s="169"/>
      <c r="O2" s="169"/>
      <c r="P2" s="169"/>
      <c r="Q2" s="169"/>
      <c r="R2" s="171"/>
      <c r="S2" s="171"/>
      <c r="T2" s="173"/>
    </row>
    <row r="3" spans="1:20" s="165" customFormat="1" ht="15.75">
      <c r="A3" s="154" t="s">
        <v>90</v>
      </c>
      <c r="B3" s="16"/>
      <c r="C3" s="17"/>
      <c r="D3" s="17"/>
      <c r="E3" s="17"/>
      <c r="F3" s="17"/>
      <c r="G3" s="17"/>
      <c r="H3" s="172"/>
      <c r="I3" s="169"/>
      <c r="J3" s="170"/>
      <c r="K3" s="170"/>
      <c r="L3" s="172"/>
      <c r="M3" s="169"/>
      <c r="N3" s="169"/>
      <c r="O3" s="169"/>
      <c r="P3" s="169"/>
      <c r="Q3" s="169"/>
      <c r="R3" s="171"/>
      <c r="S3" s="171"/>
      <c r="T3" s="173"/>
    </row>
    <row r="4" spans="1:20" ht="15.75">
      <c r="A4" s="154" t="s">
        <v>118</v>
      </c>
      <c r="B4" s="16"/>
      <c r="C4" s="17"/>
      <c r="D4" s="17"/>
      <c r="E4" s="17"/>
      <c r="F4" s="17"/>
      <c r="G4" s="17"/>
      <c r="H4" s="18"/>
      <c r="J4" s="174"/>
      <c r="K4" s="174"/>
      <c r="L4" s="18"/>
      <c r="R4" s="175"/>
      <c r="S4" s="175"/>
      <c r="T4" s="86"/>
    </row>
    <row r="5" spans="1:20" ht="15.75">
      <c r="A5" s="154" t="s">
        <v>91</v>
      </c>
      <c r="B5" s="16"/>
      <c r="C5" s="17"/>
      <c r="D5" s="17"/>
      <c r="E5" s="17"/>
      <c r="F5" s="17"/>
      <c r="G5" s="17"/>
      <c r="H5" s="18"/>
      <c r="J5" s="174"/>
      <c r="K5" s="174"/>
      <c r="L5" s="18"/>
      <c r="R5" s="175"/>
      <c r="S5" s="175"/>
      <c r="T5" s="86"/>
    </row>
    <row r="6" spans="1:20" ht="15.75">
      <c r="A6" s="30"/>
      <c r="B6" s="16"/>
      <c r="C6" s="17"/>
      <c r="D6" s="17"/>
      <c r="E6" s="17"/>
      <c r="F6" s="17"/>
      <c r="G6" s="17"/>
      <c r="H6" s="18"/>
      <c r="J6" s="118"/>
      <c r="K6" s="118"/>
      <c r="L6" s="18"/>
      <c r="R6" s="85"/>
      <c r="S6" s="85"/>
      <c r="T6" s="86"/>
    </row>
    <row r="7" spans="1:20" ht="15.75">
      <c r="A7" s="30"/>
      <c r="B7" s="16"/>
      <c r="C7" s="17"/>
      <c r="D7" s="17"/>
      <c r="E7" s="17"/>
      <c r="F7" s="17"/>
      <c r="G7" s="17"/>
      <c r="H7" s="18"/>
      <c r="J7" s="118"/>
      <c r="K7" s="118"/>
      <c r="L7" s="18"/>
      <c r="R7" s="85"/>
      <c r="S7" s="85"/>
      <c r="T7" s="86"/>
    </row>
    <row r="8" spans="1:20" s="10" customFormat="1" ht="15.75">
      <c r="A8" s="5"/>
      <c r="B8" s="3"/>
      <c r="C8" s="4"/>
      <c r="D8" s="4"/>
      <c r="E8" s="4"/>
      <c r="F8" s="82" t="s">
        <v>28</v>
      </c>
      <c r="G8" s="83"/>
      <c r="H8" s="15"/>
      <c r="I8" s="112"/>
      <c r="J8" s="82" t="s">
        <v>55</v>
      </c>
      <c r="K8" s="83"/>
      <c r="L8" s="15"/>
      <c r="M8" s="112"/>
      <c r="N8" s="112"/>
      <c r="O8" s="112"/>
      <c r="P8" s="112"/>
      <c r="Q8" s="112"/>
      <c r="R8" s="87"/>
      <c r="S8" s="88"/>
      <c r="T8" s="84"/>
    </row>
    <row r="9" spans="1:18" ht="15.75">
      <c r="A9" s="10"/>
      <c r="B9" s="10"/>
      <c r="C9" s="10"/>
      <c r="D9" s="10"/>
      <c r="E9" s="10"/>
      <c r="F9" s="46" t="s">
        <v>29</v>
      </c>
      <c r="J9" s="46" t="s">
        <v>29</v>
      </c>
      <c r="R9" s="11"/>
    </row>
    <row r="10" spans="6:20" s="34" customFormat="1" ht="15.75">
      <c r="F10" s="81"/>
      <c r="G10" s="81"/>
      <c r="H10" s="81"/>
      <c r="I10" s="114"/>
      <c r="J10" s="81"/>
      <c r="K10" s="81"/>
      <c r="L10" s="81"/>
      <c r="M10" s="114"/>
      <c r="N10" s="114"/>
      <c r="O10" s="114"/>
      <c r="P10" s="114"/>
      <c r="Q10" s="114"/>
      <c r="R10" s="91"/>
      <c r="S10" s="91"/>
      <c r="T10" s="91"/>
    </row>
    <row r="11" spans="6:20" s="35" customFormat="1" ht="15.75">
      <c r="F11" s="79" t="s">
        <v>23</v>
      </c>
      <c r="G11" s="79"/>
      <c r="H11" s="80" t="s">
        <v>24</v>
      </c>
      <c r="I11" s="115"/>
      <c r="J11" s="79" t="s">
        <v>23</v>
      </c>
      <c r="K11" s="79"/>
      <c r="L11" s="80" t="s">
        <v>24</v>
      </c>
      <c r="M11" s="115"/>
      <c r="N11" s="115"/>
      <c r="O11" s="115"/>
      <c r="P11" s="115"/>
      <c r="Q11" s="115"/>
      <c r="R11" s="92"/>
      <c r="S11" s="92"/>
      <c r="T11" s="93"/>
    </row>
    <row r="12" spans="4:20" s="35" customFormat="1" ht="15.75">
      <c r="D12" s="65"/>
      <c r="E12" s="65"/>
      <c r="F12" s="80" t="s">
        <v>25</v>
      </c>
      <c r="G12" s="80"/>
      <c r="H12" s="80" t="s">
        <v>27</v>
      </c>
      <c r="I12" s="115"/>
      <c r="J12" s="80" t="s">
        <v>56</v>
      </c>
      <c r="K12" s="80"/>
      <c r="L12" s="80" t="s">
        <v>27</v>
      </c>
      <c r="M12" s="115"/>
      <c r="N12" s="115"/>
      <c r="O12" s="115"/>
      <c r="P12" s="115"/>
      <c r="Q12" s="115"/>
      <c r="R12" s="93"/>
      <c r="S12" s="93"/>
      <c r="T12" s="93"/>
    </row>
    <row r="13" spans="4:20" s="35" customFormat="1" ht="15.75">
      <c r="D13" s="65"/>
      <c r="E13" s="65"/>
      <c r="F13" s="80" t="s">
        <v>26</v>
      </c>
      <c r="G13" s="80"/>
      <c r="H13" s="80" t="s">
        <v>22</v>
      </c>
      <c r="I13" s="115"/>
      <c r="J13" s="80" t="s">
        <v>57</v>
      </c>
      <c r="K13" s="80"/>
      <c r="L13" s="80" t="s">
        <v>58</v>
      </c>
      <c r="M13" s="115"/>
      <c r="N13" s="115"/>
      <c r="O13" s="115"/>
      <c r="P13" s="115"/>
      <c r="Q13" s="115"/>
      <c r="R13" s="93"/>
      <c r="S13" s="93"/>
      <c r="T13" s="93"/>
    </row>
    <row r="14" spans="4:20" s="35" customFormat="1" ht="15.75">
      <c r="D14" s="65"/>
      <c r="E14" s="65"/>
      <c r="F14" s="147">
        <v>38898</v>
      </c>
      <c r="G14" s="148"/>
      <c r="H14" s="147">
        <v>38533</v>
      </c>
      <c r="I14" s="147"/>
      <c r="J14" s="147">
        <v>38898</v>
      </c>
      <c r="K14" s="148"/>
      <c r="L14" s="147">
        <v>38533</v>
      </c>
      <c r="M14" s="115"/>
      <c r="N14" s="115"/>
      <c r="O14" s="115"/>
      <c r="P14" s="115"/>
      <c r="Q14" s="115"/>
      <c r="R14" s="92"/>
      <c r="S14" s="92"/>
      <c r="T14" s="92"/>
    </row>
    <row r="15" spans="4:20" s="35" customFormat="1" ht="15.75">
      <c r="D15" s="65"/>
      <c r="E15" s="65"/>
      <c r="F15" s="132" t="s">
        <v>77</v>
      </c>
      <c r="H15" s="132" t="s">
        <v>77</v>
      </c>
      <c r="I15" s="132"/>
      <c r="J15" s="132" t="s">
        <v>77</v>
      </c>
      <c r="L15" s="132" t="s">
        <v>77</v>
      </c>
      <c r="M15" s="115"/>
      <c r="N15" s="115"/>
      <c r="O15" s="115"/>
      <c r="P15" s="115"/>
      <c r="Q15" s="115"/>
      <c r="R15" s="93"/>
      <c r="S15" s="93"/>
      <c r="T15" s="93"/>
    </row>
    <row r="16" spans="1:20" s="12" customFormat="1" ht="15.75">
      <c r="A16" s="10"/>
      <c r="B16" s="10"/>
      <c r="C16" s="10"/>
      <c r="D16" s="66"/>
      <c r="E16" s="66"/>
      <c r="F16" s="7"/>
      <c r="G16" s="7"/>
      <c r="H16" s="7"/>
      <c r="I16" s="116"/>
      <c r="J16" s="7"/>
      <c r="K16" s="7"/>
      <c r="L16" s="7"/>
      <c r="M16" s="116"/>
      <c r="N16" s="116"/>
      <c r="O16" s="116"/>
      <c r="P16" s="116"/>
      <c r="Q16" s="116"/>
      <c r="R16" s="94"/>
      <c r="S16" s="94"/>
      <c r="T16" s="94"/>
    </row>
    <row r="17" spans="1:20" s="12" customFormat="1" ht="15.75">
      <c r="A17" s="24" t="s">
        <v>1</v>
      </c>
      <c r="D17" s="67"/>
      <c r="E17" s="67"/>
      <c r="F17" s="26">
        <v>29842</v>
      </c>
      <c r="G17" s="26"/>
      <c r="H17" s="26">
        <v>25398</v>
      </c>
      <c r="I17" s="116"/>
      <c r="J17" s="26">
        <v>29842</v>
      </c>
      <c r="K17" s="26"/>
      <c r="L17" s="26">
        <v>25398</v>
      </c>
      <c r="M17" s="44"/>
      <c r="N17" s="89"/>
      <c r="O17" s="89"/>
      <c r="P17" s="89"/>
      <c r="Q17" s="116"/>
      <c r="R17" s="44"/>
      <c r="S17" s="44"/>
      <c r="T17" s="44"/>
    </row>
    <row r="18" spans="4:20" s="12" customFormat="1" ht="15.75">
      <c r="D18" s="67"/>
      <c r="E18" s="67"/>
      <c r="F18" s="26"/>
      <c r="G18" s="26"/>
      <c r="H18" s="26"/>
      <c r="I18" s="116"/>
      <c r="J18" s="26"/>
      <c r="K18" s="26"/>
      <c r="L18" s="26"/>
      <c r="M18" s="44"/>
      <c r="N18" s="116"/>
      <c r="O18" s="116"/>
      <c r="P18" s="116"/>
      <c r="Q18" s="116"/>
      <c r="R18" s="44"/>
      <c r="S18" s="44"/>
      <c r="T18" s="44"/>
    </row>
    <row r="19" spans="1:20" s="12" customFormat="1" ht="15.75">
      <c r="A19" s="8" t="s">
        <v>18</v>
      </c>
      <c r="D19" s="67"/>
      <c r="E19" s="67"/>
      <c r="F19" s="95">
        <v>-21569</v>
      </c>
      <c r="G19" s="95"/>
      <c r="H19" s="95">
        <v>-18547</v>
      </c>
      <c r="I19" s="116"/>
      <c r="J19" s="95">
        <v>-21569</v>
      </c>
      <c r="K19" s="95"/>
      <c r="L19" s="95">
        <v>-18547</v>
      </c>
      <c r="M19" s="44"/>
      <c r="N19" s="89"/>
      <c r="O19" s="89"/>
      <c r="P19" s="89"/>
      <c r="Q19" s="116"/>
      <c r="R19" s="95"/>
      <c r="S19" s="95"/>
      <c r="T19" s="95"/>
    </row>
    <row r="20" spans="4:20" s="12" customFormat="1" ht="15.75">
      <c r="D20" s="67"/>
      <c r="E20" s="67"/>
      <c r="F20" s="54"/>
      <c r="G20" s="54"/>
      <c r="H20" s="54"/>
      <c r="I20" s="121"/>
      <c r="J20" s="54"/>
      <c r="K20" s="54"/>
      <c r="L20" s="54"/>
      <c r="M20" s="44"/>
      <c r="N20" s="116"/>
      <c r="O20" s="116"/>
      <c r="P20" s="116"/>
      <c r="Q20" s="116"/>
      <c r="R20" s="44"/>
      <c r="S20" s="44"/>
      <c r="T20" s="44"/>
    </row>
    <row r="21" spans="1:20" s="12" customFormat="1" ht="15.75">
      <c r="A21" s="24" t="s">
        <v>59</v>
      </c>
      <c r="D21" s="67"/>
      <c r="E21" s="67"/>
      <c r="F21" s="26">
        <f>SUM(F17:F20)</f>
        <v>8273</v>
      </c>
      <c r="G21" s="26"/>
      <c r="H21" s="26">
        <f>SUM(H17:H20)</f>
        <v>6851</v>
      </c>
      <c r="I21" s="26"/>
      <c r="J21" s="26">
        <f>SUM(J17:J20)</f>
        <v>8273</v>
      </c>
      <c r="K21" s="26"/>
      <c r="L21" s="26">
        <f>SUM(L17:L20)</f>
        <v>6851</v>
      </c>
      <c r="M21" s="44"/>
      <c r="N21" s="116"/>
      <c r="O21" s="116"/>
      <c r="P21" s="116"/>
      <c r="Q21" s="116"/>
      <c r="R21" s="44"/>
      <c r="S21" s="44"/>
      <c r="T21" s="44"/>
    </row>
    <row r="22" spans="4:20" s="12" customFormat="1" ht="15.75">
      <c r="D22" s="67"/>
      <c r="E22" s="67"/>
      <c r="F22" s="26"/>
      <c r="G22" s="26"/>
      <c r="H22" s="26"/>
      <c r="I22" s="116"/>
      <c r="J22" s="26"/>
      <c r="K22" s="26"/>
      <c r="L22" s="26"/>
      <c r="M22" s="44"/>
      <c r="N22" s="116"/>
      <c r="O22" s="116"/>
      <c r="P22" s="116"/>
      <c r="Q22" s="116"/>
      <c r="R22" s="44"/>
      <c r="S22" s="44"/>
      <c r="T22" s="44"/>
    </row>
    <row r="23" spans="1:20" s="12" customFormat="1" ht="15.75">
      <c r="A23" s="8" t="s">
        <v>133</v>
      </c>
      <c r="D23" s="67"/>
      <c r="E23" s="67"/>
      <c r="F23" s="44">
        <v>-112</v>
      </c>
      <c r="G23" s="44"/>
      <c r="H23" s="44">
        <v>34</v>
      </c>
      <c r="I23" s="116"/>
      <c r="J23" s="44">
        <v>-112</v>
      </c>
      <c r="K23" s="44"/>
      <c r="L23" s="44">
        <v>34</v>
      </c>
      <c r="M23" s="44"/>
      <c r="N23" s="89"/>
      <c r="O23" s="89"/>
      <c r="P23" s="89"/>
      <c r="Q23" s="116"/>
      <c r="R23" s="44"/>
      <c r="S23" s="44"/>
      <c r="T23" s="44"/>
    </row>
    <row r="24" spans="4:20" s="12" customFormat="1" ht="15.75">
      <c r="D24" s="67"/>
      <c r="E24" s="67"/>
      <c r="F24" s="26"/>
      <c r="G24" s="26"/>
      <c r="H24" s="26"/>
      <c r="I24" s="116"/>
      <c r="J24" s="26"/>
      <c r="K24" s="26"/>
      <c r="L24" s="26"/>
      <c r="M24" s="44"/>
      <c r="N24" s="116"/>
      <c r="O24" s="116"/>
      <c r="P24" s="116"/>
      <c r="Q24" s="116"/>
      <c r="R24" s="44"/>
      <c r="S24" s="44"/>
      <c r="T24" s="44"/>
    </row>
    <row r="25" spans="1:20" s="12" customFormat="1" ht="15.75">
      <c r="A25" s="12" t="s">
        <v>95</v>
      </c>
      <c r="D25" s="67"/>
      <c r="E25" s="67"/>
      <c r="F25" s="26">
        <v>-3660</v>
      </c>
      <c r="G25" s="26"/>
      <c r="H25" s="26">
        <v>-2512</v>
      </c>
      <c r="I25" s="116"/>
      <c r="J25" s="26">
        <v>-3660</v>
      </c>
      <c r="K25" s="26"/>
      <c r="L25" s="26">
        <v>-2512</v>
      </c>
      <c r="M25" s="44"/>
      <c r="N25" s="116"/>
      <c r="O25" s="116"/>
      <c r="P25" s="116"/>
      <c r="Q25" s="116"/>
      <c r="R25" s="44"/>
      <c r="S25" s="44"/>
      <c r="T25" s="44"/>
    </row>
    <row r="26" spans="4:20" s="12" customFormat="1" ht="15.75">
      <c r="D26" s="67"/>
      <c r="E26" s="67"/>
      <c r="F26" s="26"/>
      <c r="G26" s="26"/>
      <c r="H26" s="26"/>
      <c r="I26" s="116"/>
      <c r="J26" s="26"/>
      <c r="K26" s="26"/>
      <c r="L26" s="26"/>
      <c r="M26" s="44"/>
      <c r="N26" s="116"/>
      <c r="O26" s="116"/>
      <c r="P26" s="116"/>
      <c r="Q26" s="116"/>
      <c r="R26" s="44"/>
      <c r="S26" s="44"/>
      <c r="T26" s="44"/>
    </row>
    <row r="27" spans="1:20" s="116" customFormat="1" ht="15.75">
      <c r="A27" s="116" t="s">
        <v>96</v>
      </c>
      <c r="D27" s="122"/>
      <c r="E27" s="122"/>
      <c r="F27" s="44">
        <f>-2015+8</f>
        <v>-2007</v>
      </c>
      <c r="G27" s="44"/>
      <c r="H27" s="44">
        <f>-2415+8</f>
        <v>-2407</v>
      </c>
      <c r="J27" s="44">
        <f>-2015+8</f>
        <v>-2007</v>
      </c>
      <c r="K27" s="44"/>
      <c r="L27" s="44">
        <f>-2415+8</f>
        <v>-2407</v>
      </c>
      <c r="M27" s="68"/>
      <c r="N27" s="68"/>
      <c r="R27" s="44"/>
      <c r="S27" s="44"/>
      <c r="T27" s="44"/>
    </row>
    <row r="28" spans="4:20" s="116" customFormat="1" ht="15.75">
      <c r="D28" s="123"/>
      <c r="E28" s="123"/>
      <c r="F28" s="44"/>
      <c r="G28" s="44"/>
      <c r="H28" s="44"/>
      <c r="J28" s="44"/>
      <c r="K28" s="44"/>
      <c r="L28" s="44"/>
      <c r="M28" s="44"/>
      <c r="N28" s="44"/>
      <c r="R28" s="44"/>
      <c r="S28" s="44"/>
      <c r="T28" s="44"/>
    </row>
    <row r="29" spans="1:20" s="116" customFormat="1" ht="15.75">
      <c r="A29" s="116" t="s">
        <v>3</v>
      </c>
      <c r="D29" s="123"/>
      <c r="E29" s="123"/>
      <c r="F29" s="44">
        <v>-66</v>
      </c>
      <c r="G29" s="44"/>
      <c r="H29" s="44">
        <v>-57</v>
      </c>
      <c r="J29" s="44">
        <v>-66</v>
      </c>
      <c r="K29" s="44"/>
      <c r="L29" s="44">
        <v>-57</v>
      </c>
      <c r="M29" s="68"/>
      <c r="N29" s="68"/>
      <c r="R29" s="68"/>
      <c r="S29" s="68"/>
      <c r="T29" s="68"/>
    </row>
    <row r="30" spans="1:20" s="12" customFormat="1" ht="15.75">
      <c r="A30" s="8"/>
      <c r="D30" s="67"/>
      <c r="E30" s="67"/>
      <c r="F30" s="54"/>
      <c r="G30" s="54"/>
      <c r="H30" s="54"/>
      <c r="I30" s="121"/>
      <c r="J30" s="54"/>
      <c r="K30" s="54"/>
      <c r="L30" s="54"/>
      <c r="M30" s="44"/>
      <c r="N30" s="89"/>
      <c r="O30" s="89"/>
      <c r="P30" s="89"/>
      <c r="Q30" s="116"/>
      <c r="R30" s="44"/>
      <c r="S30" s="44"/>
      <c r="T30" s="44"/>
    </row>
    <row r="31" spans="4:20" s="12" customFormat="1" ht="15.75">
      <c r="D31" s="67"/>
      <c r="E31" s="67"/>
      <c r="F31" s="55"/>
      <c r="G31" s="55"/>
      <c r="H31" s="55"/>
      <c r="I31" s="116"/>
      <c r="J31" s="55"/>
      <c r="K31" s="55"/>
      <c r="L31" s="55"/>
      <c r="M31" s="44"/>
      <c r="N31" s="44"/>
      <c r="O31" s="116"/>
      <c r="P31" s="116"/>
      <c r="Q31" s="116"/>
      <c r="R31" s="44"/>
      <c r="S31" s="44"/>
      <c r="T31" s="44"/>
    </row>
    <row r="32" spans="1:20" s="12" customFormat="1" ht="15.75">
      <c r="A32" s="43" t="s">
        <v>20</v>
      </c>
      <c r="D32" s="67"/>
      <c r="E32" s="67"/>
      <c r="F32" s="44">
        <f>SUM(F21:F30)</f>
        <v>2428</v>
      </c>
      <c r="G32" s="44"/>
      <c r="H32" s="44">
        <f>SUM(H21:H30)</f>
        <v>1909</v>
      </c>
      <c r="I32" s="44"/>
      <c r="J32" s="44">
        <f>SUM(J21:J30)</f>
        <v>2428</v>
      </c>
      <c r="K32" s="44"/>
      <c r="L32" s="44">
        <f>SUM(L21:L30)</f>
        <v>1909</v>
      </c>
      <c r="M32" s="44"/>
      <c r="N32" s="44"/>
      <c r="O32" s="44"/>
      <c r="P32" s="89"/>
      <c r="Q32" s="116"/>
      <c r="R32" s="44"/>
      <c r="S32" s="44"/>
      <c r="T32" s="44"/>
    </row>
    <row r="33" spans="4:20" s="12" customFormat="1" ht="15.75">
      <c r="D33" s="67"/>
      <c r="E33" s="67"/>
      <c r="F33" s="26"/>
      <c r="G33" s="26"/>
      <c r="H33" s="26"/>
      <c r="I33" s="116"/>
      <c r="J33" s="26"/>
      <c r="K33" s="26"/>
      <c r="L33" s="26"/>
      <c r="M33" s="44"/>
      <c r="N33" s="44"/>
      <c r="O33" s="44"/>
      <c r="P33" s="116"/>
      <c r="Q33" s="116"/>
      <c r="R33" s="44"/>
      <c r="S33" s="44"/>
      <c r="T33" s="44"/>
    </row>
    <row r="34" spans="1:20" s="12" customFormat="1" ht="15.75">
      <c r="A34" s="12" t="s">
        <v>122</v>
      </c>
      <c r="D34" s="67"/>
      <c r="E34" s="67"/>
      <c r="F34" s="26">
        <v>-539</v>
      </c>
      <c r="G34" s="26"/>
      <c r="H34" s="26">
        <v>-348</v>
      </c>
      <c r="I34" s="116"/>
      <c r="J34" s="26">
        <v>-539</v>
      </c>
      <c r="K34" s="26"/>
      <c r="L34" s="26">
        <v>-348</v>
      </c>
      <c r="M34" s="44"/>
      <c r="N34" s="44"/>
      <c r="O34" s="44"/>
      <c r="P34" s="116"/>
      <c r="Q34" s="116"/>
      <c r="R34" s="44"/>
      <c r="S34" s="44"/>
      <c r="T34" s="44"/>
    </row>
    <row r="35" spans="1:20" s="12" customFormat="1" ht="15.75">
      <c r="A35" s="6"/>
      <c r="D35" s="65"/>
      <c r="E35" s="65"/>
      <c r="F35" s="72"/>
      <c r="G35" s="72"/>
      <c r="H35" s="72"/>
      <c r="I35" s="121"/>
      <c r="J35" s="72"/>
      <c r="K35" s="72"/>
      <c r="L35" s="72"/>
      <c r="M35" s="45"/>
      <c r="N35" s="45"/>
      <c r="O35" s="45"/>
      <c r="P35" s="89"/>
      <c r="Q35" s="116"/>
      <c r="R35" s="71"/>
      <c r="S35" s="71"/>
      <c r="T35" s="71"/>
    </row>
    <row r="36" spans="4:20" s="12" customFormat="1" ht="15.75">
      <c r="D36" s="67"/>
      <c r="E36" s="67"/>
      <c r="F36" s="27"/>
      <c r="G36" s="27"/>
      <c r="H36" s="27"/>
      <c r="I36" s="116"/>
      <c r="J36" s="27"/>
      <c r="K36" s="27"/>
      <c r="L36" s="27"/>
      <c r="M36" s="45"/>
      <c r="N36" s="45"/>
      <c r="O36" s="45"/>
      <c r="P36" s="116"/>
      <c r="Q36" s="116"/>
      <c r="R36" s="45"/>
      <c r="S36" s="45"/>
      <c r="T36" s="45"/>
    </row>
    <row r="37" spans="1:20" s="12" customFormat="1" ht="16.5" thickBot="1">
      <c r="A37" s="43" t="s">
        <v>32</v>
      </c>
      <c r="B37" s="22"/>
      <c r="D37" s="67"/>
      <c r="E37" s="67"/>
      <c r="F37" s="124">
        <f>SUM(F32:F35)</f>
        <v>1889</v>
      </c>
      <c r="G37" s="124"/>
      <c r="H37" s="124">
        <f>SUM(H32:H35)</f>
        <v>1561</v>
      </c>
      <c r="I37" s="125"/>
      <c r="J37" s="124">
        <f>SUM(J32:J35)</f>
        <v>1889</v>
      </c>
      <c r="K37" s="124"/>
      <c r="L37" s="124">
        <f>SUM(L32:L35)</f>
        <v>1561</v>
      </c>
      <c r="M37" s="45"/>
      <c r="N37" s="45"/>
      <c r="O37" s="45"/>
      <c r="P37" s="89"/>
      <c r="Q37" s="116"/>
      <c r="R37" s="45"/>
      <c r="S37" s="45"/>
      <c r="T37" s="45"/>
    </row>
    <row r="38" spans="4:20" s="12" customFormat="1" ht="15.75">
      <c r="D38" s="67"/>
      <c r="E38" s="67"/>
      <c r="F38" s="27"/>
      <c r="G38" s="27"/>
      <c r="H38" s="27"/>
      <c r="I38" s="116"/>
      <c r="J38" s="27"/>
      <c r="K38" s="27"/>
      <c r="L38" s="27"/>
      <c r="M38" s="45"/>
      <c r="N38" s="45"/>
      <c r="O38" s="45"/>
      <c r="P38" s="116"/>
      <c r="Q38" s="116"/>
      <c r="R38" s="45"/>
      <c r="S38" s="45"/>
      <c r="T38" s="45"/>
    </row>
    <row r="39" spans="4:20" s="12" customFormat="1" ht="15.75">
      <c r="D39" s="67"/>
      <c r="E39" s="67"/>
      <c r="F39" s="27"/>
      <c r="G39" s="27"/>
      <c r="H39" s="27"/>
      <c r="I39" s="116"/>
      <c r="J39" s="27"/>
      <c r="K39" s="27"/>
      <c r="L39" s="27"/>
      <c r="M39" s="45"/>
      <c r="N39" s="45"/>
      <c r="O39" s="45"/>
      <c r="P39" s="116"/>
      <c r="Q39" s="116"/>
      <c r="R39" s="45"/>
      <c r="S39" s="45"/>
      <c r="T39" s="45"/>
    </row>
    <row r="40" spans="1:20" s="12" customFormat="1" ht="15.75">
      <c r="A40" s="12" t="s">
        <v>132</v>
      </c>
      <c r="D40" s="67"/>
      <c r="E40" s="67"/>
      <c r="F40" s="27"/>
      <c r="G40" s="27"/>
      <c r="H40" s="27"/>
      <c r="I40" s="116"/>
      <c r="J40" s="27"/>
      <c r="K40" s="27"/>
      <c r="L40" s="27"/>
      <c r="M40" s="45"/>
      <c r="N40" s="45"/>
      <c r="O40" s="45"/>
      <c r="P40" s="116"/>
      <c r="Q40" s="116"/>
      <c r="R40" s="45"/>
      <c r="S40" s="45"/>
      <c r="T40" s="45"/>
    </row>
    <row r="41" spans="1:20" s="12" customFormat="1" ht="15.75">
      <c r="A41" s="12" t="s">
        <v>60</v>
      </c>
      <c r="D41" s="67"/>
      <c r="E41" s="67"/>
      <c r="F41" s="27">
        <f>+F37</f>
        <v>1889</v>
      </c>
      <c r="G41" s="27"/>
      <c r="H41" s="27">
        <f>+H37</f>
        <v>1561</v>
      </c>
      <c r="I41" s="116"/>
      <c r="J41" s="27">
        <f>+J37</f>
        <v>1889</v>
      </c>
      <c r="K41" s="27"/>
      <c r="L41" s="27">
        <f>+L37</f>
        <v>1561</v>
      </c>
      <c r="M41" s="45"/>
      <c r="N41" s="45"/>
      <c r="O41" s="45"/>
      <c r="P41" s="116"/>
      <c r="Q41" s="116"/>
      <c r="R41" s="45"/>
      <c r="S41" s="45"/>
      <c r="T41" s="45"/>
    </row>
    <row r="42" spans="1:20" s="12" customFormat="1" ht="15.75">
      <c r="A42" s="8" t="s">
        <v>4</v>
      </c>
      <c r="D42" s="67"/>
      <c r="E42" s="67"/>
      <c r="F42" s="136">
        <v>0</v>
      </c>
      <c r="G42" s="136"/>
      <c r="H42" s="136">
        <v>0</v>
      </c>
      <c r="I42" s="202"/>
      <c r="J42" s="136">
        <v>0</v>
      </c>
      <c r="K42" s="136"/>
      <c r="L42" s="136">
        <v>0</v>
      </c>
      <c r="M42" s="117"/>
      <c r="N42" s="117"/>
      <c r="O42" s="117"/>
      <c r="P42" s="116"/>
      <c r="Q42" s="116"/>
      <c r="R42" s="45"/>
      <c r="S42" s="45"/>
      <c r="T42" s="45"/>
    </row>
    <row r="43" spans="4:20" s="12" customFormat="1" ht="15.75">
      <c r="D43" s="67"/>
      <c r="E43" s="67"/>
      <c r="F43" s="56"/>
      <c r="G43" s="56"/>
      <c r="H43" s="56"/>
      <c r="I43" s="116"/>
      <c r="J43" s="56"/>
      <c r="K43" s="56"/>
      <c r="L43" s="56"/>
      <c r="M43" s="45"/>
      <c r="N43" s="45"/>
      <c r="O43" s="45"/>
      <c r="P43" s="116"/>
      <c r="Q43" s="116"/>
      <c r="R43" s="45"/>
      <c r="S43" s="45"/>
      <c r="T43" s="45"/>
    </row>
    <row r="44" spans="1:20" s="12" customFormat="1" ht="16.5" thickBot="1">
      <c r="A44" s="43" t="s">
        <v>32</v>
      </c>
      <c r="D44" s="67"/>
      <c r="E44" s="67"/>
      <c r="F44" s="124">
        <f>SUM(F41:F43)</f>
        <v>1889</v>
      </c>
      <c r="G44" s="124"/>
      <c r="H44" s="124">
        <f>SUM(H41:H43)</f>
        <v>1561</v>
      </c>
      <c r="I44" s="125"/>
      <c r="J44" s="124">
        <f>SUM(J41:J43)</f>
        <v>1889</v>
      </c>
      <c r="K44" s="124"/>
      <c r="L44" s="124">
        <f>SUM(L41:L43)</f>
        <v>1561</v>
      </c>
      <c r="M44" s="45"/>
      <c r="N44" s="45"/>
      <c r="O44" s="45"/>
      <c r="P44" s="89"/>
      <c r="Q44" s="116"/>
      <c r="R44" s="45"/>
      <c r="S44" s="45"/>
      <c r="T44" s="45"/>
    </row>
    <row r="45" spans="4:20" s="12" customFormat="1" ht="15.75">
      <c r="D45" s="67"/>
      <c r="E45" s="67"/>
      <c r="F45" s="27"/>
      <c r="G45" s="27"/>
      <c r="H45" s="27"/>
      <c r="I45" s="116"/>
      <c r="J45" s="27"/>
      <c r="K45" s="27"/>
      <c r="L45" s="27"/>
      <c r="M45" s="116"/>
      <c r="N45" s="116"/>
      <c r="O45" s="116"/>
      <c r="P45" s="116"/>
      <c r="Q45" s="116"/>
      <c r="R45" s="45"/>
      <c r="S45" s="45"/>
      <c r="T45" s="45"/>
    </row>
    <row r="46" spans="1:20" s="12" customFormat="1" ht="15.75">
      <c r="A46" s="22" t="s">
        <v>131</v>
      </c>
      <c r="D46" s="67"/>
      <c r="E46" s="67"/>
      <c r="F46" s="27"/>
      <c r="G46" s="27"/>
      <c r="H46" s="27"/>
      <c r="I46" s="116"/>
      <c r="J46" s="27"/>
      <c r="K46" s="27"/>
      <c r="L46" s="27"/>
      <c r="M46" s="116"/>
      <c r="N46" s="116"/>
      <c r="O46" s="116"/>
      <c r="P46" s="116"/>
      <c r="Q46" s="116"/>
      <c r="R46" s="45"/>
      <c r="S46" s="45"/>
      <c r="T46" s="45"/>
    </row>
    <row r="47" spans="4:20" s="12" customFormat="1" ht="15.75">
      <c r="D47" s="67"/>
      <c r="E47" s="67"/>
      <c r="F47" s="27"/>
      <c r="G47" s="27"/>
      <c r="H47" s="27"/>
      <c r="I47" s="116"/>
      <c r="J47" s="27"/>
      <c r="K47" s="27"/>
      <c r="L47" s="27"/>
      <c r="M47" s="116"/>
      <c r="N47" s="116"/>
      <c r="O47" s="116"/>
      <c r="P47" s="116"/>
      <c r="Q47" s="116"/>
      <c r="R47" s="45"/>
      <c r="S47" s="45"/>
      <c r="T47" s="45"/>
    </row>
    <row r="48" spans="1:20" s="12" customFormat="1" ht="15.75">
      <c r="A48" s="51" t="s">
        <v>2</v>
      </c>
      <c r="B48" s="22" t="s">
        <v>30</v>
      </c>
      <c r="D48" s="65"/>
      <c r="E48" s="65"/>
      <c r="F48" s="28">
        <f>+F41/60000*100</f>
        <v>3.1483333333333334</v>
      </c>
      <c r="G48" s="28"/>
      <c r="H48" s="28">
        <f>+H41/60000*100</f>
        <v>2.6016666666666666</v>
      </c>
      <c r="I48" s="116"/>
      <c r="J48" s="28">
        <f>+J41/60000*100</f>
        <v>3.1483333333333334</v>
      </c>
      <c r="K48" s="28"/>
      <c r="L48" s="28">
        <f>+L41/60000*100</f>
        <v>2.6016666666666666</v>
      </c>
      <c r="M48" s="116"/>
      <c r="N48" s="116"/>
      <c r="O48" s="116"/>
      <c r="P48" s="116"/>
      <c r="Q48" s="116"/>
      <c r="R48" s="96"/>
      <c r="S48" s="96"/>
      <c r="T48" s="96"/>
    </row>
    <row r="49" spans="1:20" s="12" customFormat="1" ht="6.75" customHeight="1">
      <c r="A49" s="52"/>
      <c r="B49" s="25"/>
      <c r="D49" s="65"/>
      <c r="E49" s="65"/>
      <c r="F49" s="28"/>
      <c r="G49" s="28"/>
      <c r="H49" s="59"/>
      <c r="I49" s="116"/>
      <c r="J49" s="28"/>
      <c r="K49" s="28"/>
      <c r="L49" s="59"/>
      <c r="M49" s="116"/>
      <c r="N49" s="116"/>
      <c r="O49" s="116"/>
      <c r="P49" s="116"/>
      <c r="Q49" s="116"/>
      <c r="R49" s="96"/>
      <c r="S49" s="96"/>
      <c r="T49" s="97"/>
    </row>
    <row r="50" spans="1:20" s="12" customFormat="1" ht="15.75">
      <c r="A50" s="53" t="s">
        <v>2</v>
      </c>
      <c r="B50" s="25" t="s">
        <v>5</v>
      </c>
      <c r="D50" s="65"/>
      <c r="E50" s="65"/>
      <c r="F50" s="64" t="s">
        <v>31</v>
      </c>
      <c r="G50" s="64"/>
      <c r="H50" s="64" t="s">
        <v>31</v>
      </c>
      <c r="I50" s="116"/>
      <c r="J50" s="64" t="s">
        <v>31</v>
      </c>
      <c r="K50" s="64"/>
      <c r="L50" s="64" t="s">
        <v>31</v>
      </c>
      <c r="M50" s="116"/>
      <c r="N50" s="116"/>
      <c r="O50" s="116"/>
      <c r="P50" s="116"/>
      <c r="Q50" s="116"/>
      <c r="R50" s="98"/>
      <c r="S50" s="98"/>
      <c r="T50" s="98"/>
    </row>
    <row r="51" spans="6:20" s="12" customFormat="1" ht="15.75">
      <c r="F51" s="57"/>
      <c r="G51" s="57"/>
      <c r="H51" s="60"/>
      <c r="I51" s="116"/>
      <c r="J51" s="57"/>
      <c r="K51" s="57"/>
      <c r="L51" s="60"/>
      <c r="M51" s="116"/>
      <c r="N51" s="116"/>
      <c r="O51" s="116"/>
      <c r="P51" s="116"/>
      <c r="Q51" s="116"/>
      <c r="R51" s="99"/>
      <c r="S51" s="99"/>
      <c r="T51" s="100"/>
    </row>
    <row r="52" spans="1:20" s="12" customFormat="1" ht="15.75">
      <c r="A52" s="24" t="s">
        <v>38</v>
      </c>
      <c r="B52" s="24"/>
      <c r="C52" s="24"/>
      <c r="D52" s="24"/>
      <c r="E52" s="24"/>
      <c r="F52" s="47"/>
      <c r="G52" s="47"/>
      <c r="H52" s="29"/>
      <c r="I52" s="116"/>
      <c r="J52" s="57"/>
      <c r="K52" s="57"/>
      <c r="L52" s="60"/>
      <c r="M52" s="116"/>
      <c r="N52" s="116"/>
      <c r="O52" s="116"/>
      <c r="P52" s="116"/>
      <c r="Q52" s="116"/>
      <c r="R52" s="101"/>
      <c r="S52" s="101"/>
      <c r="T52" s="102"/>
    </row>
    <row r="53" spans="1:20" s="12" customFormat="1" ht="15.75">
      <c r="A53" s="43" t="s">
        <v>74</v>
      </c>
      <c r="B53" s="24"/>
      <c r="C53" s="24"/>
      <c r="D53" s="24"/>
      <c r="E53" s="24"/>
      <c r="F53" s="47"/>
      <c r="G53" s="47"/>
      <c r="H53" s="29"/>
      <c r="I53" s="116"/>
      <c r="J53" s="57"/>
      <c r="K53" s="57"/>
      <c r="L53" s="60"/>
      <c r="M53" s="116"/>
      <c r="N53" s="116"/>
      <c r="O53" s="116"/>
      <c r="P53" s="116"/>
      <c r="Q53" s="116"/>
      <c r="R53" s="101"/>
      <c r="S53" s="101"/>
      <c r="T53" s="102"/>
    </row>
    <row r="54" spans="1:20" s="12" customFormat="1" ht="15.75">
      <c r="A54" s="24" t="s">
        <v>39</v>
      </c>
      <c r="B54" s="24"/>
      <c r="C54" s="24"/>
      <c r="D54" s="24"/>
      <c r="E54" s="24"/>
      <c r="F54" s="47"/>
      <c r="G54" s="47"/>
      <c r="H54" s="29"/>
      <c r="I54" s="116"/>
      <c r="J54" s="57"/>
      <c r="K54" s="57"/>
      <c r="L54" s="60"/>
      <c r="M54" s="116"/>
      <c r="N54" s="116"/>
      <c r="O54" s="116"/>
      <c r="P54" s="116"/>
      <c r="Q54" s="116"/>
      <c r="R54" s="101"/>
      <c r="S54" s="101"/>
      <c r="T54" s="102"/>
    </row>
    <row r="55" spans="1:20" s="12" customFormat="1" ht="15.75">
      <c r="A55" s="43"/>
      <c r="B55" s="24"/>
      <c r="C55" s="24"/>
      <c r="D55" s="24"/>
      <c r="E55" s="24"/>
      <c r="F55" s="47"/>
      <c r="G55" s="47"/>
      <c r="H55" s="29"/>
      <c r="I55" s="116"/>
      <c r="J55" s="119"/>
      <c r="K55" s="57"/>
      <c r="L55" s="60"/>
      <c r="M55" s="116"/>
      <c r="N55" s="116"/>
      <c r="O55" s="116"/>
      <c r="P55" s="116"/>
      <c r="Q55" s="116"/>
      <c r="R55" s="101"/>
      <c r="S55" s="101"/>
      <c r="T55" s="102"/>
    </row>
    <row r="56" spans="6:20" s="12" customFormat="1" ht="15.75">
      <c r="F56" s="21"/>
      <c r="G56" s="21"/>
      <c r="H56" s="21"/>
      <c r="I56" s="116"/>
      <c r="J56" s="57"/>
      <c r="K56" s="57"/>
      <c r="L56" s="60"/>
      <c r="M56" s="116"/>
      <c r="N56" s="116"/>
      <c r="O56" s="116"/>
      <c r="P56" s="116"/>
      <c r="Q56" s="116"/>
      <c r="R56" s="89"/>
      <c r="S56" s="89"/>
      <c r="T56" s="89"/>
    </row>
    <row r="57" spans="6:20" s="12" customFormat="1" ht="15.75">
      <c r="F57" s="42"/>
      <c r="G57" s="42"/>
      <c r="H57" s="21"/>
      <c r="I57" s="116"/>
      <c r="J57" s="57"/>
      <c r="K57" s="57"/>
      <c r="L57" s="60"/>
      <c r="M57" s="116"/>
      <c r="N57" s="116"/>
      <c r="O57" s="116"/>
      <c r="P57" s="116"/>
      <c r="Q57" s="116"/>
      <c r="R57" s="103"/>
      <c r="S57" s="103"/>
      <c r="T57" s="89"/>
    </row>
    <row r="58" spans="6:20" s="12" customFormat="1" ht="15.75">
      <c r="F58" s="42"/>
      <c r="G58" s="42"/>
      <c r="H58" s="58"/>
      <c r="I58" s="116"/>
      <c r="J58" s="47"/>
      <c r="K58" s="47"/>
      <c r="L58" s="29"/>
      <c r="M58" s="116"/>
      <c r="N58" s="116"/>
      <c r="O58" s="116"/>
      <c r="P58" s="116"/>
      <c r="Q58" s="116"/>
      <c r="R58" s="103"/>
      <c r="S58" s="103"/>
      <c r="T58" s="104"/>
    </row>
    <row r="59" spans="6:20" s="12" customFormat="1" ht="15.75">
      <c r="F59" s="21"/>
      <c r="G59" s="21"/>
      <c r="H59" s="21"/>
      <c r="I59" s="116"/>
      <c r="J59" s="47"/>
      <c r="K59" s="47"/>
      <c r="L59" s="29"/>
      <c r="M59" s="116"/>
      <c r="N59" s="116"/>
      <c r="O59" s="116"/>
      <c r="P59" s="116"/>
      <c r="Q59" s="116"/>
      <c r="R59" s="89"/>
      <c r="S59" s="89"/>
      <c r="T59" s="89"/>
    </row>
    <row r="60" spans="6:20" s="12" customFormat="1" ht="15.75">
      <c r="F60" s="21"/>
      <c r="G60" s="21"/>
      <c r="H60" s="21"/>
      <c r="I60" s="116"/>
      <c r="J60" s="47"/>
      <c r="K60" s="47"/>
      <c r="L60" s="29"/>
      <c r="M60" s="116"/>
      <c r="N60" s="116"/>
      <c r="O60" s="116"/>
      <c r="P60" s="116"/>
      <c r="Q60" s="116"/>
      <c r="R60" s="89"/>
      <c r="S60" s="89"/>
      <c r="T60" s="89"/>
    </row>
    <row r="61" spans="6:20" s="12" customFormat="1" ht="15.75">
      <c r="F61" s="21"/>
      <c r="G61" s="21"/>
      <c r="H61" s="21"/>
      <c r="I61" s="116"/>
      <c r="J61" s="47"/>
      <c r="K61" s="47"/>
      <c r="L61" s="29"/>
      <c r="M61" s="116"/>
      <c r="N61" s="116"/>
      <c r="O61" s="116"/>
      <c r="P61" s="116"/>
      <c r="Q61" s="116"/>
      <c r="R61" s="89"/>
      <c r="S61" s="89"/>
      <c r="T61" s="89"/>
    </row>
    <row r="62" spans="6:20" s="12" customFormat="1" ht="15.75">
      <c r="F62" s="21"/>
      <c r="G62" s="21"/>
      <c r="H62" s="21"/>
      <c r="I62" s="116"/>
      <c r="J62" s="27"/>
      <c r="K62" s="27"/>
      <c r="L62" s="27"/>
      <c r="M62" s="116"/>
      <c r="N62" s="116"/>
      <c r="O62" s="116"/>
      <c r="P62" s="116"/>
      <c r="Q62" s="116"/>
      <c r="R62" s="89"/>
      <c r="S62" s="89"/>
      <c r="T62" s="89"/>
    </row>
    <row r="63" spans="6:20" s="12" customFormat="1" ht="15.75">
      <c r="F63" s="21"/>
      <c r="G63" s="21"/>
      <c r="H63" s="21"/>
      <c r="I63" s="116"/>
      <c r="J63" s="120"/>
      <c r="K63" s="120"/>
      <c r="L63" s="27"/>
      <c r="M63" s="116"/>
      <c r="N63" s="116"/>
      <c r="O63" s="116"/>
      <c r="P63" s="116"/>
      <c r="Q63" s="116"/>
      <c r="R63" s="89"/>
      <c r="S63" s="89"/>
      <c r="T63" s="89"/>
    </row>
    <row r="64" spans="6:20" s="12" customFormat="1" ht="15.75">
      <c r="F64" s="21"/>
      <c r="G64" s="21"/>
      <c r="H64" s="21"/>
      <c r="I64" s="116"/>
      <c r="J64" s="120"/>
      <c r="K64" s="120"/>
      <c r="L64" s="28"/>
      <c r="M64" s="116"/>
      <c r="N64" s="116"/>
      <c r="O64" s="116"/>
      <c r="P64" s="116"/>
      <c r="Q64" s="116"/>
      <c r="R64" s="89"/>
      <c r="S64" s="89"/>
      <c r="T64" s="89"/>
    </row>
    <row r="65" spans="6:20" s="12" customFormat="1" ht="15.75">
      <c r="F65" s="21"/>
      <c r="G65" s="21"/>
      <c r="H65" s="21"/>
      <c r="I65" s="116"/>
      <c r="J65" s="27"/>
      <c r="K65" s="27"/>
      <c r="L65" s="27"/>
      <c r="M65" s="116"/>
      <c r="N65" s="116"/>
      <c r="O65" s="116"/>
      <c r="P65" s="116"/>
      <c r="Q65" s="116"/>
      <c r="R65" s="89"/>
      <c r="S65" s="89"/>
      <c r="T65" s="89"/>
    </row>
    <row r="66" spans="6:20" s="12" customFormat="1" ht="15.75">
      <c r="F66" s="21"/>
      <c r="G66" s="21"/>
      <c r="H66" s="21"/>
      <c r="I66" s="116"/>
      <c r="J66" s="27"/>
      <c r="K66" s="27"/>
      <c r="L66" s="27"/>
      <c r="M66" s="116"/>
      <c r="N66" s="116"/>
      <c r="O66" s="116"/>
      <c r="P66" s="116"/>
      <c r="Q66" s="116"/>
      <c r="R66" s="89"/>
      <c r="S66" s="89"/>
      <c r="T66" s="89"/>
    </row>
    <row r="67" spans="6:20" s="12" customFormat="1" ht="15.75">
      <c r="F67" s="21"/>
      <c r="G67" s="21"/>
      <c r="H67" s="21"/>
      <c r="I67" s="116"/>
      <c r="J67" s="27"/>
      <c r="K67" s="27"/>
      <c r="L67" s="27"/>
      <c r="M67" s="116"/>
      <c r="N67" s="116"/>
      <c r="O67" s="116"/>
      <c r="P67" s="116"/>
      <c r="Q67" s="116"/>
      <c r="R67" s="89"/>
      <c r="S67" s="89"/>
      <c r="T67" s="89"/>
    </row>
    <row r="68" spans="6:20" s="12" customFormat="1" ht="15.75">
      <c r="F68" s="21"/>
      <c r="G68" s="21"/>
      <c r="H68" s="21"/>
      <c r="I68" s="116"/>
      <c r="J68" s="27"/>
      <c r="K68" s="27"/>
      <c r="L68" s="27"/>
      <c r="M68" s="116"/>
      <c r="N68" s="116"/>
      <c r="O68" s="116"/>
      <c r="P68" s="116"/>
      <c r="Q68" s="116"/>
      <c r="R68" s="89"/>
      <c r="S68" s="89"/>
      <c r="T68" s="89"/>
    </row>
    <row r="69" spans="6:20" s="12" customFormat="1" ht="15.75">
      <c r="F69" s="21"/>
      <c r="G69" s="21"/>
      <c r="H69" s="21"/>
      <c r="I69" s="116"/>
      <c r="J69" s="27"/>
      <c r="K69" s="27"/>
      <c r="L69" s="27"/>
      <c r="M69" s="116"/>
      <c r="N69" s="116"/>
      <c r="O69" s="116"/>
      <c r="P69" s="116"/>
      <c r="Q69" s="116"/>
      <c r="R69" s="89"/>
      <c r="S69" s="89"/>
      <c r="T69" s="89"/>
    </row>
    <row r="70" spans="6:20" s="12" customFormat="1" ht="15.75">
      <c r="F70" s="21"/>
      <c r="G70" s="21"/>
      <c r="H70" s="21"/>
      <c r="I70" s="116"/>
      <c r="J70" s="27"/>
      <c r="K70" s="27"/>
      <c r="L70" s="27"/>
      <c r="M70" s="116"/>
      <c r="N70" s="116"/>
      <c r="O70" s="116"/>
      <c r="P70" s="116"/>
      <c r="Q70" s="116"/>
      <c r="R70" s="89"/>
      <c r="S70" s="89"/>
      <c r="T70" s="89"/>
    </row>
    <row r="71" spans="6:20" s="12" customFormat="1" ht="15.75">
      <c r="F71" s="21"/>
      <c r="G71" s="21"/>
      <c r="H71" s="21"/>
      <c r="I71" s="116"/>
      <c r="J71" s="27"/>
      <c r="K71" s="27"/>
      <c r="L71" s="27"/>
      <c r="M71" s="116"/>
      <c r="N71" s="116"/>
      <c r="O71" s="116"/>
      <c r="P71" s="116"/>
      <c r="Q71" s="116"/>
      <c r="R71" s="89"/>
      <c r="S71" s="89"/>
      <c r="T71" s="89"/>
    </row>
    <row r="72" spans="6:20" s="12" customFormat="1" ht="15.75">
      <c r="F72" s="21"/>
      <c r="G72" s="21"/>
      <c r="H72" s="21"/>
      <c r="I72" s="116"/>
      <c r="J72" s="27"/>
      <c r="K72" s="27"/>
      <c r="L72" s="27"/>
      <c r="M72" s="116"/>
      <c r="N72" s="116"/>
      <c r="O72" s="116"/>
      <c r="P72" s="116"/>
      <c r="Q72" s="116"/>
      <c r="R72" s="89"/>
      <c r="S72" s="89"/>
      <c r="T72" s="89"/>
    </row>
    <row r="73" spans="6:20" s="12" customFormat="1" ht="15.75">
      <c r="F73" s="21"/>
      <c r="G73" s="21"/>
      <c r="H73" s="21"/>
      <c r="I73" s="116"/>
      <c r="J73" s="27"/>
      <c r="K73" s="27"/>
      <c r="L73" s="27"/>
      <c r="M73" s="116"/>
      <c r="N73" s="116"/>
      <c r="O73" s="116"/>
      <c r="P73" s="116"/>
      <c r="Q73" s="116"/>
      <c r="R73" s="89"/>
      <c r="S73" s="89"/>
      <c r="T73" s="89"/>
    </row>
    <row r="74" spans="6:20" s="12" customFormat="1" ht="15.75">
      <c r="F74" s="21"/>
      <c r="G74" s="21"/>
      <c r="H74" s="21"/>
      <c r="I74" s="116"/>
      <c r="J74" s="27"/>
      <c r="K74" s="27"/>
      <c r="L74" s="27"/>
      <c r="M74" s="116"/>
      <c r="N74" s="116"/>
      <c r="O74" s="116"/>
      <c r="P74" s="116"/>
      <c r="Q74" s="116"/>
      <c r="R74" s="89"/>
      <c r="S74" s="89"/>
      <c r="T74" s="89"/>
    </row>
    <row r="75" spans="6:20" s="12" customFormat="1" ht="15.75">
      <c r="F75" s="21"/>
      <c r="G75" s="21"/>
      <c r="H75" s="21"/>
      <c r="I75" s="116"/>
      <c r="J75" s="27"/>
      <c r="K75" s="27"/>
      <c r="L75" s="27"/>
      <c r="M75" s="116"/>
      <c r="N75" s="116"/>
      <c r="O75" s="116"/>
      <c r="P75" s="116"/>
      <c r="Q75" s="116"/>
      <c r="R75" s="89"/>
      <c r="S75" s="89"/>
      <c r="T75" s="89"/>
    </row>
    <row r="76" spans="6:20" s="12" customFormat="1" ht="15.75">
      <c r="F76" s="21"/>
      <c r="G76" s="21"/>
      <c r="H76" s="21"/>
      <c r="I76" s="116"/>
      <c r="J76" s="27"/>
      <c r="K76" s="27"/>
      <c r="L76" s="27"/>
      <c r="M76" s="116"/>
      <c r="N76" s="116"/>
      <c r="O76" s="116"/>
      <c r="P76" s="116"/>
      <c r="Q76" s="116"/>
      <c r="R76" s="89"/>
      <c r="S76" s="89"/>
      <c r="T76" s="89"/>
    </row>
    <row r="77" spans="6:20" s="12" customFormat="1" ht="15.75">
      <c r="F77" s="21"/>
      <c r="G77" s="21"/>
      <c r="H77" s="21"/>
      <c r="I77" s="116"/>
      <c r="J77" s="27"/>
      <c r="K77" s="27"/>
      <c r="L77" s="27"/>
      <c r="M77" s="116"/>
      <c r="N77" s="116"/>
      <c r="O77" s="116"/>
      <c r="P77" s="116"/>
      <c r="Q77" s="116"/>
      <c r="R77" s="89"/>
      <c r="S77" s="89"/>
      <c r="T77" s="89"/>
    </row>
    <row r="78" spans="6:20" s="12" customFormat="1" ht="15.75">
      <c r="F78" s="21"/>
      <c r="G78" s="21"/>
      <c r="H78" s="21"/>
      <c r="I78" s="116"/>
      <c r="J78" s="27"/>
      <c r="K78" s="27"/>
      <c r="L78" s="27"/>
      <c r="M78" s="116"/>
      <c r="N78" s="116"/>
      <c r="O78" s="116"/>
      <c r="P78" s="116"/>
      <c r="Q78" s="116"/>
      <c r="R78" s="89"/>
      <c r="S78" s="89"/>
      <c r="T78" s="89"/>
    </row>
    <row r="79" spans="6:20" s="12" customFormat="1" ht="15.75">
      <c r="F79" s="21"/>
      <c r="G79" s="21"/>
      <c r="H79" s="21"/>
      <c r="I79" s="116"/>
      <c r="J79" s="27"/>
      <c r="K79" s="27"/>
      <c r="L79" s="27"/>
      <c r="M79" s="116"/>
      <c r="N79" s="116"/>
      <c r="O79" s="116"/>
      <c r="P79" s="116"/>
      <c r="Q79" s="116"/>
      <c r="R79" s="89"/>
      <c r="S79" s="89"/>
      <c r="T79" s="89"/>
    </row>
    <row r="80" spans="6:20" s="12" customFormat="1" ht="15.75">
      <c r="F80" s="21"/>
      <c r="G80" s="21"/>
      <c r="H80" s="21"/>
      <c r="I80" s="116"/>
      <c r="J80" s="27"/>
      <c r="K80" s="27"/>
      <c r="L80" s="27"/>
      <c r="M80" s="116"/>
      <c r="N80" s="116"/>
      <c r="O80" s="116"/>
      <c r="P80" s="116"/>
      <c r="Q80" s="116"/>
      <c r="R80" s="89"/>
      <c r="S80" s="89"/>
      <c r="T80" s="89"/>
    </row>
    <row r="81" spans="6:20" s="12" customFormat="1" ht="15.75">
      <c r="F81" s="21"/>
      <c r="G81" s="21"/>
      <c r="H81" s="21"/>
      <c r="I81" s="116"/>
      <c r="J81" s="27"/>
      <c r="K81" s="27"/>
      <c r="L81" s="27"/>
      <c r="M81" s="116"/>
      <c r="N81" s="116"/>
      <c r="O81" s="116"/>
      <c r="P81" s="116"/>
      <c r="Q81" s="116"/>
      <c r="R81" s="89"/>
      <c r="S81" s="89"/>
      <c r="T81" s="89"/>
    </row>
    <row r="82" spans="6:20" s="12" customFormat="1" ht="15.75">
      <c r="F82" s="21"/>
      <c r="G82" s="21"/>
      <c r="H82" s="21"/>
      <c r="I82" s="116"/>
      <c r="J82" s="27"/>
      <c r="K82" s="27"/>
      <c r="L82" s="27"/>
      <c r="M82" s="116"/>
      <c r="N82" s="116"/>
      <c r="O82" s="116"/>
      <c r="P82" s="116"/>
      <c r="Q82" s="116"/>
      <c r="R82" s="89"/>
      <c r="S82" s="89"/>
      <c r="T82" s="89"/>
    </row>
    <row r="83" spans="6:20" s="12" customFormat="1" ht="15.75">
      <c r="F83" s="21"/>
      <c r="G83" s="21"/>
      <c r="H83" s="21"/>
      <c r="I83" s="116"/>
      <c r="J83" s="27"/>
      <c r="K83" s="27"/>
      <c r="L83" s="27"/>
      <c r="M83" s="116"/>
      <c r="N83" s="116"/>
      <c r="O83" s="116"/>
      <c r="P83" s="116"/>
      <c r="Q83" s="116"/>
      <c r="R83" s="89"/>
      <c r="S83" s="89"/>
      <c r="T83" s="89"/>
    </row>
    <row r="84" spans="6:20" s="12" customFormat="1" ht="15.75">
      <c r="F84" s="21"/>
      <c r="G84" s="21"/>
      <c r="H84" s="21"/>
      <c r="I84" s="116"/>
      <c r="J84" s="27"/>
      <c r="K84" s="27"/>
      <c r="L84" s="27"/>
      <c r="M84" s="116"/>
      <c r="N84" s="116"/>
      <c r="O84" s="116"/>
      <c r="P84" s="116"/>
      <c r="Q84" s="116"/>
      <c r="R84" s="89"/>
      <c r="S84" s="89"/>
      <c r="T84" s="89"/>
    </row>
    <row r="85" spans="6:20" s="12" customFormat="1" ht="15.75">
      <c r="F85" s="21"/>
      <c r="G85" s="21"/>
      <c r="H85" s="21"/>
      <c r="I85" s="116"/>
      <c r="J85" s="27"/>
      <c r="K85" s="27"/>
      <c r="L85" s="27"/>
      <c r="M85" s="116"/>
      <c r="N85" s="116"/>
      <c r="O85" s="116"/>
      <c r="P85" s="116"/>
      <c r="Q85" s="116"/>
      <c r="R85" s="89"/>
      <c r="S85" s="89"/>
      <c r="T85" s="89"/>
    </row>
    <row r="86" spans="6:20" s="12" customFormat="1" ht="15.75">
      <c r="F86" s="21"/>
      <c r="G86" s="21"/>
      <c r="H86" s="21"/>
      <c r="I86" s="116"/>
      <c r="J86" s="27"/>
      <c r="K86" s="27"/>
      <c r="L86" s="27"/>
      <c r="M86" s="116"/>
      <c r="N86" s="116"/>
      <c r="O86" s="116"/>
      <c r="P86" s="116"/>
      <c r="Q86" s="116"/>
      <c r="R86" s="89"/>
      <c r="S86" s="89"/>
      <c r="T86" s="89"/>
    </row>
    <row r="87" spans="6:20" s="12" customFormat="1" ht="15.75">
      <c r="F87" s="21"/>
      <c r="G87" s="21"/>
      <c r="H87" s="21"/>
      <c r="I87" s="116"/>
      <c r="J87" s="27"/>
      <c r="K87" s="27"/>
      <c r="L87" s="27"/>
      <c r="M87" s="116"/>
      <c r="N87" s="116"/>
      <c r="O87" s="116"/>
      <c r="P87" s="116"/>
      <c r="Q87" s="116"/>
      <c r="R87" s="89"/>
      <c r="S87" s="89"/>
      <c r="T87" s="89"/>
    </row>
    <row r="88" spans="6:20" s="12" customFormat="1" ht="15.75">
      <c r="F88" s="21"/>
      <c r="G88" s="21"/>
      <c r="H88" s="21"/>
      <c r="I88" s="116"/>
      <c r="J88" s="27"/>
      <c r="K88" s="27"/>
      <c r="L88" s="27"/>
      <c r="M88" s="116"/>
      <c r="N88" s="116"/>
      <c r="O88" s="116"/>
      <c r="P88" s="116"/>
      <c r="Q88" s="116"/>
      <c r="R88" s="89"/>
      <c r="S88" s="89"/>
      <c r="T88" s="89"/>
    </row>
    <row r="89" spans="6:20" s="12" customFormat="1" ht="15.75">
      <c r="F89" s="21"/>
      <c r="G89" s="21"/>
      <c r="H89" s="21"/>
      <c r="I89" s="116"/>
      <c r="J89" s="27"/>
      <c r="K89" s="27"/>
      <c r="L89" s="27"/>
      <c r="M89" s="116"/>
      <c r="N89" s="116"/>
      <c r="O89" s="116"/>
      <c r="P89" s="116"/>
      <c r="Q89" s="116"/>
      <c r="R89" s="89"/>
      <c r="S89" s="89"/>
      <c r="T89" s="89"/>
    </row>
    <row r="90" spans="6:20" s="12" customFormat="1" ht="15.75">
      <c r="F90" s="21"/>
      <c r="G90" s="21"/>
      <c r="H90" s="21"/>
      <c r="I90" s="116"/>
      <c r="J90" s="27"/>
      <c r="K90" s="27"/>
      <c r="L90" s="27"/>
      <c r="M90" s="116"/>
      <c r="N90" s="116"/>
      <c r="O90" s="116"/>
      <c r="P90" s="116"/>
      <c r="Q90" s="116"/>
      <c r="R90" s="89"/>
      <c r="S90" s="89"/>
      <c r="T90" s="89"/>
    </row>
    <row r="91" spans="6:20" s="12" customFormat="1" ht="15.75">
      <c r="F91" s="21"/>
      <c r="G91" s="21"/>
      <c r="H91" s="21"/>
      <c r="I91" s="116"/>
      <c r="J91" s="27"/>
      <c r="K91" s="27"/>
      <c r="L91" s="27"/>
      <c r="M91" s="116"/>
      <c r="N91" s="116"/>
      <c r="O91" s="116"/>
      <c r="P91" s="116"/>
      <c r="Q91" s="116"/>
      <c r="R91" s="89"/>
      <c r="S91" s="89"/>
      <c r="T91" s="89"/>
    </row>
    <row r="92" spans="6:20" s="12" customFormat="1" ht="15.75">
      <c r="F92" s="21"/>
      <c r="G92" s="21"/>
      <c r="H92" s="21"/>
      <c r="I92" s="116"/>
      <c r="J92" s="27"/>
      <c r="K92" s="27"/>
      <c r="L92" s="27"/>
      <c r="M92" s="116"/>
      <c r="N92" s="116"/>
      <c r="O92" s="116"/>
      <c r="P92" s="116"/>
      <c r="Q92" s="116"/>
      <c r="R92" s="89"/>
      <c r="S92" s="89"/>
      <c r="T92" s="89"/>
    </row>
    <row r="93" spans="6:20" s="12" customFormat="1" ht="15.75">
      <c r="F93" s="21"/>
      <c r="G93" s="21"/>
      <c r="H93" s="21"/>
      <c r="I93" s="116"/>
      <c r="J93" s="27"/>
      <c r="K93" s="27"/>
      <c r="L93" s="27"/>
      <c r="M93" s="116"/>
      <c r="N93" s="116"/>
      <c r="O93" s="116"/>
      <c r="P93" s="116"/>
      <c r="Q93" s="116"/>
      <c r="R93" s="89"/>
      <c r="S93" s="89"/>
      <c r="T93" s="89"/>
    </row>
    <row r="94" spans="6:20" s="12" customFormat="1" ht="15.75">
      <c r="F94" s="21"/>
      <c r="G94" s="21"/>
      <c r="H94" s="21"/>
      <c r="I94" s="116"/>
      <c r="J94" s="27"/>
      <c r="K94" s="27"/>
      <c r="L94" s="27"/>
      <c r="M94" s="116"/>
      <c r="N94" s="116"/>
      <c r="O94" s="116"/>
      <c r="P94" s="116"/>
      <c r="Q94" s="116"/>
      <c r="R94" s="89"/>
      <c r="S94" s="89"/>
      <c r="T94" s="89"/>
    </row>
    <row r="95" spans="6:20" s="12" customFormat="1" ht="15.75">
      <c r="F95" s="21"/>
      <c r="G95" s="21"/>
      <c r="H95" s="21"/>
      <c r="I95" s="116"/>
      <c r="J95" s="27"/>
      <c r="K95" s="27"/>
      <c r="L95" s="27"/>
      <c r="M95" s="116"/>
      <c r="N95" s="116"/>
      <c r="O95" s="116"/>
      <c r="P95" s="116"/>
      <c r="Q95" s="116"/>
      <c r="R95" s="89"/>
      <c r="S95" s="89"/>
      <c r="T95" s="89"/>
    </row>
    <row r="96" spans="6:20" s="12" customFormat="1" ht="15.75">
      <c r="F96" s="21"/>
      <c r="G96" s="21"/>
      <c r="H96" s="21"/>
      <c r="I96" s="116"/>
      <c r="J96" s="27"/>
      <c r="K96" s="27"/>
      <c r="L96" s="27"/>
      <c r="M96" s="116"/>
      <c r="N96" s="116"/>
      <c r="O96" s="116"/>
      <c r="P96" s="116"/>
      <c r="Q96" s="116"/>
      <c r="R96" s="89"/>
      <c r="S96" s="89"/>
      <c r="T96" s="89"/>
    </row>
    <row r="97" spans="6:20" s="12" customFormat="1" ht="15.75">
      <c r="F97" s="21"/>
      <c r="G97" s="21"/>
      <c r="H97" s="21"/>
      <c r="I97" s="116"/>
      <c r="J97" s="27"/>
      <c r="K97" s="27"/>
      <c r="L97" s="27"/>
      <c r="M97" s="116"/>
      <c r="N97" s="116"/>
      <c r="O97" s="116"/>
      <c r="P97" s="116"/>
      <c r="Q97" s="116"/>
      <c r="R97" s="89"/>
      <c r="S97" s="89"/>
      <c r="T97" s="89"/>
    </row>
    <row r="98" spans="6:20" s="12" customFormat="1" ht="15.75">
      <c r="F98" s="21"/>
      <c r="G98" s="21"/>
      <c r="H98" s="21"/>
      <c r="I98" s="116"/>
      <c r="J98" s="27"/>
      <c r="K98" s="27"/>
      <c r="L98" s="27"/>
      <c r="M98" s="116"/>
      <c r="N98" s="116"/>
      <c r="O98" s="116"/>
      <c r="P98" s="116"/>
      <c r="Q98" s="116"/>
      <c r="R98" s="89"/>
      <c r="S98" s="89"/>
      <c r="T98" s="89"/>
    </row>
    <row r="99" spans="6:20" s="12" customFormat="1" ht="15.75">
      <c r="F99" s="21"/>
      <c r="G99" s="21"/>
      <c r="H99" s="21"/>
      <c r="I99" s="116"/>
      <c r="J99" s="27"/>
      <c r="K99" s="27"/>
      <c r="L99" s="27"/>
      <c r="M99" s="116"/>
      <c r="N99" s="116"/>
      <c r="O99" s="116"/>
      <c r="P99" s="116"/>
      <c r="Q99" s="116"/>
      <c r="R99" s="89"/>
      <c r="S99" s="89"/>
      <c r="T99" s="89"/>
    </row>
    <row r="100" spans="6:20" s="12" customFormat="1" ht="15.75">
      <c r="F100" s="21"/>
      <c r="G100" s="21"/>
      <c r="H100" s="21"/>
      <c r="I100" s="116"/>
      <c r="J100" s="27"/>
      <c r="K100" s="27"/>
      <c r="L100" s="27"/>
      <c r="M100" s="116"/>
      <c r="N100" s="116"/>
      <c r="O100" s="116"/>
      <c r="P100" s="116"/>
      <c r="Q100" s="116"/>
      <c r="R100" s="89"/>
      <c r="S100" s="89"/>
      <c r="T100" s="89"/>
    </row>
    <row r="101" spans="6:20" s="12" customFormat="1" ht="15.75">
      <c r="F101" s="21"/>
      <c r="G101" s="21"/>
      <c r="H101" s="21"/>
      <c r="I101" s="116"/>
      <c r="J101" s="27"/>
      <c r="K101" s="27"/>
      <c r="L101" s="27"/>
      <c r="M101" s="116"/>
      <c r="N101" s="116"/>
      <c r="O101" s="116"/>
      <c r="P101" s="116"/>
      <c r="Q101" s="116"/>
      <c r="R101" s="89"/>
      <c r="S101" s="89"/>
      <c r="T101" s="89"/>
    </row>
    <row r="102" spans="6:20" s="12" customFormat="1" ht="15.75">
      <c r="F102" s="21"/>
      <c r="G102" s="21"/>
      <c r="H102" s="21"/>
      <c r="I102" s="116"/>
      <c r="J102" s="27"/>
      <c r="K102" s="27"/>
      <c r="L102" s="27"/>
      <c r="M102" s="116"/>
      <c r="N102" s="116"/>
      <c r="O102" s="116"/>
      <c r="P102" s="116"/>
      <c r="Q102" s="116"/>
      <c r="R102" s="89"/>
      <c r="S102" s="89"/>
      <c r="T102" s="89"/>
    </row>
    <row r="103" spans="6:20" s="12" customFormat="1" ht="15.75">
      <c r="F103" s="21"/>
      <c r="G103" s="21"/>
      <c r="H103" s="21"/>
      <c r="I103" s="116"/>
      <c r="J103" s="27"/>
      <c r="K103" s="27"/>
      <c r="L103" s="27"/>
      <c r="M103" s="116"/>
      <c r="N103" s="116"/>
      <c r="O103" s="116"/>
      <c r="P103" s="116"/>
      <c r="Q103" s="116"/>
      <c r="R103" s="89"/>
      <c r="S103" s="89"/>
      <c r="T103" s="89"/>
    </row>
    <row r="104" spans="6:20" s="12" customFormat="1" ht="15.75">
      <c r="F104" s="21"/>
      <c r="G104" s="21"/>
      <c r="H104" s="21"/>
      <c r="I104" s="116"/>
      <c r="J104" s="27"/>
      <c r="K104" s="27"/>
      <c r="L104" s="27"/>
      <c r="M104" s="116"/>
      <c r="N104" s="116"/>
      <c r="O104" s="116"/>
      <c r="P104" s="116"/>
      <c r="Q104" s="116"/>
      <c r="R104" s="89"/>
      <c r="S104" s="89"/>
      <c r="T104" s="89"/>
    </row>
    <row r="105" spans="6:20" s="12" customFormat="1" ht="15.75">
      <c r="F105" s="21"/>
      <c r="G105" s="21"/>
      <c r="H105" s="21"/>
      <c r="I105" s="116"/>
      <c r="J105" s="27"/>
      <c r="K105" s="27"/>
      <c r="L105" s="27"/>
      <c r="M105" s="116"/>
      <c r="N105" s="116"/>
      <c r="O105" s="116"/>
      <c r="P105" s="116"/>
      <c r="Q105" s="116"/>
      <c r="R105" s="89"/>
      <c r="S105" s="89"/>
      <c r="T105" s="89"/>
    </row>
    <row r="106" spans="6:20" s="12" customFormat="1" ht="15.75">
      <c r="F106" s="21"/>
      <c r="G106" s="21"/>
      <c r="H106" s="21"/>
      <c r="I106" s="116"/>
      <c r="J106" s="27"/>
      <c r="K106" s="27"/>
      <c r="L106" s="27"/>
      <c r="M106" s="116"/>
      <c r="N106" s="116"/>
      <c r="O106" s="116"/>
      <c r="P106" s="116"/>
      <c r="Q106" s="116"/>
      <c r="R106" s="89"/>
      <c r="S106" s="89"/>
      <c r="T106" s="89"/>
    </row>
    <row r="107" spans="6:20" s="12" customFormat="1" ht="15.75">
      <c r="F107" s="21"/>
      <c r="G107" s="21"/>
      <c r="H107" s="21"/>
      <c r="I107" s="116"/>
      <c r="J107" s="27"/>
      <c r="K107" s="27"/>
      <c r="L107" s="27"/>
      <c r="M107" s="116"/>
      <c r="N107" s="116"/>
      <c r="O107" s="116"/>
      <c r="P107" s="116"/>
      <c r="Q107" s="116"/>
      <c r="R107" s="89"/>
      <c r="S107" s="89"/>
      <c r="T107" s="89"/>
    </row>
    <row r="108" spans="6:20" s="12" customFormat="1" ht="15.75">
      <c r="F108" s="21"/>
      <c r="G108" s="21"/>
      <c r="H108" s="21"/>
      <c r="I108" s="116"/>
      <c r="J108" s="27"/>
      <c r="K108" s="27"/>
      <c r="L108" s="27"/>
      <c r="M108" s="116"/>
      <c r="N108" s="116"/>
      <c r="O108" s="116"/>
      <c r="P108" s="116"/>
      <c r="Q108" s="116"/>
      <c r="R108" s="89"/>
      <c r="S108" s="89"/>
      <c r="T108" s="89"/>
    </row>
    <row r="109" spans="6:20" s="12" customFormat="1" ht="15.75">
      <c r="F109" s="21"/>
      <c r="G109" s="21"/>
      <c r="H109" s="21"/>
      <c r="I109" s="116"/>
      <c r="J109" s="27"/>
      <c r="K109" s="27"/>
      <c r="L109" s="27"/>
      <c r="M109" s="116"/>
      <c r="N109" s="116"/>
      <c r="O109" s="116"/>
      <c r="P109" s="116"/>
      <c r="Q109" s="116"/>
      <c r="R109" s="89"/>
      <c r="S109" s="89"/>
      <c r="T109" s="89"/>
    </row>
    <row r="110" spans="6:20" s="12" customFormat="1" ht="15.75">
      <c r="F110" s="21"/>
      <c r="G110" s="21"/>
      <c r="H110" s="21"/>
      <c r="I110" s="116"/>
      <c r="J110" s="27"/>
      <c r="K110" s="27"/>
      <c r="L110" s="27"/>
      <c r="M110" s="116"/>
      <c r="N110" s="116"/>
      <c r="O110" s="116"/>
      <c r="P110" s="116"/>
      <c r="Q110" s="116"/>
      <c r="R110" s="89"/>
      <c r="S110" s="89"/>
      <c r="T110" s="89"/>
    </row>
    <row r="111" spans="6:20" s="12" customFormat="1" ht="15.75">
      <c r="F111" s="21"/>
      <c r="G111" s="21"/>
      <c r="H111" s="21"/>
      <c r="I111" s="116"/>
      <c r="J111" s="27"/>
      <c r="K111" s="27"/>
      <c r="L111" s="27"/>
      <c r="M111" s="116"/>
      <c r="N111" s="116"/>
      <c r="O111" s="116"/>
      <c r="P111" s="116"/>
      <c r="Q111" s="116"/>
      <c r="R111" s="89"/>
      <c r="S111" s="89"/>
      <c r="T111" s="89"/>
    </row>
    <row r="112" spans="6:20" s="12" customFormat="1" ht="15.75">
      <c r="F112" s="21"/>
      <c r="G112" s="21"/>
      <c r="H112" s="21"/>
      <c r="I112" s="116"/>
      <c r="J112" s="27"/>
      <c r="K112" s="27"/>
      <c r="L112" s="27"/>
      <c r="M112" s="116"/>
      <c r="N112" s="116"/>
      <c r="O112" s="116"/>
      <c r="P112" s="116"/>
      <c r="Q112" s="116"/>
      <c r="R112" s="89"/>
      <c r="S112" s="89"/>
      <c r="T112" s="89"/>
    </row>
    <row r="113" spans="6:20" s="12" customFormat="1" ht="15.75">
      <c r="F113" s="21"/>
      <c r="G113" s="21"/>
      <c r="H113" s="21"/>
      <c r="I113" s="116"/>
      <c r="J113" s="27"/>
      <c r="K113" s="27"/>
      <c r="L113" s="27"/>
      <c r="M113" s="116"/>
      <c r="N113" s="116"/>
      <c r="O113" s="116"/>
      <c r="P113" s="116"/>
      <c r="Q113" s="116"/>
      <c r="R113" s="89"/>
      <c r="S113" s="89"/>
      <c r="T113" s="89"/>
    </row>
    <row r="114" spans="6:20" s="12" customFormat="1" ht="15.75">
      <c r="F114" s="21"/>
      <c r="G114" s="21"/>
      <c r="H114" s="21"/>
      <c r="I114" s="116"/>
      <c r="J114" s="27"/>
      <c r="K114" s="27"/>
      <c r="L114" s="27"/>
      <c r="M114" s="116"/>
      <c r="N114" s="116"/>
      <c r="O114" s="116"/>
      <c r="P114" s="116"/>
      <c r="Q114" s="116"/>
      <c r="R114" s="89"/>
      <c r="S114" s="89"/>
      <c r="T114" s="89"/>
    </row>
    <row r="115" spans="6:20" s="12" customFormat="1" ht="15.75">
      <c r="F115" s="21"/>
      <c r="G115" s="21"/>
      <c r="H115" s="21"/>
      <c r="I115" s="116"/>
      <c r="J115" s="27"/>
      <c r="K115" s="27"/>
      <c r="L115" s="27"/>
      <c r="M115" s="116"/>
      <c r="N115" s="116"/>
      <c r="O115" s="116"/>
      <c r="P115" s="116"/>
      <c r="Q115" s="116"/>
      <c r="R115" s="89"/>
      <c r="S115" s="89"/>
      <c r="T115" s="89"/>
    </row>
    <row r="116" spans="6:20" s="12" customFormat="1" ht="15.75">
      <c r="F116" s="21"/>
      <c r="G116" s="21"/>
      <c r="H116" s="21"/>
      <c r="I116" s="116"/>
      <c r="J116" s="27"/>
      <c r="K116" s="27"/>
      <c r="L116" s="27"/>
      <c r="M116" s="116"/>
      <c r="N116" s="116"/>
      <c r="O116" s="116"/>
      <c r="P116" s="116"/>
      <c r="Q116" s="116"/>
      <c r="R116" s="89"/>
      <c r="S116" s="89"/>
      <c r="T116" s="89"/>
    </row>
    <row r="117" spans="6:20" s="12" customFormat="1" ht="15.75">
      <c r="F117" s="21"/>
      <c r="G117" s="21"/>
      <c r="H117" s="21"/>
      <c r="I117" s="116"/>
      <c r="J117" s="27"/>
      <c r="K117" s="27"/>
      <c r="L117" s="27"/>
      <c r="M117" s="116"/>
      <c r="N117" s="116"/>
      <c r="O117" s="116"/>
      <c r="P117" s="116"/>
      <c r="Q117" s="116"/>
      <c r="R117" s="89"/>
      <c r="S117" s="89"/>
      <c r="T117" s="89"/>
    </row>
    <row r="118" spans="6:20" s="12" customFormat="1" ht="15.75">
      <c r="F118" s="21"/>
      <c r="G118" s="21"/>
      <c r="H118" s="21"/>
      <c r="I118" s="116"/>
      <c r="J118" s="27"/>
      <c r="K118" s="27"/>
      <c r="L118" s="27"/>
      <c r="M118" s="116"/>
      <c r="N118" s="116"/>
      <c r="O118" s="116"/>
      <c r="P118" s="116"/>
      <c r="Q118" s="116"/>
      <c r="R118" s="89"/>
      <c r="S118" s="89"/>
      <c r="T118" s="89"/>
    </row>
    <row r="119" spans="6:20" s="12" customFormat="1" ht="15.75">
      <c r="F119" s="21"/>
      <c r="G119" s="21"/>
      <c r="H119" s="21"/>
      <c r="I119" s="116"/>
      <c r="J119" s="27"/>
      <c r="K119" s="27"/>
      <c r="L119" s="27"/>
      <c r="M119" s="116"/>
      <c r="N119" s="116"/>
      <c r="O119" s="116"/>
      <c r="P119" s="116"/>
      <c r="Q119" s="116"/>
      <c r="R119" s="89"/>
      <c r="S119" s="89"/>
      <c r="T119" s="89"/>
    </row>
    <row r="120" spans="6:20" s="12" customFormat="1" ht="15.75">
      <c r="F120" s="21"/>
      <c r="G120" s="21"/>
      <c r="H120" s="21"/>
      <c r="I120" s="116"/>
      <c r="J120" s="27"/>
      <c r="K120" s="27"/>
      <c r="L120" s="27"/>
      <c r="M120" s="116"/>
      <c r="N120" s="116"/>
      <c r="O120" s="116"/>
      <c r="P120" s="116"/>
      <c r="Q120" s="116"/>
      <c r="R120" s="89"/>
      <c r="S120" s="89"/>
      <c r="T120" s="89"/>
    </row>
    <row r="121" spans="6:20" s="12" customFormat="1" ht="15.75">
      <c r="F121" s="21"/>
      <c r="G121" s="21"/>
      <c r="H121" s="21"/>
      <c r="I121" s="116"/>
      <c r="J121" s="27"/>
      <c r="K121" s="27"/>
      <c r="L121" s="27"/>
      <c r="M121" s="116"/>
      <c r="N121" s="116"/>
      <c r="O121" s="116"/>
      <c r="P121" s="116"/>
      <c r="Q121" s="116"/>
      <c r="R121" s="89"/>
      <c r="S121" s="89"/>
      <c r="T121" s="89"/>
    </row>
    <row r="122" spans="6:20" s="12" customFormat="1" ht="15.75">
      <c r="F122" s="21"/>
      <c r="G122" s="21"/>
      <c r="H122" s="21"/>
      <c r="I122" s="116"/>
      <c r="J122" s="27"/>
      <c r="K122" s="27"/>
      <c r="L122" s="27"/>
      <c r="M122" s="116"/>
      <c r="N122" s="116"/>
      <c r="O122" s="116"/>
      <c r="P122" s="116"/>
      <c r="Q122" s="116"/>
      <c r="R122" s="89"/>
      <c r="S122" s="89"/>
      <c r="T122" s="89"/>
    </row>
    <row r="123" spans="6:20" s="12" customFormat="1" ht="15.75">
      <c r="F123" s="21"/>
      <c r="G123" s="21"/>
      <c r="H123" s="21"/>
      <c r="I123" s="116"/>
      <c r="J123" s="27"/>
      <c r="K123" s="27"/>
      <c r="L123" s="27"/>
      <c r="M123" s="116"/>
      <c r="N123" s="116"/>
      <c r="O123" s="116"/>
      <c r="P123" s="116"/>
      <c r="Q123" s="116"/>
      <c r="R123" s="89"/>
      <c r="S123" s="89"/>
      <c r="T123" s="89"/>
    </row>
    <row r="124" spans="6:20" s="12" customFormat="1" ht="15.75">
      <c r="F124" s="21"/>
      <c r="G124" s="21"/>
      <c r="H124" s="21"/>
      <c r="I124" s="116"/>
      <c r="J124" s="27"/>
      <c r="K124" s="27"/>
      <c r="L124" s="27"/>
      <c r="M124" s="116"/>
      <c r="N124" s="116"/>
      <c r="O124" s="116"/>
      <c r="P124" s="116"/>
      <c r="Q124" s="116"/>
      <c r="R124" s="89"/>
      <c r="S124" s="89"/>
      <c r="T124" s="89"/>
    </row>
    <row r="125" spans="6:20" s="12" customFormat="1" ht="15.75">
      <c r="F125" s="21"/>
      <c r="G125" s="21"/>
      <c r="H125" s="21"/>
      <c r="I125" s="116"/>
      <c r="J125" s="27"/>
      <c r="K125" s="27"/>
      <c r="L125" s="27"/>
      <c r="M125" s="116"/>
      <c r="N125" s="116"/>
      <c r="O125" s="116"/>
      <c r="P125" s="116"/>
      <c r="Q125" s="116"/>
      <c r="R125" s="89"/>
      <c r="S125" s="89"/>
      <c r="T125" s="89"/>
    </row>
    <row r="126" spans="6:20" s="12" customFormat="1" ht="15.75">
      <c r="F126" s="21"/>
      <c r="G126" s="21"/>
      <c r="H126" s="21"/>
      <c r="I126" s="116"/>
      <c r="J126" s="27"/>
      <c r="K126" s="27"/>
      <c r="L126" s="27"/>
      <c r="M126" s="116"/>
      <c r="N126" s="116"/>
      <c r="O126" s="116"/>
      <c r="P126" s="116"/>
      <c r="Q126" s="116"/>
      <c r="R126" s="89"/>
      <c r="S126" s="89"/>
      <c r="T126" s="89"/>
    </row>
    <row r="127" spans="6:20" s="12" customFormat="1" ht="15.75">
      <c r="F127" s="21"/>
      <c r="G127" s="21"/>
      <c r="H127" s="21"/>
      <c r="I127" s="116"/>
      <c r="J127" s="27"/>
      <c r="K127" s="27"/>
      <c r="L127" s="27"/>
      <c r="M127" s="116"/>
      <c r="N127" s="116"/>
      <c r="O127" s="116"/>
      <c r="P127" s="116"/>
      <c r="Q127" s="116"/>
      <c r="R127" s="89"/>
      <c r="S127" s="89"/>
      <c r="T127" s="89"/>
    </row>
    <row r="128" spans="6:20" s="12" customFormat="1" ht="15.75">
      <c r="F128" s="21"/>
      <c r="G128" s="21"/>
      <c r="H128" s="21"/>
      <c r="I128" s="116"/>
      <c r="J128" s="27"/>
      <c r="K128" s="27"/>
      <c r="L128" s="27"/>
      <c r="M128" s="116"/>
      <c r="N128" s="116"/>
      <c r="O128" s="116"/>
      <c r="P128" s="116"/>
      <c r="Q128" s="116"/>
      <c r="R128" s="89"/>
      <c r="S128" s="89"/>
      <c r="T128" s="89"/>
    </row>
    <row r="129" spans="6:20" s="12" customFormat="1" ht="15.75">
      <c r="F129" s="21"/>
      <c r="G129" s="21"/>
      <c r="H129" s="21"/>
      <c r="I129" s="116"/>
      <c r="J129" s="27"/>
      <c r="K129" s="27"/>
      <c r="L129" s="27"/>
      <c r="M129" s="116"/>
      <c r="N129" s="116"/>
      <c r="O129" s="116"/>
      <c r="P129" s="116"/>
      <c r="Q129" s="116"/>
      <c r="R129" s="89"/>
      <c r="S129" s="89"/>
      <c r="T129" s="89"/>
    </row>
    <row r="130" spans="6:20" s="12" customFormat="1" ht="15.75">
      <c r="F130" s="21"/>
      <c r="G130" s="21"/>
      <c r="H130" s="21"/>
      <c r="I130" s="116"/>
      <c r="J130" s="27"/>
      <c r="K130" s="27"/>
      <c r="L130" s="27"/>
      <c r="M130" s="116"/>
      <c r="N130" s="116"/>
      <c r="O130" s="116"/>
      <c r="P130" s="116"/>
      <c r="Q130" s="116"/>
      <c r="R130" s="89"/>
      <c r="S130" s="89"/>
      <c r="T130" s="89"/>
    </row>
    <row r="131" spans="6:20" s="12" customFormat="1" ht="15.75">
      <c r="F131" s="21"/>
      <c r="G131" s="21"/>
      <c r="H131" s="21"/>
      <c r="I131" s="116"/>
      <c r="J131" s="27"/>
      <c r="K131" s="27"/>
      <c r="L131" s="27"/>
      <c r="M131" s="116"/>
      <c r="N131" s="116"/>
      <c r="O131" s="116"/>
      <c r="P131" s="116"/>
      <c r="Q131" s="116"/>
      <c r="R131" s="89"/>
      <c r="S131" s="89"/>
      <c r="T131" s="89"/>
    </row>
    <row r="132" spans="6:20" s="12" customFormat="1" ht="15.75">
      <c r="F132" s="21"/>
      <c r="G132" s="21"/>
      <c r="H132" s="21"/>
      <c r="I132" s="116"/>
      <c r="J132" s="27"/>
      <c r="K132" s="27"/>
      <c r="L132" s="27"/>
      <c r="M132" s="116"/>
      <c r="N132" s="116"/>
      <c r="O132" s="116"/>
      <c r="P132" s="116"/>
      <c r="Q132" s="116"/>
      <c r="R132" s="89"/>
      <c r="S132" s="89"/>
      <c r="T132" s="89"/>
    </row>
    <row r="133" spans="6:20" s="12" customFormat="1" ht="15.75">
      <c r="F133" s="21"/>
      <c r="G133" s="21"/>
      <c r="H133" s="21"/>
      <c r="I133" s="116"/>
      <c r="J133" s="27"/>
      <c r="K133" s="27"/>
      <c r="L133" s="27"/>
      <c r="M133" s="116"/>
      <c r="N133" s="116"/>
      <c r="O133" s="116"/>
      <c r="P133" s="116"/>
      <c r="Q133" s="116"/>
      <c r="R133" s="89"/>
      <c r="S133" s="89"/>
      <c r="T133" s="89"/>
    </row>
    <row r="134" spans="6:20" s="12" customFormat="1" ht="15.75">
      <c r="F134" s="21"/>
      <c r="G134" s="21"/>
      <c r="H134" s="21"/>
      <c r="I134" s="116"/>
      <c r="J134" s="27"/>
      <c r="K134" s="27"/>
      <c r="L134" s="27"/>
      <c r="M134" s="116"/>
      <c r="N134" s="116"/>
      <c r="O134" s="116"/>
      <c r="P134" s="116"/>
      <c r="Q134" s="116"/>
      <c r="R134" s="89"/>
      <c r="S134" s="89"/>
      <c r="T134" s="89"/>
    </row>
    <row r="135" spans="6:20" s="12" customFormat="1" ht="15.75">
      <c r="F135" s="21"/>
      <c r="G135" s="21"/>
      <c r="H135" s="21"/>
      <c r="I135" s="116"/>
      <c r="J135" s="27"/>
      <c r="K135" s="27"/>
      <c r="L135" s="27"/>
      <c r="M135" s="116"/>
      <c r="N135" s="116"/>
      <c r="O135" s="116"/>
      <c r="P135" s="116"/>
      <c r="Q135" s="116"/>
      <c r="R135" s="89"/>
      <c r="S135" s="89"/>
      <c r="T135" s="89"/>
    </row>
    <row r="136" spans="6:20" s="12" customFormat="1" ht="15.75">
      <c r="F136" s="21"/>
      <c r="G136" s="21"/>
      <c r="H136" s="21"/>
      <c r="I136" s="116"/>
      <c r="J136" s="27"/>
      <c r="K136" s="27"/>
      <c r="L136" s="27"/>
      <c r="M136" s="116"/>
      <c r="N136" s="116"/>
      <c r="O136" s="116"/>
      <c r="P136" s="116"/>
      <c r="Q136" s="116"/>
      <c r="R136" s="89"/>
      <c r="S136" s="89"/>
      <c r="T136" s="89"/>
    </row>
    <row r="137" spans="6:20" s="12" customFormat="1" ht="15.75">
      <c r="F137" s="21"/>
      <c r="G137" s="21"/>
      <c r="H137" s="21"/>
      <c r="I137" s="116"/>
      <c r="J137" s="27"/>
      <c r="K137" s="27"/>
      <c r="L137" s="27"/>
      <c r="M137" s="116"/>
      <c r="N137" s="116"/>
      <c r="O137" s="116"/>
      <c r="P137" s="116"/>
      <c r="Q137" s="116"/>
      <c r="R137" s="89"/>
      <c r="S137" s="89"/>
      <c r="T137" s="89"/>
    </row>
    <row r="138" spans="6:20" s="12" customFormat="1" ht="15.75">
      <c r="F138" s="21"/>
      <c r="G138" s="21"/>
      <c r="H138" s="21"/>
      <c r="I138" s="116"/>
      <c r="J138" s="27"/>
      <c r="K138" s="27"/>
      <c r="L138" s="27"/>
      <c r="M138" s="116"/>
      <c r="N138" s="116"/>
      <c r="O138" s="116"/>
      <c r="P138" s="116"/>
      <c r="Q138" s="116"/>
      <c r="R138" s="89"/>
      <c r="S138" s="89"/>
      <c r="T138" s="89"/>
    </row>
    <row r="139" spans="6:20" s="12" customFormat="1" ht="15.75">
      <c r="F139" s="21"/>
      <c r="G139" s="21"/>
      <c r="H139" s="21"/>
      <c r="I139" s="116"/>
      <c r="J139" s="27"/>
      <c r="K139" s="27"/>
      <c r="L139" s="27"/>
      <c r="M139" s="116"/>
      <c r="N139" s="116"/>
      <c r="O139" s="116"/>
      <c r="P139" s="116"/>
      <c r="Q139" s="116"/>
      <c r="R139" s="89"/>
      <c r="S139" s="89"/>
      <c r="T139" s="89"/>
    </row>
    <row r="140" spans="6:20" s="12" customFormat="1" ht="15.75">
      <c r="F140" s="21"/>
      <c r="G140" s="21"/>
      <c r="H140" s="21"/>
      <c r="I140" s="116"/>
      <c r="J140" s="27"/>
      <c r="K140" s="27"/>
      <c r="L140" s="27"/>
      <c r="M140" s="116"/>
      <c r="N140" s="116"/>
      <c r="O140" s="116"/>
      <c r="P140" s="116"/>
      <c r="Q140" s="116"/>
      <c r="R140" s="89"/>
      <c r="S140" s="89"/>
      <c r="T140" s="89"/>
    </row>
    <row r="141" spans="6:20" s="12" customFormat="1" ht="15.75">
      <c r="F141" s="21"/>
      <c r="G141" s="21"/>
      <c r="H141" s="21"/>
      <c r="I141" s="116"/>
      <c r="J141" s="27"/>
      <c r="K141" s="27"/>
      <c r="L141" s="27"/>
      <c r="M141" s="116"/>
      <c r="N141" s="116"/>
      <c r="O141" s="116"/>
      <c r="P141" s="116"/>
      <c r="Q141" s="116"/>
      <c r="R141" s="89"/>
      <c r="S141" s="89"/>
      <c r="T141" s="89"/>
    </row>
    <row r="142" spans="6:20" s="12" customFormat="1" ht="15.75">
      <c r="F142" s="21"/>
      <c r="G142" s="21"/>
      <c r="H142" s="21"/>
      <c r="I142" s="116"/>
      <c r="J142" s="27"/>
      <c r="K142" s="27"/>
      <c r="L142" s="27"/>
      <c r="M142" s="116"/>
      <c r="N142" s="116"/>
      <c r="O142" s="116"/>
      <c r="P142" s="116"/>
      <c r="Q142" s="116"/>
      <c r="R142" s="89"/>
      <c r="S142" s="89"/>
      <c r="T142" s="89"/>
    </row>
    <row r="143" spans="6:20" s="12" customFormat="1" ht="15.75">
      <c r="F143" s="21"/>
      <c r="G143" s="21"/>
      <c r="H143" s="21"/>
      <c r="I143" s="116"/>
      <c r="J143" s="27"/>
      <c r="K143" s="27"/>
      <c r="L143" s="27"/>
      <c r="M143" s="116"/>
      <c r="N143" s="116"/>
      <c r="O143" s="116"/>
      <c r="P143" s="116"/>
      <c r="Q143" s="116"/>
      <c r="R143" s="89"/>
      <c r="S143" s="89"/>
      <c r="T143" s="89"/>
    </row>
    <row r="144" spans="6:20" s="12" customFormat="1" ht="15.75">
      <c r="F144" s="21"/>
      <c r="G144" s="21"/>
      <c r="H144" s="21"/>
      <c r="I144" s="116"/>
      <c r="J144" s="27"/>
      <c r="K144" s="27"/>
      <c r="L144" s="27"/>
      <c r="M144" s="116"/>
      <c r="N144" s="116"/>
      <c r="O144" s="116"/>
      <c r="P144" s="116"/>
      <c r="Q144" s="116"/>
      <c r="R144" s="89"/>
      <c r="S144" s="89"/>
      <c r="T144" s="89"/>
    </row>
    <row r="145" spans="6:20" s="12" customFormat="1" ht="15.75">
      <c r="F145" s="21"/>
      <c r="G145" s="21"/>
      <c r="H145" s="21"/>
      <c r="I145" s="116"/>
      <c r="J145" s="27"/>
      <c r="K145" s="27"/>
      <c r="L145" s="27"/>
      <c r="M145" s="116"/>
      <c r="N145" s="116"/>
      <c r="O145" s="116"/>
      <c r="P145" s="116"/>
      <c r="Q145" s="116"/>
      <c r="R145" s="89"/>
      <c r="S145" s="89"/>
      <c r="T145" s="89"/>
    </row>
    <row r="146" spans="6:20" s="12" customFormat="1" ht="15.75">
      <c r="F146" s="21"/>
      <c r="G146" s="21"/>
      <c r="H146" s="21"/>
      <c r="I146" s="116"/>
      <c r="J146" s="27"/>
      <c r="K146" s="27"/>
      <c r="L146" s="27"/>
      <c r="M146" s="116"/>
      <c r="N146" s="116"/>
      <c r="O146" s="116"/>
      <c r="P146" s="116"/>
      <c r="Q146" s="116"/>
      <c r="R146" s="89"/>
      <c r="S146" s="89"/>
      <c r="T146" s="89"/>
    </row>
    <row r="147" spans="6:20" s="12" customFormat="1" ht="15.75">
      <c r="F147" s="21"/>
      <c r="G147" s="21"/>
      <c r="H147" s="21"/>
      <c r="I147" s="116"/>
      <c r="J147" s="27"/>
      <c r="K147" s="27"/>
      <c r="L147" s="27"/>
      <c r="M147" s="116"/>
      <c r="N147" s="116"/>
      <c r="O147" s="116"/>
      <c r="P147" s="116"/>
      <c r="Q147" s="116"/>
      <c r="R147" s="89"/>
      <c r="S147" s="89"/>
      <c r="T147" s="89"/>
    </row>
    <row r="148" spans="6:20" s="12" customFormat="1" ht="15.75">
      <c r="F148" s="21"/>
      <c r="G148" s="21"/>
      <c r="H148" s="21"/>
      <c r="I148" s="116"/>
      <c r="J148" s="27"/>
      <c r="K148" s="27"/>
      <c r="L148" s="27"/>
      <c r="M148" s="116"/>
      <c r="N148" s="116"/>
      <c r="O148" s="116"/>
      <c r="P148" s="116"/>
      <c r="Q148" s="116"/>
      <c r="R148" s="89"/>
      <c r="S148" s="89"/>
      <c r="T148" s="89"/>
    </row>
    <row r="149" spans="6:20" s="12" customFormat="1" ht="15.75">
      <c r="F149" s="21"/>
      <c r="G149" s="21"/>
      <c r="H149" s="21"/>
      <c r="I149" s="116"/>
      <c r="J149" s="27"/>
      <c r="K149" s="27"/>
      <c r="L149" s="27"/>
      <c r="M149" s="116"/>
      <c r="N149" s="116"/>
      <c r="O149" s="116"/>
      <c r="P149" s="116"/>
      <c r="Q149" s="116"/>
      <c r="R149" s="89"/>
      <c r="S149" s="89"/>
      <c r="T149" s="89"/>
    </row>
    <row r="150" spans="6:20" s="12" customFormat="1" ht="15.75">
      <c r="F150" s="21"/>
      <c r="G150" s="21"/>
      <c r="H150" s="21"/>
      <c r="I150" s="116"/>
      <c r="J150" s="27"/>
      <c r="K150" s="27"/>
      <c r="L150" s="27"/>
      <c r="M150" s="116"/>
      <c r="N150" s="116"/>
      <c r="O150" s="116"/>
      <c r="P150" s="116"/>
      <c r="Q150" s="116"/>
      <c r="R150" s="89"/>
      <c r="S150" s="89"/>
      <c r="T150" s="89"/>
    </row>
    <row r="151" spans="6:20" s="12" customFormat="1" ht="15.75">
      <c r="F151" s="21"/>
      <c r="G151" s="21"/>
      <c r="H151" s="21"/>
      <c r="I151" s="116"/>
      <c r="J151" s="27"/>
      <c r="K151" s="27"/>
      <c r="L151" s="27"/>
      <c r="M151" s="116"/>
      <c r="N151" s="116"/>
      <c r="O151" s="116"/>
      <c r="P151" s="116"/>
      <c r="Q151" s="116"/>
      <c r="R151" s="89"/>
      <c r="S151" s="89"/>
      <c r="T151" s="89"/>
    </row>
    <row r="152" spans="6:20" s="12" customFormat="1" ht="15.75">
      <c r="F152" s="21"/>
      <c r="G152" s="21"/>
      <c r="H152" s="21"/>
      <c r="I152" s="116"/>
      <c r="J152" s="27"/>
      <c r="K152" s="27"/>
      <c r="L152" s="27"/>
      <c r="M152" s="116"/>
      <c r="N152" s="116"/>
      <c r="O152" s="116"/>
      <c r="P152" s="116"/>
      <c r="Q152" s="116"/>
      <c r="R152" s="89"/>
      <c r="S152" s="89"/>
      <c r="T152" s="89"/>
    </row>
    <row r="153" spans="6:20" s="12" customFormat="1" ht="15.75">
      <c r="F153" s="21"/>
      <c r="G153" s="21"/>
      <c r="H153" s="21"/>
      <c r="I153" s="116"/>
      <c r="J153" s="27"/>
      <c r="K153" s="27"/>
      <c r="L153" s="27"/>
      <c r="M153" s="116"/>
      <c r="N153" s="116"/>
      <c r="O153" s="116"/>
      <c r="P153" s="116"/>
      <c r="Q153" s="116"/>
      <c r="R153" s="89"/>
      <c r="S153" s="89"/>
      <c r="T153" s="89"/>
    </row>
    <row r="154" spans="6:20" s="12" customFormat="1" ht="15.75">
      <c r="F154" s="21"/>
      <c r="G154" s="21"/>
      <c r="H154" s="21"/>
      <c r="I154" s="116"/>
      <c r="J154" s="27"/>
      <c r="K154" s="27"/>
      <c r="L154" s="27"/>
      <c r="M154" s="116"/>
      <c r="N154" s="116"/>
      <c r="O154" s="116"/>
      <c r="P154" s="116"/>
      <c r="Q154" s="116"/>
      <c r="R154" s="89"/>
      <c r="S154" s="89"/>
      <c r="T154" s="89"/>
    </row>
    <row r="155" spans="6:20" s="12" customFormat="1" ht="15.75">
      <c r="F155" s="21"/>
      <c r="G155" s="21"/>
      <c r="H155" s="21"/>
      <c r="I155" s="116"/>
      <c r="J155" s="27"/>
      <c r="K155" s="27"/>
      <c r="L155" s="27"/>
      <c r="M155" s="116"/>
      <c r="N155" s="116"/>
      <c r="O155" s="116"/>
      <c r="P155" s="116"/>
      <c r="Q155" s="116"/>
      <c r="R155" s="89"/>
      <c r="S155" s="89"/>
      <c r="T155" s="89"/>
    </row>
    <row r="156" spans="6:20" s="12" customFormat="1" ht="15.75">
      <c r="F156" s="21"/>
      <c r="G156" s="21"/>
      <c r="H156" s="21"/>
      <c r="I156" s="116"/>
      <c r="J156" s="27"/>
      <c r="K156" s="27"/>
      <c r="L156" s="27"/>
      <c r="M156" s="116"/>
      <c r="N156" s="116"/>
      <c r="O156" s="116"/>
      <c r="P156" s="116"/>
      <c r="Q156" s="116"/>
      <c r="R156" s="89"/>
      <c r="S156" s="89"/>
      <c r="T156" s="89"/>
    </row>
    <row r="157" spans="6:20" s="12" customFormat="1" ht="15.75">
      <c r="F157" s="21"/>
      <c r="G157" s="21"/>
      <c r="H157" s="21"/>
      <c r="I157" s="116"/>
      <c r="J157" s="27"/>
      <c r="K157" s="27"/>
      <c r="L157" s="27"/>
      <c r="M157" s="116"/>
      <c r="N157" s="116"/>
      <c r="O157" s="116"/>
      <c r="P157" s="116"/>
      <c r="Q157" s="116"/>
      <c r="R157" s="89"/>
      <c r="S157" s="89"/>
      <c r="T157" s="89"/>
    </row>
    <row r="158" spans="6:20" s="12" customFormat="1" ht="15.75">
      <c r="F158" s="21"/>
      <c r="G158" s="21"/>
      <c r="H158" s="21"/>
      <c r="I158" s="116"/>
      <c r="J158" s="27"/>
      <c r="K158" s="27"/>
      <c r="L158" s="27"/>
      <c r="M158" s="116"/>
      <c r="N158" s="116"/>
      <c r="O158" s="116"/>
      <c r="P158" s="116"/>
      <c r="Q158" s="116"/>
      <c r="R158" s="89"/>
      <c r="S158" s="89"/>
      <c r="T158" s="89"/>
    </row>
    <row r="159" spans="6:20" s="12" customFormat="1" ht="15.75">
      <c r="F159" s="21"/>
      <c r="G159" s="21"/>
      <c r="H159" s="21"/>
      <c r="I159" s="116"/>
      <c r="J159" s="27"/>
      <c r="K159" s="27"/>
      <c r="L159" s="27"/>
      <c r="M159" s="116"/>
      <c r="N159" s="116"/>
      <c r="O159" s="116"/>
      <c r="P159" s="116"/>
      <c r="Q159" s="116"/>
      <c r="R159" s="89"/>
      <c r="S159" s="89"/>
      <c r="T159" s="89"/>
    </row>
    <row r="160" spans="6:20" s="12" customFormat="1" ht="15.75">
      <c r="F160" s="21"/>
      <c r="G160" s="21"/>
      <c r="H160" s="21"/>
      <c r="I160" s="116"/>
      <c r="J160" s="27"/>
      <c r="K160" s="27"/>
      <c r="L160" s="27"/>
      <c r="M160" s="116"/>
      <c r="N160" s="116"/>
      <c r="O160" s="116"/>
      <c r="P160" s="116"/>
      <c r="Q160" s="116"/>
      <c r="R160" s="89"/>
      <c r="S160" s="89"/>
      <c r="T160" s="89"/>
    </row>
    <row r="161" spans="6:20" s="12" customFormat="1" ht="15.75">
      <c r="F161" s="21"/>
      <c r="G161" s="21"/>
      <c r="H161" s="21"/>
      <c r="I161" s="116"/>
      <c r="J161" s="27"/>
      <c r="K161" s="27"/>
      <c r="L161" s="27"/>
      <c r="M161" s="116"/>
      <c r="N161" s="116"/>
      <c r="O161" s="116"/>
      <c r="P161" s="116"/>
      <c r="Q161" s="116"/>
      <c r="R161" s="89"/>
      <c r="S161" s="89"/>
      <c r="T161" s="89"/>
    </row>
    <row r="162" spans="6:20" s="12" customFormat="1" ht="15.75">
      <c r="F162" s="21"/>
      <c r="G162" s="21"/>
      <c r="H162" s="21"/>
      <c r="I162" s="116"/>
      <c r="J162" s="27"/>
      <c r="K162" s="27"/>
      <c r="L162" s="27"/>
      <c r="M162" s="116"/>
      <c r="N162" s="116"/>
      <c r="O162" s="116"/>
      <c r="P162" s="116"/>
      <c r="Q162" s="116"/>
      <c r="R162" s="89"/>
      <c r="S162" s="89"/>
      <c r="T162" s="89"/>
    </row>
    <row r="163" spans="6:20" s="12" customFormat="1" ht="15.75">
      <c r="F163" s="21"/>
      <c r="G163" s="21"/>
      <c r="H163" s="21"/>
      <c r="I163" s="116"/>
      <c r="J163" s="27"/>
      <c r="K163" s="27"/>
      <c r="L163" s="27"/>
      <c r="M163" s="116"/>
      <c r="N163" s="116"/>
      <c r="O163" s="116"/>
      <c r="P163" s="116"/>
      <c r="Q163" s="116"/>
      <c r="R163" s="89"/>
      <c r="S163" s="89"/>
      <c r="T163" s="89"/>
    </row>
    <row r="164" spans="6:20" s="12" customFormat="1" ht="15.75">
      <c r="F164" s="21"/>
      <c r="G164" s="21"/>
      <c r="H164" s="21"/>
      <c r="I164" s="116"/>
      <c r="J164" s="27"/>
      <c r="K164" s="27"/>
      <c r="L164" s="27"/>
      <c r="M164" s="116"/>
      <c r="N164" s="116"/>
      <c r="O164" s="116"/>
      <c r="P164" s="116"/>
      <c r="Q164" s="116"/>
      <c r="R164" s="89"/>
      <c r="S164" s="89"/>
      <c r="T164" s="89"/>
    </row>
    <row r="165" spans="6:20" s="12" customFormat="1" ht="15.75">
      <c r="F165" s="21"/>
      <c r="G165" s="21"/>
      <c r="H165" s="21"/>
      <c r="I165" s="116"/>
      <c r="J165" s="27"/>
      <c r="K165" s="27"/>
      <c r="L165" s="27"/>
      <c r="M165" s="116"/>
      <c r="N165" s="116"/>
      <c r="O165" s="116"/>
      <c r="P165" s="116"/>
      <c r="Q165" s="116"/>
      <c r="R165" s="89"/>
      <c r="S165" s="89"/>
      <c r="T165" s="89"/>
    </row>
    <row r="166" spans="6:20" s="12" customFormat="1" ht="15.75">
      <c r="F166" s="21"/>
      <c r="G166" s="21"/>
      <c r="H166" s="21"/>
      <c r="I166" s="116"/>
      <c r="J166" s="27"/>
      <c r="K166" s="27"/>
      <c r="L166" s="27"/>
      <c r="M166" s="116"/>
      <c r="N166" s="116"/>
      <c r="O166" s="116"/>
      <c r="P166" s="116"/>
      <c r="Q166" s="116"/>
      <c r="R166" s="89"/>
      <c r="S166" s="89"/>
      <c r="T166" s="89"/>
    </row>
    <row r="167" spans="6:20" s="12" customFormat="1" ht="15.75">
      <c r="F167" s="21"/>
      <c r="G167" s="21"/>
      <c r="H167" s="21"/>
      <c r="I167" s="116"/>
      <c r="J167" s="27"/>
      <c r="K167" s="27"/>
      <c r="L167" s="27"/>
      <c r="M167" s="116"/>
      <c r="N167" s="116"/>
      <c r="O167" s="116"/>
      <c r="P167" s="116"/>
      <c r="Q167" s="116"/>
      <c r="R167" s="89"/>
      <c r="S167" s="89"/>
      <c r="T167" s="89"/>
    </row>
    <row r="168" spans="6:20" s="12" customFormat="1" ht="15.75">
      <c r="F168" s="21"/>
      <c r="G168" s="21"/>
      <c r="H168" s="21"/>
      <c r="I168" s="116"/>
      <c r="J168" s="27"/>
      <c r="K168" s="27"/>
      <c r="L168" s="27"/>
      <c r="M168" s="116"/>
      <c r="N168" s="116"/>
      <c r="O168" s="116"/>
      <c r="P168" s="116"/>
      <c r="Q168" s="116"/>
      <c r="R168" s="89"/>
      <c r="S168" s="89"/>
      <c r="T168" s="89"/>
    </row>
    <row r="169" spans="6:20" s="12" customFormat="1" ht="15.75">
      <c r="F169" s="21"/>
      <c r="G169" s="21"/>
      <c r="H169" s="21"/>
      <c r="I169" s="116"/>
      <c r="J169" s="27"/>
      <c r="K169" s="27"/>
      <c r="L169" s="27"/>
      <c r="M169" s="116"/>
      <c r="N169" s="116"/>
      <c r="O169" s="116"/>
      <c r="P169" s="116"/>
      <c r="Q169" s="116"/>
      <c r="R169" s="89"/>
      <c r="S169" s="89"/>
      <c r="T169" s="89"/>
    </row>
    <row r="170" spans="6:20" s="12" customFormat="1" ht="15.75">
      <c r="F170" s="21"/>
      <c r="G170" s="21"/>
      <c r="H170" s="21"/>
      <c r="I170" s="116"/>
      <c r="J170" s="27"/>
      <c r="K170" s="27"/>
      <c r="L170" s="27"/>
      <c r="M170" s="116"/>
      <c r="N170" s="116"/>
      <c r="O170" s="116"/>
      <c r="P170" s="116"/>
      <c r="Q170" s="116"/>
      <c r="R170" s="89"/>
      <c r="S170" s="89"/>
      <c r="T170" s="89"/>
    </row>
    <row r="171" spans="6:20" s="12" customFormat="1" ht="15.75">
      <c r="F171" s="21"/>
      <c r="G171" s="21"/>
      <c r="H171" s="21"/>
      <c r="I171" s="116"/>
      <c r="J171" s="27"/>
      <c r="K171" s="27"/>
      <c r="L171" s="27"/>
      <c r="M171" s="116"/>
      <c r="N171" s="116"/>
      <c r="O171" s="116"/>
      <c r="P171" s="116"/>
      <c r="Q171" s="116"/>
      <c r="R171" s="89"/>
      <c r="S171" s="89"/>
      <c r="T171" s="89"/>
    </row>
    <row r="172" spans="6:20" s="12" customFormat="1" ht="15.75">
      <c r="F172" s="21"/>
      <c r="G172" s="21"/>
      <c r="H172" s="21"/>
      <c r="I172" s="116"/>
      <c r="J172" s="27"/>
      <c r="K172" s="27"/>
      <c r="L172" s="27"/>
      <c r="M172" s="116"/>
      <c r="N172" s="116"/>
      <c r="O172" s="116"/>
      <c r="P172" s="116"/>
      <c r="Q172" s="116"/>
      <c r="R172" s="89"/>
      <c r="S172" s="89"/>
      <c r="T172" s="89"/>
    </row>
    <row r="173" spans="6:20" s="12" customFormat="1" ht="15.75">
      <c r="F173" s="21"/>
      <c r="G173" s="21"/>
      <c r="H173" s="21"/>
      <c r="I173" s="116"/>
      <c r="J173" s="27"/>
      <c r="K173" s="27"/>
      <c r="L173" s="27"/>
      <c r="M173" s="116"/>
      <c r="N173" s="116"/>
      <c r="O173" s="116"/>
      <c r="P173" s="116"/>
      <c r="Q173" s="116"/>
      <c r="R173" s="89"/>
      <c r="S173" s="89"/>
      <c r="T173" s="89"/>
    </row>
    <row r="174" spans="6:20" s="12" customFormat="1" ht="15.75">
      <c r="F174" s="21"/>
      <c r="G174" s="21"/>
      <c r="H174" s="21"/>
      <c r="I174" s="116"/>
      <c r="J174" s="27"/>
      <c r="K174" s="27"/>
      <c r="L174" s="27"/>
      <c r="M174" s="116"/>
      <c r="N174" s="116"/>
      <c r="O174" s="116"/>
      <c r="P174" s="116"/>
      <c r="Q174" s="116"/>
      <c r="R174" s="89"/>
      <c r="S174" s="89"/>
      <c r="T174" s="89"/>
    </row>
    <row r="175" spans="6:20" s="12" customFormat="1" ht="15.75">
      <c r="F175" s="21"/>
      <c r="G175" s="21"/>
      <c r="H175" s="21"/>
      <c r="I175" s="116"/>
      <c r="J175" s="27"/>
      <c r="K175" s="27"/>
      <c r="L175" s="27"/>
      <c r="M175" s="116"/>
      <c r="N175" s="116"/>
      <c r="O175" s="116"/>
      <c r="P175" s="116"/>
      <c r="Q175" s="116"/>
      <c r="R175" s="89"/>
      <c r="S175" s="89"/>
      <c r="T175" s="89"/>
    </row>
    <row r="176" spans="6:20" s="12" customFormat="1" ht="15.75">
      <c r="F176" s="21"/>
      <c r="G176" s="21"/>
      <c r="H176" s="21"/>
      <c r="I176" s="116"/>
      <c r="J176" s="27"/>
      <c r="K176" s="27"/>
      <c r="L176" s="27"/>
      <c r="M176" s="116"/>
      <c r="N176" s="116"/>
      <c r="O176" s="116"/>
      <c r="P176" s="116"/>
      <c r="Q176" s="116"/>
      <c r="R176" s="89"/>
      <c r="S176" s="89"/>
      <c r="T176" s="89"/>
    </row>
    <row r="177" ht="15.75">
      <c r="L177" s="27"/>
    </row>
    <row r="178" ht="15.75">
      <c r="L178" s="27"/>
    </row>
    <row r="179" ht="15.75">
      <c r="L179" s="27"/>
    </row>
    <row r="180" ht="15.75">
      <c r="L180" s="27"/>
    </row>
    <row r="181" ht="15.75">
      <c r="L181" s="27"/>
    </row>
    <row r="182" ht="15.75">
      <c r="L182" s="27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workbookViewId="0" topLeftCell="A28">
      <selection activeCell="E43" sqref="E43"/>
    </sheetView>
  </sheetViews>
  <sheetFormatPr defaultColWidth="9.00390625" defaultRowHeight="15.75"/>
  <cols>
    <col min="1" max="1" width="32.875" style="40" customWidth="1"/>
    <col min="2" max="2" width="13.125" style="40" customWidth="1"/>
    <col min="3" max="4" width="12.75390625" style="40" customWidth="1"/>
    <col min="5" max="5" width="12.25390625" style="40" customWidth="1"/>
    <col min="6" max="6" width="11.625" style="40" customWidth="1"/>
    <col min="7" max="7" width="11.50390625" style="126" bestFit="1" customWidth="1"/>
    <col min="8" max="8" width="12.50390625" style="126" bestFit="1" customWidth="1"/>
    <col min="9" max="9" width="3.00390625" style="40" customWidth="1"/>
    <col min="10" max="12" width="8.125" style="40" customWidth="1"/>
  </cols>
  <sheetData>
    <row r="1" spans="1:12" ht="15.75">
      <c r="A1" s="152" t="s">
        <v>92</v>
      </c>
      <c r="B1" s="17"/>
      <c r="C1" s="17"/>
      <c r="D1" s="17"/>
      <c r="E1" s="10"/>
      <c r="F1" s="155"/>
      <c r="G1" s="156"/>
      <c r="H1" s="156"/>
      <c r="I1" s="11"/>
      <c r="J1" s="157"/>
      <c r="K1" s="17"/>
      <c r="L1" s="17"/>
    </row>
    <row r="2" spans="1:12" ht="15.75">
      <c r="A2" s="152" t="s">
        <v>93</v>
      </c>
      <c r="B2" s="69"/>
      <c r="C2" s="17"/>
      <c r="D2" s="17"/>
      <c r="E2" s="158"/>
      <c r="F2" s="159"/>
      <c r="G2" s="160"/>
      <c r="H2" s="160"/>
      <c r="I2" s="159"/>
      <c r="J2" s="159"/>
      <c r="K2" s="159"/>
      <c r="L2" s="159"/>
    </row>
    <row r="3" spans="1:12" ht="15.75">
      <c r="A3" s="153" t="s">
        <v>97</v>
      </c>
      <c r="B3" s="69"/>
      <c r="C3" s="17"/>
      <c r="D3" s="17"/>
      <c r="E3" s="158"/>
      <c r="F3" s="159"/>
      <c r="G3" s="160"/>
      <c r="H3" s="160"/>
      <c r="I3" s="159"/>
      <c r="J3" s="159"/>
      <c r="K3" s="159"/>
      <c r="L3" s="159"/>
    </row>
    <row r="4" spans="1:12" ht="15.75">
      <c r="A4" s="154" t="s">
        <v>118</v>
      </c>
      <c r="B4" s="163"/>
      <c r="C4" s="163"/>
      <c r="D4" s="163"/>
      <c r="E4" s="164"/>
      <c r="F4" s="165"/>
      <c r="G4" s="166"/>
      <c r="H4" s="166"/>
      <c r="I4" s="165"/>
      <c r="J4" s="165"/>
      <c r="K4" s="165"/>
      <c r="L4" s="165"/>
    </row>
    <row r="5" spans="1:12" ht="15.75">
      <c r="A5" s="153" t="s">
        <v>91</v>
      </c>
      <c r="B5" s="163"/>
      <c r="C5" s="163"/>
      <c r="D5" s="163"/>
      <c r="E5" s="163"/>
      <c r="F5" s="164"/>
      <c r="G5" s="166"/>
      <c r="H5" s="166"/>
      <c r="I5" s="165"/>
      <c r="J5" s="165"/>
      <c r="K5" s="165"/>
      <c r="L5" s="165"/>
    </row>
    <row r="6" spans="1:12" ht="15.75">
      <c r="A6" s="73"/>
      <c r="B6" s="6"/>
      <c r="C6" s="49"/>
      <c r="D6" s="49"/>
      <c r="E6" s="49"/>
      <c r="F6" s="49"/>
      <c r="I6" s="6"/>
      <c r="J6" s="6"/>
      <c r="K6" s="6"/>
      <c r="L6" s="6"/>
    </row>
    <row r="7" spans="1:12" ht="15.75">
      <c r="A7" s="73"/>
      <c r="B7" s="6"/>
      <c r="C7" s="49"/>
      <c r="D7" s="49"/>
      <c r="E7" s="49"/>
      <c r="F7" s="49"/>
      <c r="I7" s="6"/>
      <c r="J7" s="6"/>
      <c r="K7" s="6"/>
      <c r="L7" s="6"/>
    </row>
    <row r="8" spans="1:12" ht="15.75">
      <c r="A8" s="73"/>
      <c r="B8" s="10"/>
      <c r="C8" s="198"/>
      <c r="D8" s="198"/>
      <c r="E8" s="198"/>
      <c r="F8" s="198"/>
      <c r="G8" s="127" t="s">
        <v>62</v>
      </c>
      <c r="H8" s="127" t="s">
        <v>8</v>
      </c>
      <c r="I8" s="10"/>
      <c r="J8" s="10"/>
      <c r="K8" s="10"/>
      <c r="L8" s="10"/>
    </row>
    <row r="9" spans="1:12" ht="15.75">
      <c r="A9" s="10"/>
      <c r="B9" s="199"/>
      <c r="C9" s="163" t="s">
        <v>61</v>
      </c>
      <c r="D9" s="163"/>
      <c r="E9" s="163"/>
      <c r="F9" s="163"/>
      <c r="G9" s="127" t="s">
        <v>63</v>
      </c>
      <c r="H9" s="127" t="s">
        <v>64</v>
      </c>
      <c r="I9" s="10"/>
      <c r="J9" s="10"/>
      <c r="K9" s="10"/>
      <c r="L9" s="10"/>
    </row>
    <row r="10" spans="1:12" ht="15.75">
      <c r="A10" s="10"/>
      <c r="B10" s="199"/>
      <c r="C10" s="163"/>
      <c r="D10" s="163"/>
      <c r="E10" s="163"/>
      <c r="F10" s="163"/>
      <c r="G10" s="156"/>
      <c r="H10" s="156"/>
      <c r="I10" s="10"/>
      <c r="J10" s="10"/>
      <c r="K10" s="10"/>
      <c r="L10" s="10"/>
    </row>
    <row r="11" spans="1:12" ht="15.75">
      <c r="A11" s="10"/>
      <c r="B11" s="199"/>
      <c r="C11" s="203" t="s">
        <v>65</v>
      </c>
      <c r="D11" s="203"/>
      <c r="E11" s="163" t="s">
        <v>66</v>
      </c>
      <c r="F11" s="163"/>
      <c r="G11" s="156"/>
      <c r="H11" s="156"/>
      <c r="I11" s="10"/>
      <c r="J11" s="10"/>
      <c r="K11" s="10"/>
      <c r="L11" s="10"/>
    </row>
    <row r="12" spans="1:12" ht="15.75">
      <c r="A12" s="6"/>
      <c r="B12" s="9"/>
      <c r="C12" s="2"/>
      <c r="D12" s="2"/>
      <c r="E12" s="2"/>
      <c r="F12" s="2"/>
      <c r="G12" s="128"/>
      <c r="I12" s="6"/>
      <c r="J12" s="6"/>
      <c r="K12" s="6"/>
      <c r="L12" s="6"/>
    </row>
    <row r="13" spans="1:12" ht="15.75">
      <c r="A13" s="36"/>
      <c r="B13" s="37" t="s">
        <v>6</v>
      </c>
      <c r="C13" s="37" t="s">
        <v>6</v>
      </c>
      <c r="D13" s="37" t="s">
        <v>103</v>
      </c>
      <c r="E13" s="37" t="s">
        <v>7</v>
      </c>
      <c r="F13" s="37" t="s">
        <v>8</v>
      </c>
      <c r="G13" s="127"/>
      <c r="H13" s="127"/>
      <c r="I13" s="36"/>
      <c r="J13" s="36"/>
      <c r="K13" s="36"/>
      <c r="L13" s="36"/>
    </row>
    <row r="14" spans="1:12" ht="15.75">
      <c r="A14" s="36"/>
      <c r="B14" s="37" t="s">
        <v>9</v>
      </c>
      <c r="C14" s="37" t="s">
        <v>10</v>
      </c>
      <c r="D14" s="37" t="s">
        <v>11</v>
      </c>
      <c r="E14" s="37" t="s">
        <v>12</v>
      </c>
      <c r="F14" s="37"/>
      <c r="G14" s="127"/>
      <c r="H14" s="127"/>
      <c r="I14" s="36"/>
      <c r="J14" s="36"/>
      <c r="K14" s="36"/>
      <c r="L14" s="36"/>
    </row>
    <row r="15" spans="1:12" ht="15.75">
      <c r="A15" s="36"/>
      <c r="B15" s="37" t="s">
        <v>104</v>
      </c>
      <c r="C15" s="37" t="s">
        <v>104</v>
      </c>
      <c r="D15" s="37" t="s">
        <v>104</v>
      </c>
      <c r="E15" s="37" t="s">
        <v>104</v>
      </c>
      <c r="F15" s="37" t="s">
        <v>104</v>
      </c>
      <c r="G15" s="37" t="s">
        <v>104</v>
      </c>
      <c r="H15" s="37" t="s">
        <v>104</v>
      </c>
      <c r="I15" s="36"/>
      <c r="J15" s="36"/>
      <c r="K15" s="36"/>
      <c r="L15" s="36"/>
    </row>
    <row r="16" spans="1:12" ht="15.75">
      <c r="A16" s="36"/>
      <c r="B16" s="38"/>
      <c r="C16" s="38"/>
      <c r="D16" s="38"/>
      <c r="E16" s="38"/>
      <c r="F16" s="38"/>
      <c r="G16" s="127"/>
      <c r="H16" s="127"/>
      <c r="I16" s="36"/>
      <c r="J16" s="36"/>
      <c r="K16" s="36"/>
      <c r="L16" s="36"/>
    </row>
    <row r="17" spans="1:6" ht="15.75">
      <c r="A17" s="36" t="s">
        <v>21</v>
      </c>
      <c r="B17" s="39"/>
      <c r="C17" s="39"/>
      <c r="D17" s="39"/>
      <c r="E17" s="39"/>
      <c r="F17" s="39"/>
    </row>
    <row r="18" spans="1:6" ht="15.75">
      <c r="A18" s="78" t="s">
        <v>99</v>
      </c>
      <c r="B18" s="39"/>
      <c r="C18" s="39"/>
      <c r="D18" s="39"/>
      <c r="E18" s="39"/>
      <c r="F18" s="39"/>
    </row>
    <row r="19" spans="2:6" ht="15.75">
      <c r="B19" s="39"/>
      <c r="C19" s="39"/>
      <c r="D19" s="39"/>
      <c r="E19" s="39"/>
      <c r="F19" s="39"/>
    </row>
    <row r="20" spans="1:6" ht="15.75">
      <c r="A20" s="36" t="s">
        <v>100</v>
      </c>
      <c r="B20" s="39"/>
      <c r="C20" s="39"/>
      <c r="D20" s="39"/>
      <c r="E20" s="39"/>
      <c r="F20" s="39"/>
    </row>
    <row r="21" spans="2:6" ht="15.75">
      <c r="B21" s="39"/>
      <c r="C21" s="39"/>
      <c r="D21" s="39"/>
      <c r="E21" s="39"/>
      <c r="F21" s="39"/>
    </row>
    <row r="22" spans="1:8" ht="15.75">
      <c r="A22" s="13" t="s">
        <v>129</v>
      </c>
      <c r="B22" s="39">
        <v>60000</v>
      </c>
      <c r="C22" s="105">
        <v>0</v>
      </c>
      <c r="D22" s="77">
        <v>6620</v>
      </c>
      <c r="E22" s="39">
        <v>18971</v>
      </c>
      <c r="F22" s="39">
        <f>SUM(B22:E22)</f>
        <v>85591</v>
      </c>
      <c r="G22" s="126">
        <v>0</v>
      </c>
      <c r="H22" s="126">
        <f>SUM(F22:G22)</f>
        <v>85591</v>
      </c>
    </row>
    <row r="23" spans="1:6" ht="15.75">
      <c r="A23" s="13" t="s">
        <v>126</v>
      </c>
      <c r="B23" s="39"/>
      <c r="C23" s="105"/>
      <c r="D23" s="77"/>
      <c r="E23" s="39"/>
      <c r="F23" s="39"/>
    </row>
    <row r="24" spans="1:8" ht="15.75">
      <c r="A24" s="13" t="s">
        <v>127</v>
      </c>
      <c r="B24" s="39"/>
      <c r="C24" s="105"/>
      <c r="D24" s="77">
        <f>-1869+402</f>
        <v>-1467</v>
      </c>
      <c r="E24" s="39">
        <v>209</v>
      </c>
      <c r="F24" s="39">
        <f>SUM(B24:E24)</f>
        <v>-1258</v>
      </c>
      <c r="G24" s="126">
        <v>0</v>
      </c>
      <c r="H24" s="200">
        <f>SUM(F24:G24)</f>
        <v>-1258</v>
      </c>
    </row>
    <row r="25" spans="1:6" ht="15.75">
      <c r="A25" s="48"/>
      <c r="B25" s="39"/>
      <c r="C25" s="105"/>
      <c r="D25" s="77"/>
      <c r="E25" s="39"/>
      <c r="F25" s="39"/>
    </row>
    <row r="26" spans="1:8" ht="15.75">
      <c r="A26" s="36" t="s">
        <v>128</v>
      </c>
      <c r="B26" s="201">
        <f>SUM(B22:B25)</f>
        <v>60000</v>
      </c>
      <c r="C26" s="201">
        <f aca="true" t="shared" si="0" ref="C26:H26">SUM(C22:C25)</f>
        <v>0</v>
      </c>
      <c r="D26" s="201">
        <f t="shared" si="0"/>
        <v>5153</v>
      </c>
      <c r="E26" s="201">
        <f t="shared" si="0"/>
        <v>19180</v>
      </c>
      <c r="F26" s="201">
        <f t="shared" si="0"/>
        <v>84333</v>
      </c>
      <c r="G26" s="201">
        <f t="shared" si="0"/>
        <v>0</v>
      </c>
      <c r="H26" s="201">
        <f t="shared" si="0"/>
        <v>84333</v>
      </c>
    </row>
    <row r="27" spans="1:6" ht="15.75">
      <c r="A27"/>
      <c r="B27" s="39"/>
      <c r="C27" s="105"/>
      <c r="D27" s="39"/>
      <c r="E27" s="39"/>
      <c r="F27" s="39"/>
    </row>
    <row r="28" spans="1:8" ht="15.75">
      <c r="A28" s="41" t="s">
        <v>33</v>
      </c>
      <c r="B28" s="105">
        <v>0</v>
      </c>
      <c r="C28" s="105">
        <v>0</v>
      </c>
      <c r="D28" s="105">
        <v>0</v>
      </c>
      <c r="E28" s="39">
        <f>+PNL!F41</f>
        <v>1889</v>
      </c>
      <c r="F28" s="39">
        <f>SUM(B28:E28)</f>
        <v>1889</v>
      </c>
      <c r="G28" s="126">
        <f>+PNL!F42</f>
        <v>0</v>
      </c>
      <c r="H28" s="126">
        <f>SUM(F28:G28)</f>
        <v>1889</v>
      </c>
    </row>
    <row r="29" spans="1:6" ht="15.75">
      <c r="A29" s="61"/>
      <c r="B29" s="62"/>
      <c r="C29" s="62"/>
      <c r="D29" s="62"/>
      <c r="E29" s="39"/>
      <c r="F29" s="39"/>
    </row>
    <row r="30" spans="1:8" ht="15.75">
      <c r="A30" s="41"/>
      <c r="B30" s="63"/>
      <c r="C30" s="63"/>
      <c r="D30" s="63"/>
      <c r="E30" s="39"/>
      <c r="F30" s="62"/>
      <c r="G30" s="129"/>
      <c r="H30" s="129"/>
    </row>
    <row r="31" spans="2:8" ht="15.75">
      <c r="B31" s="50"/>
      <c r="C31" s="50"/>
      <c r="D31" s="50"/>
      <c r="E31" s="50"/>
      <c r="F31" s="50"/>
      <c r="G31" s="130"/>
      <c r="H31" s="130"/>
    </row>
    <row r="32" spans="1:8" ht="16.5" thickBot="1">
      <c r="A32" s="48" t="s">
        <v>116</v>
      </c>
      <c r="B32" s="131">
        <f>SUM(B26:B30)</f>
        <v>60000</v>
      </c>
      <c r="C32" s="131">
        <f aca="true" t="shared" si="1" ref="C32:H32">SUM(C26:C30)</f>
        <v>0</v>
      </c>
      <c r="D32" s="131">
        <f t="shared" si="1"/>
        <v>5153</v>
      </c>
      <c r="E32" s="131">
        <f t="shared" si="1"/>
        <v>21069</v>
      </c>
      <c r="F32" s="131">
        <f t="shared" si="1"/>
        <v>86222</v>
      </c>
      <c r="G32" s="131">
        <f t="shared" si="1"/>
        <v>0</v>
      </c>
      <c r="H32" s="131">
        <f t="shared" si="1"/>
        <v>86222</v>
      </c>
    </row>
    <row r="33" spans="2:6" ht="15.75">
      <c r="B33" s="39"/>
      <c r="C33" s="39"/>
      <c r="D33" s="39"/>
      <c r="E33" s="39"/>
      <c r="F33" s="39"/>
    </row>
    <row r="34" spans="2:6" ht="15.75">
      <c r="B34" s="39"/>
      <c r="C34" s="39"/>
      <c r="D34" s="39"/>
      <c r="E34" s="39"/>
      <c r="F34" s="39"/>
    </row>
    <row r="35" spans="1:6" ht="15.75">
      <c r="A35" s="36" t="s">
        <v>21</v>
      </c>
      <c r="B35" s="39"/>
      <c r="C35" s="39"/>
      <c r="D35" s="39"/>
      <c r="E35" s="39"/>
      <c r="F35" s="39"/>
    </row>
    <row r="36" spans="1:6" ht="15.75">
      <c r="A36" s="78" t="s">
        <v>101</v>
      </c>
      <c r="B36" s="39"/>
      <c r="C36" s="39"/>
      <c r="D36" s="39"/>
      <c r="E36" s="39"/>
      <c r="F36" s="39"/>
    </row>
    <row r="37" spans="2:6" ht="15.75">
      <c r="B37" s="39"/>
      <c r="C37" s="39"/>
      <c r="D37" s="39"/>
      <c r="E37" s="39"/>
      <c r="F37" s="39"/>
    </row>
    <row r="38" spans="1:6" ht="15.75">
      <c r="A38" s="36" t="s">
        <v>102</v>
      </c>
      <c r="B38" s="39"/>
      <c r="C38" s="39"/>
      <c r="D38" s="39"/>
      <c r="E38" s="39"/>
      <c r="F38" s="39"/>
    </row>
    <row r="39" spans="1:6" ht="15.75">
      <c r="A39" s="13"/>
      <c r="B39" s="39"/>
      <c r="C39" s="39"/>
      <c r="D39" s="39"/>
      <c r="E39" s="39"/>
      <c r="F39" s="39"/>
    </row>
    <row r="40" spans="1:8" ht="15.75">
      <c r="A40" s="13" t="s">
        <v>129</v>
      </c>
      <c r="B40" s="39">
        <v>60000</v>
      </c>
      <c r="C40" s="105">
        <v>0</v>
      </c>
      <c r="D40" s="77">
        <v>6676</v>
      </c>
      <c r="E40" s="39">
        <v>14732</v>
      </c>
      <c r="F40" s="39">
        <f>SUM(B40:E40)</f>
        <v>81408</v>
      </c>
      <c r="G40" s="126">
        <v>0</v>
      </c>
      <c r="H40" s="126">
        <f>SUM(F40:G40)</f>
        <v>81408</v>
      </c>
    </row>
    <row r="41" spans="1:6" ht="15.75">
      <c r="A41" s="13" t="s">
        <v>126</v>
      </c>
      <c r="B41" s="39"/>
      <c r="C41" s="105"/>
      <c r="D41" s="77"/>
      <c r="E41" s="39"/>
      <c r="F41" s="39"/>
    </row>
    <row r="42" spans="1:8" ht="15.75">
      <c r="A42" s="13" t="s">
        <v>127</v>
      </c>
      <c r="B42" s="39"/>
      <c r="C42" s="105"/>
      <c r="D42" s="77">
        <f>-1869+402</f>
        <v>-1467</v>
      </c>
      <c r="E42" s="39">
        <v>175</v>
      </c>
      <c r="F42" s="39">
        <f>SUM(B42:E42)</f>
        <v>-1292</v>
      </c>
      <c r="G42" s="126">
        <v>0</v>
      </c>
      <c r="H42" s="200">
        <f>SUM(F42:G42)</f>
        <v>-1292</v>
      </c>
    </row>
    <row r="43" spans="1:6" ht="15.75">
      <c r="A43" s="48"/>
      <c r="B43" s="39"/>
      <c r="C43" s="105"/>
      <c r="D43" s="77"/>
      <c r="E43" s="39"/>
      <c r="F43" s="39"/>
    </row>
    <row r="44" spans="1:8" ht="15.75">
      <c r="A44" s="36" t="s">
        <v>130</v>
      </c>
      <c r="B44" s="201">
        <f aca="true" t="shared" si="2" ref="B44:H44">SUM(B40:B43)</f>
        <v>60000</v>
      </c>
      <c r="C44" s="201">
        <f t="shared" si="2"/>
        <v>0</v>
      </c>
      <c r="D44" s="201">
        <f t="shared" si="2"/>
        <v>5209</v>
      </c>
      <c r="E44" s="201">
        <f t="shared" si="2"/>
        <v>14907</v>
      </c>
      <c r="F44" s="201">
        <f t="shared" si="2"/>
        <v>80116</v>
      </c>
      <c r="G44" s="201">
        <f t="shared" si="2"/>
        <v>0</v>
      </c>
      <c r="H44" s="201">
        <f t="shared" si="2"/>
        <v>80116</v>
      </c>
    </row>
    <row r="45" spans="1:6" ht="15.75">
      <c r="A45" s="48"/>
      <c r="B45" s="39"/>
      <c r="C45" s="105"/>
      <c r="D45" s="77"/>
      <c r="E45" s="39"/>
      <c r="F45" s="39"/>
    </row>
    <row r="46" spans="1:6" ht="15.75">
      <c r="A46"/>
      <c r="B46" s="39"/>
      <c r="C46" s="39"/>
      <c r="D46" s="39"/>
      <c r="E46" s="39"/>
      <c r="F46" s="39"/>
    </row>
    <row r="47" spans="1:8" ht="15.75">
      <c r="A47" s="41" t="s">
        <v>33</v>
      </c>
      <c r="B47" s="62">
        <v>0</v>
      </c>
      <c r="C47" s="62">
        <v>0</v>
      </c>
      <c r="D47" s="62">
        <v>0</v>
      </c>
      <c r="E47" s="39">
        <f>+PNL!H41</f>
        <v>1561</v>
      </c>
      <c r="F47" s="39">
        <f>SUM(B47:E47)</f>
        <v>1561</v>
      </c>
      <c r="G47" s="126">
        <v>0</v>
      </c>
      <c r="H47" s="126">
        <f>SUM(F47:G47)</f>
        <v>1561</v>
      </c>
    </row>
    <row r="48" spans="1:6" ht="15.75">
      <c r="A48" s="61"/>
      <c r="B48" s="62"/>
      <c r="C48" s="62"/>
      <c r="D48" s="62"/>
      <c r="E48" s="39"/>
      <c r="F48" s="39"/>
    </row>
    <row r="49" spans="1:8" ht="15.75">
      <c r="A49" s="41"/>
      <c r="B49" s="63"/>
      <c r="C49" s="63"/>
      <c r="D49" s="63"/>
      <c r="E49" s="39"/>
      <c r="F49" s="62"/>
      <c r="G49" s="129"/>
      <c r="H49" s="129"/>
    </row>
    <row r="50" spans="2:8" ht="15.75">
      <c r="B50" s="50"/>
      <c r="C50" s="50"/>
      <c r="D50" s="50"/>
      <c r="E50" s="50"/>
      <c r="F50" s="50"/>
      <c r="G50" s="130"/>
      <c r="H50" s="130"/>
    </row>
    <row r="51" spans="1:8" ht="16.5" thickBot="1">
      <c r="A51" s="48" t="s">
        <v>117</v>
      </c>
      <c r="B51" s="131">
        <f>SUM(B44:B49)</f>
        <v>60000</v>
      </c>
      <c r="C51" s="131">
        <f aca="true" t="shared" si="3" ref="C51:H51">SUM(C44:C49)</f>
        <v>0</v>
      </c>
      <c r="D51" s="131">
        <f t="shared" si="3"/>
        <v>5209</v>
      </c>
      <c r="E51" s="131">
        <f t="shared" si="3"/>
        <v>16468</v>
      </c>
      <c r="F51" s="131">
        <f t="shared" si="3"/>
        <v>81677</v>
      </c>
      <c r="G51" s="131">
        <f t="shared" si="3"/>
        <v>0</v>
      </c>
      <c r="H51" s="131">
        <f t="shared" si="3"/>
        <v>81677</v>
      </c>
    </row>
    <row r="52" spans="1:6" ht="15.75">
      <c r="A52" s="41"/>
      <c r="B52" s="75"/>
      <c r="C52" s="75"/>
      <c r="D52" s="76"/>
      <c r="E52" s="75"/>
      <c r="F52" s="75"/>
    </row>
    <row r="53" spans="1:6" ht="15.75">
      <c r="A53" s="41"/>
      <c r="B53" s="75"/>
      <c r="C53" s="75"/>
      <c r="D53" s="76"/>
      <c r="E53" s="75"/>
      <c r="F53" s="75"/>
    </row>
    <row r="54" spans="1:6" ht="15.75">
      <c r="A54" s="41"/>
      <c r="B54" s="75"/>
      <c r="C54" s="75"/>
      <c r="D54" s="76"/>
      <c r="E54" s="75"/>
      <c r="F54" s="75"/>
    </row>
    <row r="55" spans="1:6" ht="15.75">
      <c r="A55" s="24" t="s">
        <v>40</v>
      </c>
      <c r="B55" s="39"/>
      <c r="C55" s="39"/>
      <c r="D55" s="39"/>
      <c r="E55" s="39"/>
      <c r="F55" s="39"/>
    </row>
    <row r="56" spans="1:12" ht="15.75">
      <c r="A56" s="43" t="s">
        <v>88</v>
      </c>
      <c r="B56" s="6"/>
      <c r="C56" s="6"/>
      <c r="D56" s="6"/>
      <c r="E56" s="6"/>
      <c r="F56" s="6"/>
      <c r="I56" s="6"/>
      <c r="J56" s="6"/>
      <c r="K56" s="6"/>
      <c r="L56" s="6"/>
    </row>
    <row r="57" spans="1:12" ht="15.75">
      <c r="A57" s="24" t="s">
        <v>41</v>
      </c>
      <c r="B57" s="6"/>
      <c r="C57" s="6"/>
      <c r="D57" s="6"/>
      <c r="E57" s="6"/>
      <c r="F57" s="6"/>
      <c r="I57" s="6"/>
      <c r="J57" s="6"/>
      <c r="K57" s="6"/>
      <c r="L57" s="6"/>
    </row>
    <row r="58" spans="1:6" ht="15.75">
      <c r="A58" s="24"/>
      <c r="B58" s="39"/>
      <c r="C58" s="39"/>
      <c r="D58" s="39"/>
      <c r="E58" s="70"/>
      <c r="F58" s="39"/>
    </row>
    <row r="59" spans="2:6" ht="15.75">
      <c r="B59" s="39"/>
      <c r="C59" s="39"/>
      <c r="D59" s="39"/>
      <c r="E59" s="39"/>
      <c r="F59" s="39"/>
    </row>
    <row r="60" spans="2:6" ht="15.75">
      <c r="B60" s="39"/>
      <c r="C60" s="39"/>
      <c r="D60" s="39"/>
      <c r="E60" s="39"/>
      <c r="F60" s="39"/>
    </row>
    <row r="61" spans="2:6" ht="15.75">
      <c r="B61" s="39"/>
      <c r="C61" s="39"/>
      <c r="D61" s="39"/>
      <c r="E61" s="39"/>
      <c r="F61" s="39"/>
    </row>
    <row r="62" spans="2:6" ht="15.75">
      <c r="B62" s="39"/>
      <c r="C62" s="39"/>
      <c r="D62" s="39"/>
      <c r="E62" s="39"/>
      <c r="F62" s="39"/>
    </row>
    <row r="63" spans="2:6" ht="15.75">
      <c r="B63" s="39"/>
      <c r="C63" s="39"/>
      <c r="D63" s="39"/>
      <c r="E63" s="39"/>
      <c r="F63" s="39"/>
    </row>
    <row r="64" spans="2:6" ht="15.75">
      <c r="B64" s="39"/>
      <c r="C64" s="39"/>
      <c r="D64" s="39"/>
      <c r="E64" s="39"/>
      <c r="F64" s="39"/>
    </row>
    <row r="65" spans="2:6" ht="15.75">
      <c r="B65" s="39"/>
      <c r="C65" s="39"/>
      <c r="D65" s="39"/>
      <c r="E65" s="39"/>
      <c r="F65" s="39"/>
    </row>
    <row r="66" spans="2:6" ht="15.75">
      <c r="B66" s="39"/>
      <c r="C66" s="39"/>
      <c r="D66" s="39"/>
      <c r="E66" s="39"/>
      <c r="F66" s="39"/>
    </row>
    <row r="67" spans="2:6" ht="15.75">
      <c r="B67" s="39"/>
      <c r="C67" s="39"/>
      <c r="D67" s="39"/>
      <c r="E67" s="39"/>
      <c r="F67" s="39"/>
    </row>
    <row r="68" spans="2:6" ht="15.75">
      <c r="B68" s="39"/>
      <c r="C68" s="39"/>
      <c r="D68" s="39"/>
      <c r="E68" s="39"/>
      <c r="F68" s="39"/>
    </row>
    <row r="69" spans="2:6" ht="15.75">
      <c r="B69" s="39"/>
      <c r="C69" s="39"/>
      <c r="D69" s="39"/>
      <c r="E69" s="39"/>
      <c r="F69" s="39"/>
    </row>
    <row r="70" spans="2:6" ht="15.75">
      <c r="B70" s="39"/>
      <c r="C70" s="39"/>
      <c r="D70" s="39"/>
      <c r="E70" s="39"/>
      <c r="F70" s="39"/>
    </row>
    <row r="71" spans="2:6" ht="15.75">
      <c r="B71" s="39"/>
      <c r="C71" s="39"/>
      <c r="D71" s="39"/>
      <c r="E71" s="39"/>
      <c r="F71" s="39"/>
    </row>
  </sheetData>
  <mergeCells count="1">
    <mergeCell ref="C11:D11"/>
  </mergeCells>
  <printOptions/>
  <pageMargins left="0.5" right="0.5" top="1" bottom="0.5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7"/>
  <sheetViews>
    <sheetView zoomScale="75" zoomScaleNormal="75" workbookViewId="0" topLeftCell="A5">
      <selection activeCell="F17" sqref="F17"/>
    </sheetView>
  </sheetViews>
  <sheetFormatPr defaultColWidth="9.00390625" defaultRowHeight="15.75"/>
  <cols>
    <col min="4" max="4" width="18.125" style="0" customWidth="1"/>
    <col min="5" max="5" width="10.25390625" style="0" customWidth="1"/>
    <col min="6" max="6" width="18.50390625" style="0" bestFit="1" customWidth="1"/>
    <col min="7" max="7" width="3.25390625" style="0" customWidth="1"/>
    <col min="8" max="8" width="21.125" style="0" bestFit="1" customWidth="1"/>
  </cols>
  <sheetData>
    <row r="1" s="151" customFormat="1" ht="15.75">
      <c r="A1" s="152" t="s">
        <v>92</v>
      </c>
    </row>
    <row r="2" s="151" customFormat="1" ht="15.75">
      <c r="A2" s="152" t="s">
        <v>93</v>
      </c>
    </row>
    <row r="3" s="151" customFormat="1" ht="15.75">
      <c r="A3" s="153" t="s">
        <v>105</v>
      </c>
    </row>
    <row r="4" s="151" customFormat="1" ht="15.75">
      <c r="A4" s="154" t="s">
        <v>98</v>
      </c>
    </row>
    <row r="5" s="151" customFormat="1" ht="15.75">
      <c r="A5" s="153" t="s">
        <v>91</v>
      </c>
    </row>
    <row r="6" spans="1:7" ht="13.5" customHeight="1">
      <c r="A6" s="135"/>
      <c r="B6" s="135"/>
      <c r="C6" s="135"/>
      <c r="D6" s="135"/>
      <c r="E6" s="135"/>
      <c r="F6" s="135"/>
      <c r="G6" s="135"/>
    </row>
    <row r="7" spans="1:8" ht="15.75">
      <c r="A7" s="135"/>
      <c r="B7" s="135"/>
      <c r="C7" s="135"/>
      <c r="D7" s="135"/>
      <c r="E7" s="135"/>
      <c r="F7" s="79" t="s">
        <v>23</v>
      </c>
      <c r="H7" s="80" t="s">
        <v>24</v>
      </c>
    </row>
    <row r="8" spans="1:8" ht="15.75">
      <c r="A8" s="135"/>
      <c r="B8" s="135"/>
      <c r="C8" s="135"/>
      <c r="D8" s="135"/>
      <c r="E8" s="135"/>
      <c r="F8" s="80" t="s">
        <v>25</v>
      </c>
      <c r="H8" s="80" t="s">
        <v>27</v>
      </c>
    </row>
    <row r="9" spans="1:8" ht="15.75">
      <c r="A9" s="135"/>
      <c r="B9" s="135"/>
      <c r="C9" s="135"/>
      <c r="D9" s="135"/>
      <c r="E9" s="135"/>
      <c r="F9" s="80" t="s">
        <v>26</v>
      </c>
      <c r="H9" s="80" t="s">
        <v>22</v>
      </c>
    </row>
    <row r="10" spans="1:8" s="151" customFormat="1" ht="15.75">
      <c r="A10" s="13"/>
      <c r="B10" s="13"/>
      <c r="C10" s="13"/>
      <c r="D10" s="13"/>
      <c r="E10" s="13"/>
      <c r="F10" s="149">
        <v>38898</v>
      </c>
      <c r="G10" s="150"/>
      <c r="H10" s="149">
        <v>38533</v>
      </c>
    </row>
    <row r="11" spans="6:8" s="151" customFormat="1" ht="15.75">
      <c r="F11" s="109" t="s">
        <v>77</v>
      </c>
      <c r="H11" s="109" t="s">
        <v>77</v>
      </c>
    </row>
    <row r="12" spans="1:8" ht="10.5" customHeight="1">
      <c r="A12" s="135"/>
      <c r="B12" s="135"/>
      <c r="C12" s="135"/>
      <c r="D12" s="135"/>
      <c r="E12" s="135"/>
      <c r="F12" s="138"/>
      <c r="H12" s="139"/>
    </row>
    <row r="13" spans="1:8" ht="21" customHeight="1">
      <c r="A13" s="24" t="s">
        <v>69</v>
      </c>
      <c r="B13" s="135"/>
      <c r="C13" s="135"/>
      <c r="D13" s="135"/>
      <c r="E13" s="135"/>
      <c r="F13" s="134"/>
      <c r="H13" s="133"/>
    </row>
    <row r="14" spans="1:8" ht="15.75">
      <c r="A14" s="135"/>
      <c r="B14" s="135"/>
      <c r="C14" s="135"/>
      <c r="D14" s="135"/>
      <c r="E14" s="135"/>
      <c r="F14" s="134"/>
      <c r="H14" s="133"/>
    </row>
    <row r="15" spans="1:8" s="13" customFormat="1" ht="15.75">
      <c r="A15" s="13" t="s">
        <v>106</v>
      </c>
      <c r="F15" s="14">
        <f>+PNL!F44</f>
        <v>1889</v>
      </c>
      <c r="H15" s="14">
        <f>1553+8</f>
        <v>1561</v>
      </c>
    </row>
    <row r="16" spans="6:8" s="13" customFormat="1" ht="15.75">
      <c r="F16" s="14"/>
      <c r="H16" s="14"/>
    </row>
    <row r="17" spans="1:8" s="13" customFormat="1" ht="15.75">
      <c r="A17" s="13" t="s">
        <v>107</v>
      </c>
      <c r="F17" s="143">
        <f>1778-8</f>
        <v>1770</v>
      </c>
      <c r="H17" s="143">
        <f>1841-8</f>
        <v>1833</v>
      </c>
    </row>
    <row r="18" spans="6:8" s="13" customFormat="1" ht="15.75">
      <c r="F18" s="14">
        <f>SUM(F15:F17)</f>
        <v>3659</v>
      </c>
      <c r="H18" s="14">
        <f>SUM(H15:H17)</f>
        <v>3394</v>
      </c>
    </row>
    <row r="19" spans="6:8" s="13" customFormat="1" ht="15.75">
      <c r="F19" s="14"/>
      <c r="H19" s="14"/>
    </row>
    <row r="20" spans="1:8" s="13" customFormat="1" ht="15.75">
      <c r="A20" s="13" t="s">
        <v>13</v>
      </c>
      <c r="F20" s="143">
        <v>1072</v>
      </c>
      <c r="H20" s="143">
        <v>1313</v>
      </c>
    </row>
    <row r="21" spans="1:8" s="13" customFormat="1" ht="15.75">
      <c r="A21" s="13" t="s">
        <v>108</v>
      </c>
      <c r="F21" s="14">
        <f>SUM(F18:F20)</f>
        <v>4731</v>
      </c>
      <c r="H21" s="14">
        <f>SUM(H18:H20)</f>
        <v>4707</v>
      </c>
    </row>
    <row r="22" spans="6:8" s="13" customFormat="1" ht="15.75">
      <c r="F22" s="14"/>
      <c r="H22" s="14"/>
    </row>
    <row r="23" spans="1:8" s="13" customFormat="1" ht="15.75">
      <c r="A23" s="13" t="s">
        <v>109</v>
      </c>
      <c r="F23" s="14">
        <v>-232</v>
      </c>
      <c r="H23" s="14">
        <v>-289</v>
      </c>
    </row>
    <row r="24" spans="6:8" s="13" customFormat="1" ht="15.75">
      <c r="F24" s="14"/>
      <c r="H24" s="14"/>
    </row>
    <row r="25" spans="1:8" s="13" customFormat="1" ht="15.75">
      <c r="A25" s="33" t="s">
        <v>68</v>
      </c>
      <c r="F25" s="32">
        <f>SUM(F21:F23)</f>
        <v>4499</v>
      </c>
      <c r="H25" s="32">
        <f>SUM(H21:H23)</f>
        <v>4418</v>
      </c>
    </row>
    <row r="26" spans="1:8" ht="24.75" customHeight="1">
      <c r="A26" s="135"/>
      <c r="B26" s="135"/>
      <c r="C26" s="135"/>
      <c r="D26" s="135"/>
      <c r="E26" s="135"/>
      <c r="F26" s="134"/>
      <c r="H26" s="134"/>
    </row>
    <row r="27" spans="1:8" ht="15.75">
      <c r="A27" s="24" t="s">
        <v>71</v>
      </c>
      <c r="B27" s="135"/>
      <c r="C27" s="135"/>
      <c r="D27" s="135"/>
      <c r="E27" s="135"/>
      <c r="F27" s="134"/>
      <c r="H27" s="134"/>
    </row>
    <row r="28" spans="1:8" ht="15.75">
      <c r="A28" s="137"/>
      <c r="B28" s="135"/>
      <c r="C28" s="135"/>
      <c r="D28" s="135"/>
      <c r="E28" s="135"/>
      <c r="F28" s="134"/>
      <c r="H28" s="134"/>
    </row>
    <row r="29" spans="1:8" s="13" customFormat="1" ht="15.75">
      <c r="A29" s="13" t="s">
        <v>110</v>
      </c>
      <c r="F29" s="14">
        <v>-1899</v>
      </c>
      <c r="H29" s="14">
        <v>-3653</v>
      </c>
    </row>
    <row r="30" spans="1:8" s="13" customFormat="1" ht="15.75">
      <c r="A30" s="13" t="s">
        <v>115</v>
      </c>
      <c r="F30" s="14">
        <v>172</v>
      </c>
      <c r="H30" s="14">
        <v>0</v>
      </c>
    </row>
    <row r="31" spans="1:8" s="13" customFormat="1" ht="15.75">
      <c r="A31" s="13" t="s">
        <v>111</v>
      </c>
      <c r="F31" s="14">
        <v>34</v>
      </c>
      <c r="H31" s="14">
        <v>0</v>
      </c>
    </row>
    <row r="32" spans="6:8" s="13" customFormat="1" ht="15.75">
      <c r="F32" s="14"/>
      <c r="H32" s="14"/>
    </row>
    <row r="33" spans="1:8" s="13" customFormat="1" ht="15.75">
      <c r="A33" s="33" t="s">
        <v>72</v>
      </c>
      <c r="F33" s="32">
        <f>SUM(F29:F31)</f>
        <v>-1693</v>
      </c>
      <c r="H33" s="32">
        <f>SUM(H29:H31)</f>
        <v>-3653</v>
      </c>
    </row>
    <row r="34" spans="6:8" s="13" customFormat="1" ht="22.5" customHeight="1">
      <c r="F34" s="14"/>
      <c r="H34" s="14"/>
    </row>
    <row r="35" spans="1:8" ht="15.75">
      <c r="A35" s="24" t="s">
        <v>70</v>
      </c>
      <c r="B35" s="135"/>
      <c r="C35" s="135"/>
      <c r="D35" s="135"/>
      <c r="E35" s="135"/>
      <c r="F35" s="134"/>
      <c r="H35" s="134"/>
    </row>
    <row r="36" spans="1:8" ht="15.75">
      <c r="A36" s="137"/>
      <c r="B36" s="135"/>
      <c r="C36" s="135"/>
      <c r="D36" s="135"/>
      <c r="E36" s="135"/>
      <c r="F36" s="134"/>
      <c r="H36" s="134"/>
    </row>
    <row r="37" spans="1:8" s="13" customFormat="1" ht="15.75">
      <c r="A37" s="13" t="s">
        <v>112</v>
      </c>
      <c r="F37" s="14">
        <v>0</v>
      </c>
      <c r="H37" s="14">
        <v>1958</v>
      </c>
    </row>
    <row r="38" spans="1:8" s="13" customFormat="1" ht="15.75">
      <c r="A38" s="13" t="s">
        <v>113</v>
      </c>
      <c r="F38" s="14">
        <v>-942</v>
      </c>
      <c r="H38" s="14">
        <v>-822</v>
      </c>
    </row>
    <row r="39" spans="1:8" s="13" customFormat="1" ht="15.75">
      <c r="A39" s="13" t="s">
        <v>114</v>
      </c>
      <c r="F39" s="14">
        <v>0</v>
      </c>
      <c r="H39" s="14">
        <v>0</v>
      </c>
    </row>
    <row r="40" spans="1:8" s="13" customFormat="1" ht="15.75">
      <c r="A40" s="13" t="s">
        <v>111</v>
      </c>
      <c r="F40" s="14">
        <v>-66</v>
      </c>
      <c r="H40" s="14">
        <v>0</v>
      </c>
    </row>
    <row r="41" spans="6:8" s="13" customFormat="1" ht="15.75">
      <c r="F41" s="14"/>
      <c r="H41" s="14"/>
    </row>
    <row r="42" spans="1:8" s="13" customFormat="1" ht="15.75">
      <c r="A42" s="33" t="s">
        <v>73</v>
      </c>
      <c r="F42" s="32">
        <f>SUM(F37:F40)</f>
        <v>-1008</v>
      </c>
      <c r="H42" s="32">
        <f>SUM(H37:H40)</f>
        <v>1136</v>
      </c>
    </row>
    <row r="43" spans="1:8" ht="15.75">
      <c r="A43" s="135"/>
      <c r="B43" s="135"/>
      <c r="C43" s="135"/>
      <c r="D43" s="135"/>
      <c r="E43" s="135"/>
      <c r="F43" s="140"/>
      <c r="H43" s="140"/>
    </row>
    <row r="44" spans="1:8" ht="15.75">
      <c r="A44" s="146" t="s">
        <v>14</v>
      </c>
      <c r="B44" s="135"/>
      <c r="C44" s="135"/>
      <c r="D44" s="135"/>
      <c r="E44" s="135"/>
      <c r="F44" s="134">
        <f>F25+F33+F42</f>
        <v>1798</v>
      </c>
      <c r="H44" s="134">
        <f>H25+H33+H42</f>
        <v>1901</v>
      </c>
    </row>
    <row r="45" spans="1:8" ht="15.75">
      <c r="A45" s="146"/>
      <c r="B45" s="135"/>
      <c r="C45" s="135"/>
      <c r="D45" s="135"/>
      <c r="E45" s="135"/>
      <c r="F45" s="134"/>
      <c r="H45" s="134"/>
    </row>
    <row r="46" spans="1:8" ht="15.75">
      <c r="A46" s="146" t="s">
        <v>34</v>
      </c>
      <c r="B46" s="135"/>
      <c r="C46" s="135"/>
      <c r="D46" s="135"/>
      <c r="E46" s="135"/>
      <c r="F46" s="134">
        <v>5954</v>
      </c>
      <c r="H46" s="134">
        <v>4601</v>
      </c>
    </row>
    <row r="47" spans="1:8" ht="15.75">
      <c r="A47" s="146"/>
      <c r="B47" s="135"/>
      <c r="C47" s="135"/>
      <c r="D47" s="135"/>
      <c r="E47" s="135"/>
      <c r="F47" s="134"/>
      <c r="H47" s="134"/>
    </row>
    <row r="48" spans="1:8" ht="16.5" thickBot="1">
      <c r="A48" s="146" t="s">
        <v>35</v>
      </c>
      <c r="B48" s="135"/>
      <c r="C48" s="135"/>
      <c r="D48" s="135"/>
      <c r="E48" s="135"/>
      <c r="F48" s="141">
        <f>SUM(F44:F46)</f>
        <v>7752</v>
      </c>
      <c r="H48" s="141">
        <f>SUM(H44:H47)</f>
        <v>6502</v>
      </c>
    </row>
    <row r="49" spans="1:8" ht="16.5" thickTop="1">
      <c r="A49" s="135"/>
      <c r="B49" s="135"/>
      <c r="C49" s="135"/>
      <c r="D49" s="135"/>
      <c r="E49" s="135"/>
      <c r="F49" s="134"/>
      <c r="H49" s="134"/>
    </row>
    <row r="50" spans="1:8" ht="39" customHeight="1">
      <c r="A50" s="204" t="s">
        <v>123</v>
      </c>
      <c r="B50" s="204"/>
      <c r="C50" s="204"/>
      <c r="D50" s="204"/>
      <c r="E50" s="204"/>
      <c r="F50" s="149">
        <v>38898</v>
      </c>
      <c r="G50" s="150"/>
      <c r="H50" s="149">
        <v>38533</v>
      </c>
    </row>
    <row r="51" spans="1:8" ht="15.75">
      <c r="A51" s="48"/>
      <c r="B51" s="135"/>
      <c r="C51" s="135"/>
      <c r="D51" s="135"/>
      <c r="E51" s="135"/>
      <c r="F51" s="109" t="s">
        <v>77</v>
      </c>
      <c r="G51" s="151"/>
      <c r="H51" s="109" t="s">
        <v>77</v>
      </c>
    </row>
    <row r="52" spans="1:8" s="13" customFormat="1" ht="15.75">
      <c r="A52" s="144" t="s">
        <v>82</v>
      </c>
      <c r="F52" s="31">
        <f>'[3]BS'!B19</f>
        <v>5806</v>
      </c>
      <c r="H52" s="31">
        <v>3126</v>
      </c>
    </row>
    <row r="53" spans="1:8" s="13" customFormat="1" ht="15.75">
      <c r="A53" s="144" t="s">
        <v>67</v>
      </c>
      <c r="F53" s="31">
        <f>'[3]BS'!B20</f>
        <v>1946</v>
      </c>
      <c r="H53" s="31">
        <v>3376</v>
      </c>
    </row>
    <row r="54" spans="6:8" s="13" customFormat="1" ht="16.5" thickBot="1">
      <c r="F54" s="145">
        <f>SUM(F52:F53)</f>
        <v>7752</v>
      </c>
      <c r="H54" s="145">
        <f>SUM(H52:H53)</f>
        <v>6502</v>
      </c>
    </row>
    <row r="55" spans="1:8" ht="16.5" thickTop="1">
      <c r="A55" s="135"/>
      <c r="B55" s="135"/>
      <c r="C55" s="135"/>
      <c r="D55" s="135"/>
      <c r="E55" s="135"/>
      <c r="F55" s="135"/>
      <c r="G55" s="135"/>
      <c r="H55" s="140"/>
    </row>
    <row r="56" spans="1:8" ht="15.75">
      <c r="A56" s="135"/>
      <c r="B56" s="135"/>
      <c r="C56" s="135"/>
      <c r="D56" s="135"/>
      <c r="E56" s="135"/>
      <c r="F56" s="135"/>
      <c r="G56" s="135"/>
      <c r="H56" s="140"/>
    </row>
    <row r="57" spans="1:8" ht="15.75">
      <c r="A57" s="24" t="s">
        <v>40</v>
      </c>
      <c r="B57" s="135"/>
      <c r="C57" s="135"/>
      <c r="D57" s="135"/>
      <c r="E57" s="135"/>
      <c r="F57" s="135"/>
      <c r="G57" s="135"/>
      <c r="H57" s="134"/>
    </row>
    <row r="58" spans="1:8" ht="15.75">
      <c r="A58" s="43" t="s">
        <v>88</v>
      </c>
      <c r="B58" s="135"/>
      <c r="C58" s="135"/>
      <c r="D58" s="135"/>
      <c r="E58" s="135"/>
      <c r="F58" s="135"/>
      <c r="G58" s="135"/>
      <c r="H58" s="134"/>
    </row>
    <row r="59" spans="1:8" ht="15.75">
      <c r="A59" s="24" t="s">
        <v>41</v>
      </c>
      <c r="B59" s="135"/>
      <c r="C59" s="135"/>
      <c r="D59" s="135"/>
      <c r="E59" s="135"/>
      <c r="F59" s="135"/>
      <c r="G59" s="135"/>
      <c r="H59" s="134"/>
    </row>
    <row r="60" spans="1:8" ht="15.75">
      <c r="A60" s="135"/>
      <c r="B60" s="135"/>
      <c r="C60" s="135"/>
      <c r="D60" s="135"/>
      <c r="E60" s="135"/>
      <c r="F60" s="135"/>
      <c r="G60" s="135"/>
      <c r="H60" s="134"/>
    </row>
    <row r="61" spans="1:8" ht="15.75">
      <c r="A61" s="135"/>
      <c r="B61" s="135"/>
      <c r="C61" s="135"/>
      <c r="D61" s="135"/>
      <c r="E61" s="135"/>
      <c r="F61" s="135"/>
      <c r="G61" s="135"/>
      <c r="H61" s="134"/>
    </row>
    <row r="62" spans="1:8" ht="15.75">
      <c r="A62" s="135"/>
      <c r="B62" s="135"/>
      <c r="C62" s="135"/>
      <c r="D62" s="135"/>
      <c r="E62" s="135"/>
      <c r="F62" s="135"/>
      <c r="G62" s="135"/>
      <c r="H62" s="134"/>
    </row>
    <row r="63" spans="1:8" ht="15.75">
      <c r="A63" s="135"/>
      <c r="B63" s="135"/>
      <c r="C63" s="135"/>
      <c r="D63" s="135"/>
      <c r="E63" s="135"/>
      <c r="F63" s="135"/>
      <c r="G63" s="135"/>
      <c r="H63" s="134"/>
    </row>
    <row r="64" spans="1:8" ht="15.75">
      <c r="A64" s="135"/>
      <c r="B64" s="135"/>
      <c r="C64" s="135"/>
      <c r="D64" s="135"/>
      <c r="E64" s="135"/>
      <c r="F64" s="135"/>
      <c r="G64" s="135"/>
      <c r="H64" s="134"/>
    </row>
    <row r="65" spans="1:8" ht="15.75">
      <c r="A65" s="135"/>
      <c r="B65" s="135"/>
      <c r="C65" s="135"/>
      <c r="D65" s="135"/>
      <c r="E65" s="135"/>
      <c r="F65" s="135"/>
      <c r="G65" s="135"/>
      <c r="H65" s="134"/>
    </row>
    <row r="66" spans="1:8" ht="15.75">
      <c r="A66" s="135"/>
      <c r="B66" s="135"/>
      <c r="C66" s="135"/>
      <c r="D66" s="135"/>
      <c r="E66" s="135"/>
      <c r="F66" s="135"/>
      <c r="G66" s="135"/>
      <c r="H66" s="134"/>
    </row>
    <row r="67" spans="1:8" ht="15.75">
      <c r="A67" s="135"/>
      <c r="B67" s="135"/>
      <c r="C67" s="135"/>
      <c r="D67" s="135"/>
      <c r="E67" s="135"/>
      <c r="F67" s="135"/>
      <c r="G67" s="135"/>
      <c r="H67" s="134"/>
    </row>
    <row r="68" spans="1:8" ht="15.75">
      <c r="A68" s="135"/>
      <c r="B68" s="135"/>
      <c r="C68" s="135"/>
      <c r="D68" s="135"/>
      <c r="E68" s="135"/>
      <c r="F68" s="135"/>
      <c r="G68" s="135"/>
      <c r="H68" s="134"/>
    </row>
    <row r="69" spans="1:8" ht="15.75">
      <c r="A69" s="135"/>
      <c r="B69" s="135"/>
      <c r="C69" s="135"/>
      <c r="D69" s="135"/>
      <c r="E69" s="135"/>
      <c r="F69" s="135"/>
      <c r="G69" s="135"/>
      <c r="H69" s="134"/>
    </row>
    <row r="70" spans="1:8" ht="15.75">
      <c r="A70" s="135"/>
      <c r="B70" s="135"/>
      <c r="C70" s="135"/>
      <c r="D70" s="135"/>
      <c r="E70" s="135"/>
      <c r="F70" s="135"/>
      <c r="G70" s="135"/>
      <c r="H70" s="134"/>
    </row>
    <row r="71" spans="1:8" ht="15.75">
      <c r="A71" s="135"/>
      <c r="B71" s="135"/>
      <c r="C71" s="135"/>
      <c r="D71" s="135"/>
      <c r="E71" s="135"/>
      <c r="F71" s="135"/>
      <c r="G71" s="135"/>
      <c r="H71" s="134"/>
    </row>
    <row r="72" spans="1:8" ht="15.75">
      <c r="A72" s="135"/>
      <c r="B72" s="135"/>
      <c r="C72" s="135"/>
      <c r="D72" s="135"/>
      <c r="E72" s="135"/>
      <c r="F72" s="135"/>
      <c r="G72" s="135"/>
      <c r="H72" s="135"/>
    </row>
    <row r="73" spans="1:8" ht="15.75">
      <c r="A73" s="135"/>
      <c r="B73" s="135"/>
      <c r="C73" s="135"/>
      <c r="D73" s="135"/>
      <c r="E73" s="135"/>
      <c r="F73" s="135"/>
      <c r="G73" s="135"/>
      <c r="H73" s="135"/>
    </row>
    <row r="74" spans="1:8" ht="15.75">
      <c r="A74" s="135"/>
      <c r="B74" s="135"/>
      <c r="C74" s="135"/>
      <c r="D74" s="135"/>
      <c r="E74" s="135"/>
      <c r="F74" s="135"/>
      <c r="G74" s="135"/>
      <c r="H74" s="135"/>
    </row>
    <row r="75" spans="1:8" ht="15.75">
      <c r="A75" s="135"/>
      <c r="B75" s="135"/>
      <c r="C75" s="135"/>
      <c r="D75" s="135"/>
      <c r="E75" s="135"/>
      <c r="F75" s="135"/>
      <c r="G75" s="135"/>
      <c r="H75" s="135"/>
    </row>
    <row r="76" spans="1:8" ht="15.75">
      <c r="A76" s="135"/>
      <c r="B76" s="135"/>
      <c r="C76" s="135"/>
      <c r="D76" s="135"/>
      <c r="E76" s="135"/>
      <c r="F76" s="135"/>
      <c r="G76" s="135"/>
      <c r="H76" s="135"/>
    </row>
    <row r="77" spans="1:8" ht="15.75">
      <c r="A77" s="135"/>
      <c r="B77" s="135"/>
      <c r="C77" s="135"/>
      <c r="D77" s="135"/>
      <c r="E77" s="135"/>
      <c r="F77" s="135"/>
      <c r="G77" s="135"/>
      <c r="H77" s="135"/>
    </row>
    <row r="78" spans="1:8" ht="15.75">
      <c r="A78" s="135"/>
      <c r="B78" s="135"/>
      <c r="C78" s="135"/>
      <c r="D78" s="135"/>
      <c r="E78" s="135"/>
      <c r="F78" s="135"/>
      <c r="G78" s="135"/>
      <c r="H78" s="135"/>
    </row>
    <row r="79" spans="1:8" ht="15.75">
      <c r="A79" s="135"/>
      <c r="B79" s="135"/>
      <c r="C79" s="135"/>
      <c r="D79" s="135"/>
      <c r="E79" s="135"/>
      <c r="F79" s="135"/>
      <c r="G79" s="135"/>
      <c r="H79" s="135"/>
    </row>
    <row r="80" spans="1:8" ht="15.75">
      <c r="A80" s="135"/>
      <c r="B80" s="135"/>
      <c r="C80" s="135"/>
      <c r="D80" s="135"/>
      <c r="E80" s="135"/>
      <c r="F80" s="135"/>
      <c r="G80" s="135"/>
      <c r="H80" s="135"/>
    </row>
    <row r="81" spans="1:8" ht="15.75">
      <c r="A81" s="135"/>
      <c r="B81" s="135"/>
      <c r="C81" s="135"/>
      <c r="D81" s="135"/>
      <c r="E81" s="135"/>
      <c r="F81" s="135"/>
      <c r="G81" s="135"/>
      <c r="H81" s="135"/>
    </row>
    <row r="82" spans="1:8" ht="15.75">
      <c r="A82" s="135"/>
      <c r="B82" s="135"/>
      <c r="C82" s="135"/>
      <c r="D82" s="135"/>
      <c r="E82" s="135"/>
      <c r="F82" s="135"/>
      <c r="G82" s="135"/>
      <c r="H82" s="135"/>
    </row>
    <row r="83" spans="1:8" ht="15.75">
      <c r="A83" s="135"/>
      <c r="B83" s="135"/>
      <c r="C83" s="135"/>
      <c r="D83" s="135"/>
      <c r="E83" s="135"/>
      <c r="F83" s="135"/>
      <c r="G83" s="135"/>
      <c r="H83" s="135"/>
    </row>
    <row r="84" spans="1:8" ht="15.75">
      <c r="A84" s="135"/>
      <c r="B84" s="135"/>
      <c r="C84" s="135"/>
      <c r="D84" s="135"/>
      <c r="E84" s="135"/>
      <c r="F84" s="135"/>
      <c r="G84" s="135"/>
      <c r="H84" s="135"/>
    </row>
    <row r="85" spans="1:8" ht="15.75">
      <c r="A85" s="135"/>
      <c r="B85" s="135"/>
      <c r="C85" s="135"/>
      <c r="D85" s="135"/>
      <c r="E85" s="135"/>
      <c r="F85" s="135"/>
      <c r="G85" s="135"/>
      <c r="H85" s="135"/>
    </row>
    <row r="86" spans="1:8" ht="15.75">
      <c r="A86" s="135"/>
      <c r="B86" s="135"/>
      <c r="C86" s="135"/>
      <c r="D86" s="135"/>
      <c r="E86" s="135"/>
      <c r="F86" s="135"/>
      <c r="G86" s="135"/>
      <c r="H86" s="135"/>
    </row>
    <row r="87" spans="1:8" ht="15.75">
      <c r="A87" s="135"/>
      <c r="B87" s="135"/>
      <c r="C87" s="135"/>
      <c r="D87" s="135"/>
      <c r="E87" s="135"/>
      <c r="F87" s="135"/>
      <c r="G87" s="135"/>
      <c r="H87" s="135"/>
    </row>
    <row r="88" spans="1:8" ht="15.75">
      <c r="A88" s="135"/>
      <c r="B88" s="135"/>
      <c r="C88" s="135"/>
      <c r="D88" s="135"/>
      <c r="E88" s="135"/>
      <c r="F88" s="135"/>
      <c r="G88" s="135"/>
      <c r="H88" s="135"/>
    </row>
    <row r="89" spans="1:8" ht="15.75">
      <c r="A89" s="135"/>
      <c r="B89" s="135"/>
      <c r="C89" s="135"/>
      <c r="D89" s="135"/>
      <c r="E89" s="135"/>
      <c r="F89" s="135"/>
      <c r="G89" s="135"/>
      <c r="H89" s="135"/>
    </row>
    <row r="90" spans="1:8" ht="15.75">
      <c r="A90" s="135"/>
      <c r="B90" s="135"/>
      <c r="C90" s="135"/>
      <c r="D90" s="135"/>
      <c r="E90" s="135"/>
      <c r="F90" s="135"/>
      <c r="G90" s="135"/>
      <c r="H90" s="135"/>
    </row>
    <row r="91" spans="1:8" ht="15.75">
      <c r="A91" s="135"/>
      <c r="B91" s="135"/>
      <c r="C91" s="135"/>
      <c r="D91" s="135"/>
      <c r="E91" s="135"/>
      <c r="F91" s="135"/>
      <c r="G91" s="135"/>
      <c r="H91" s="135"/>
    </row>
    <row r="92" spans="1:8" ht="15.75">
      <c r="A92" s="135"/>
      <c r="B92" s="135"/>
      <c r="C92" s="135"/>
      <c r="D92" s="135"/>
      <c r="E92" s="135"/>
      <c r="F92" s="135"/>
      <c r="G92" s="135"/>
      <c r="H92" s="135"/>
    </row>
    <row r="93" spans="1:8" ht="15.75">
      <c r="A93" s="135"/>
      <c r="B93" s="135"/>
      <c r="C93" s="135"/>
      <c r="D93" s="135"/>
      <c r="E93" s="135"/>
      <c r="F93" s="135"/>
      <c r="G93" s="135"/>
      <c r="H93" s="135"/>
    </row>
    <row r="94" spans="1:8" ht="15.75">
      <c r="A94" s="135"/>
      <c r="B94" s="135"/>
      <c r="C94" s="135"/>
      <c r="D94" s="135"/>
      <c r="E94" s="135"/>
      <c r="F94" s="135"/>
      <c r="G94" s="135"/>
      <c r="H94" s="135"/>
    </row>
    <row r="95" spans="1:8" ht="15.75">
      <c r="A95" s="135"/>
      <c r="B95" s="135"/>
      <c r="C95" s="135"/>
      <c r="D95" s="135"/>
      <c r="E95" s="135"/>
      <c r="F95" s="135"/>
      <c r="G95" s="135"/>
      <c r="H95" s="135"/>
    </row>
    <row r="96" spans="1:8" ht="15.75">
      <c r="A96" s="135"/>
      <c r="B96" s="135"/>
      <c r="C96" s="135"/>
      <c r="D96" s="135"/>
      <c r="E96" s="135"/>
      <c r="F96" s="135"/>
      <c r="G96" s="135"/>
      <c r="H96" s="135"/>
    </row>
    <row r="97" spans="1:8" ht="15.75">
      <c r="A97" s="135"/>
      <c r="B97" s="135"/>
      <c r="C97" s="135"/>
      <c r="D97" s="135"/>
      <c r="E97" s="135"/>
      <c r="F97" s="135"/>
      <c r="G97" s="135"/>
      <c r="H97" s="135"/>
    </row>
    <row r="98" spans="1:8" ht="15.75">
      <c r="A98" s="135"/>
      <c r="B98" s="135"/>
      <c r="C98" s="135"/>
      <c r="D98" s="135"/>
      <c r="E98" s="135"/>
      <c r="F98" s="135"/>
      <c r="G98" s="135"/>
      <c r="H98" s="135"/>
    </row>
    <row r="99" spans="1:8" ht="15.75">
      <c r="A99" s="135"/>
      <c r="B99" s="135"/>
      <c r="C99" s="135"/>
      <c r="D99" s="135"/>
      <c r="E99" s="135"/>
      <c r="F99" s="135"/>
      <c r="G99" s="135"/>
      <c r="H99" s="135"/>
    </row>
    <row r="100" spans="1:8" ht="15.75">
      <c r="A100" s="135"/>
      <c r="B100" s="135"/>
      <c r="C100" s="135"/>
      <c r="D100" s="135"/>
      <c r="E100" s="135"/>
      <c r="F100" s="135"/>
      <c r="G100" s="135"/>
      <c r="H100" s="135"/>
    </row>
    <row r="101" spans="1:8" ht="15.75">
      <c r="A101" s="135"/>
      <c r="B101" s="135"/>
      <c r="C101" s="135"/>
      <c r="D101" s="135"/>
      <c r="E101" s="135"/>
      <c r="F101" s="135"/>
      <c r="G101" s="135"/>
      <c r="H101" s="135"/>
    </row>
    <row r="102" spans="1:8" ht="15.75">
      <c r="A102" s="135"/>
      <c r="B102" s="135"/>
      <c r="C102" s="135"/>
      <c r="D102" s="135"/>
      <c r="E102" s="135"/>
      <c r="F102" s="135"/>
      <c r="G102" s="135"/>
      <c r="H102" s="135"/>
    </row>
    <row r="103" spans="1:8" ht="15.75">
      <c r="A103" s="135"/>
      <c r="B103" s="135"/>
      <c r="C103" s="135"/>
      <c r="D103" s="135"/>
      <c r="E103" s="135"/>
      <c r="F103" s="135"/>
      <c r="G103" s="135"/>
      <c r="H103" s="135"/>
    </row>
    <row r="104" spans="1:8" ht="15.75">
      <c r="A104" s="135"/>
      <c r="B104" s="135"/>
      <c r="C104" s="135"/>
      <c r="D104" s="135"/>
      <c r="E104" s="135"/>
      <c r="F104" s="135"/>
      <c r="G104" s="135"/>
      <c r="H104" s="135"/>
    </row>
    <row r="105" spans="1:8" ht="15.75">
      <c r="A105" s="135"/>
      <c r="B105" s="135"/>
      <c r="C105" s="135"/>
      <c r="D105" s="135"/>
      <c r="E105" s="135"/>
      <c r="F105" s="135"/>
      <c r="G105" s="135"/>
      <c r="H105" s="135"/>
    </row>
    <row r="106" spans="1:8" ht="15.75">
      <c r="A106" s="135"/>
      <c r="B106" s="135"/>
      <c r="C106" s="135"/>
      <c r="D106" s="135"/>
      <c r="E106" s="135"/>
      <c r="F106" s="135"/>
      <c r="G106" s="135"/>
      <c r="H106" s="135"/>
    </row>
    <row r="107" spans="1:8" ht="15.75">
      <c r="A107" s="135"/>
      <c r="B107" s="135"/>
      <c r="C107" s="135"/>
      <c r="D107" s="135"/>
      <c r="E107" s="135"/>
      <c r="F107" s="135"/>
      <c r="G107" s="135"/>
      <c r="H107" s="135"/>
    </row>
    <row r="108" spans="1:8" ht="15.75">
      <c r="A108" s="135"/>
      <c r="B108" s="135"/>
      <c r="C108" s="135"/>
      <c r="D108" s="135"/>
      <c r="E108" s="135"/>
      <c r="F108" s="135"/>
      <c r="G108" s="135"/>
      <c r="H108" s="135"/>
    </row>
    <row r="109" spans="1:8" ht="15.75">
      <c r="A109" s="135"/>
      <c r="B109" s="135"/>
      <c r="C109" s="135"/>
      <c r="D109" s="135"/>
      <c r="E109" s="135"/>
      <c r="F109" s="135"/>
      <c r="G109" s="135"/>
      <c r="H109" s="135"/>
    </row>
    <row r="110" spans="1:8" ht="15.75">
      <c r="A110" s="135"/>
      <c r="B110" s="135"/>
      <c r="C110" s="135"/>
      <c r="D110" s="135"/>
      <c r="E110" s="135"/>
      <c r="F110" s="135"/>
      <c r="G110" s="135"/>
      <c r="H110" s="135"/>
    </row>
    <row r="111" spans="1:8" ht="15.75">
      <c r="A111" s="135"/>
      <c r="B111" s="135"/>
      <c r="C111" s="135"/>
      <c r="D111" s="135"/>
      <c r="E111" s="135"/>
      <c r="F111" s="135"/>
      <c r="G111" s="135"/>
      <c r="H111" s="135"/>
    </row>
    <row r="112" spans="1:8" ht="15.75">
      <c r="A112" s="135"/>
      <c r="B112" s="135"/>
      <c r="C112" s="135"/>
      <c r="D112" s="135"/>
      <c r="E112" s="135"/>
      <c r="F112" s="135"/>
      <c r="G112" s="135"/>
      <c r="H112" s="135"/>
    </row>
    <row r="113" spans="1:8" ht="15.75">
      <c r="A113" s="135"/>
      <c r="B113" s="135"/>
      <c r="C113" s="135"/>
      <c r="D113" s="135"/>
      <c r="E113" s="135"/>
      <c r="F113" s="135"/>
      <c r="G113" s="135"/>
      <c r="H113" s="135"/>
    </row>
    <row r="114" spans="1:8" ht="15.75">
      <c r="A114" s="135"/>
      <c r="B114" s="135"/>
      <c r="C114" s="135"/>
      <c r="D114" s="135"/>
      <c r="E114" s="135"/>
      <c r="F114" s="135"/>
      <c r="G114" s="135"/>
      <c r="H114" s="135"/>
    </row>
    <row r="115" spans="1:8" ht="15.75">
      <c r="A115" s="135"/>
      <c r="B115" s="135"/>
      <c r="C115" s="135"/>
      <c r="D115" s="135"/>
      <c r="E115" s="135"/>
      <c r="F115" s="135"/>
      <c r="G115" s="135"/>
      <c r="H115" s="135"/>
    </row>
    <row r="116" spans="1:8" ht="15.75">
      <c r="A116" s="135"/>
      <c r="B116" s="135"/>
      <c r="C116" s="135"/>
      <c r="D116" s="135"/>
      <c r="E116" s="135"/>
      <c r="F116" s="135"/>
      <c r="G116" s="135"/>
      <c r="H116" s="135"/>
    </row>
    <row r="117" spans="1:8" ht="15.75">
      <c r="A117" s="135"/>
      <c r="B117" s="135"/>
      <c r="C117" s="135"/>
      <c r="D117" s="135"/>
      <c r="E117" s="135"/>
      <c r="F117" s="135"/>
      <c r="G117" s="135"/>
      <c r="H117" s="135"/>
    </row>
    <row r="118" spans="1:8" ht="15.75">
      <c r="A118" s="135"/>
      <c r="B118" s="135"/>
      <c r="C118" s="135"/>
      <c r="D118" s="135"/>
      <c r="E118" s="135"/>
      <c r="F118" s="135"/>
      <c r="G118" s="135"/>
      <c r="H118" s="135"/>
    </row>
    <row r="119" spans="1:8" ht="15.75">
      <c r="A119" s="135"/>
      <c r="B119" s="135"/>
      <c r="C119" s="135"/>
      <c r="D119" s="135"/>
      <c r="E119" s="135"/>
      <c r="F119" s="135"/>
      <c r="G119" s="135"/>
      <c r="H119" s="135"/>
    </row>
    <row r="120" spans="1:8" ht="15.75">
      <c r="A120" s="135"/>
      <c r="B120" s="135"/>
      <c r="C120" s="135"/>
      <c r="D120" s="135"/>
      <c r="E120" s="135"/>
      <c r="F120" s="135"/>
      <c r="G120" s="135"/>
      <c r="H120" s="135"/>
    </row>
    <row r="121" spans="1:8" ht="15.75">
      <c r="A121" s="135"/>
      <c r="B121" s="135"/>
      <c r="C121" s="135"/>
      <c r="D121" s="135"/>
      <c r="E121" s="135"/>
      <c r="F121" s="135"/>
      <c r="G121" s="135"/>
      <c r="H121" s="135"/>
    </row>
    <row r="122" spans="1:8" ht="15.75">
      <c r="A122" s="135"/>
      <c r="B122" s="135"/>
      <c r="C122" s="135"/>
      <c r="D122" s="135"/>
      <c r="E122" s="135"/>
      <c r="F122" s="135"/>
      <c r="G122" s="135"/>
      <c r="H122" s="135"/>
    </row>
    <row r="123" spans="1:8" ht="15.75">
      <c r="A123" s="135"/>
      <c r="B123" s="135"/>
      <c r="C123" s="135"/>
      <c r="D123" s="135"/>
      <c r="E123" s="135"/>
      <c r="F123" s="135"/>
      <c r="G123" s="135"/>
      <c r="H123" s="135"/>
    </row>
    <row r="124" spans="1:8" ht="15.75">
      <c r="A124" s="135"/>
      <c r="B124" s="135"/>
      <c r="C124" s="135"/>
      <c r="D124" s="135"/>
      <c r="E124" s="135"/>
      <c r="F124" s="135"/>
      <c r="G124" s="135"/>
      <c r="H124" s="135"/>
    </row>
    <row r="125" spans="1:8" ht="15.75">
      <c r="A125" s="135"/>
      <c r="B125" s="135"/>
      <c r="C125" s="135"/>
      <c r="D125" s="135"/>
      <c r="E125" s="135"/>
      <c r="F125" s="135"/>
      <c r="G125" s="135"/>
      <c r="H125" s="135"/>
    </row>
    <row r="126" spans="1:8" ht="15.75">
      <c r="A126" s="135"/>
      <c r="B126" s="135"/>
      <c r="C126" s="135"/>
      <c r="D126" s="135"/>
      <c r="E126" s="135"/>
      <c r="F126" s="135"/>
      <c r="G126" s="135"/>
      <c r="H126" s="135"/>
    </row>
    <row r="127" spans="1:8" ht="15.75">
      <c r="A127" s="135"/>
      <c r="B127" s="135"/>
      <c r="C127" s="135"/>
      <c r="D127" s="135"/>
      <c r="E127" s="135"/>
      <c r="F127" s="135"/>
      <c r="G127" s="135"/>
      <c r="H127" s="135"/>
    </row>
    <row r="128" spans="1:8" ht="15.75">
      <c r="A128" s="135"/>
      <c r="B128" s="135"/>
      <c r="C128" s="135"/>
      <c r="D128" s="135"/>
      <c r="E128" s="135"/>
      <c r="F128" s="135"/>
      <c r="G128" s="135"/>
      <c r="H128" s="135"/>
    </row>
    <row r="129" spans="1:8" ht="15.75">
      <c r="A129" s="135"/>
      <c r="B129" s="135"/>
      <c r="C129" s="135"/>
      <c r="D129" s="135"/>
      <c r="E129" s="135"/>
      <c r="F129" s="135"/>
      <c r="G129" s="135"/>
      <c r="H129" s="135"/>
    </row>
    <row r="130" spans="1:8" ht="15.75">
      <c r="A130" s="135"/>
      <c r="B130" s="135"/>
      <c r="C130" s="135"/>
      <c r="D130" s="135"/>
      <c r="E130" s="135"/>
      <c r="F130" s="135"/>
      <c r="G130" s="135"/>
      <c r="H130" s="135"/>
    </row>
    <row r="131" spans="1:8" ht="15.75">
      <c r="A131" s="135"/>
      <c r="B131" s="135"/>
      <c r="C131" s="135"/>
      <c r="D131" s="135"/>
      <c r="E131" s="135"/>
      <c r="F131" s="135"/>
      <c r="G131" s="135"/>
      <c r="H131" s="135"/>
    </row>
    <row r="132" spans="1:8" ht="15.75">
      <c r="A132" s="135"/>
      <c r="B132" s="135"/>
      <c r="C132" s="135"/>
      <c r="D132" s="135"/>
      <c r="E132" s="135"/>
      <c r="F132" s="135"/>
      <c r="G132" s="135"/>
      <c r="H132" s="135"/>
    </row>
    <row r="133" spans="1:8" ht="15.75">
      <c r="A133" s="135"/>
      <c r="B133" s="135"/>
      <c r="C133" s="135"/>
      <c r="D133" s="135"/>
      <c r="E133" s="135"/>
      <c r="F133" s="135"/>
      <c r="G133" s="135"/>
      <c r="H133" s="135"/>
    </row>
    <row r="134" spans="1:8" ht="15.75">
      <c r="A134" s="135"/>
      <c r="B134" s="135"/>
      <c r="C134" s="135"/>
      <c r="D134" s="135"/>
      <c r="E134" s="135"/>
      <c r="F134" s="135"/>
      <c r="G134" s="135"/>
      <c r="H134" s="135"/>
    </row>
    <row r="135" spans="1:8" ht="15.75">
      <c r="A135" s="135"/>
      <c r="B135" s="135"/>
      <c r="C135" s="135"/>
      <c r="D135" s="135"/>
      <c r="E135" s="135"/>
      <c r="F135" s="135"/>
      <c r="G135" s="135"/>
      <c r="H135" s="135"/>
    </row>
    <row r="136" spans="1:8" ht="15.75">
      <c r="A136" s="135"/>
      <c r="B136" s="135"/>
      <c r="C136" s="135"/>
      <c r="D136" s="135"/>
      <c r="E136" s="135"/>
      <c r="F136" s="135"/>
      <c r="G136" s="135"/>
      <c r="H136" s="135"/>
    </row>
    <row r="137" spans="1:8" ht="15.75">
      <c r="A137" s="135"/>
      <c r="B137" s="135"/>
      <c r="C137" s="135"/>
      <c r="D137" s="135"/>
      <c r="E137" s="135"/>
      <c r="F137" s="135"/>
      <c r="G137" s="135"/>
      <c r="H137" s="135"/>
    </row>
    <row r="138" spans="1:8" ht="15.75">
      <c r="A138" s="135"/>
      <c r="B138" s="135"/>
      <c r="C138" s="135"/>
      <c r="D138" s="135"/>
      <c r="E138" s="135"/>
      <c r="F138" s="135"/>
      <c r="G138" s="135"/>
      <c r="H138" s="135"/>
    </row>
    <row r="139" spans="1:8" ht="15.75">
      <c r="A139" s="135"/>
      <c r="B139" s="135"/>
      <c r="C139" s="135"/>
      <c r="D139" s="135"/>
      <c r="E139" s="135"/>
      <c r="F139" s="135"/>
      <c r="G139" s="135"/>
      <c r="H139" s="135"/>
    </row>
    <row r="140" ht="15.75">
      <c r="H140" s="135"/>
    </row>
    <row r="141" ht="15.75">
      <c r="H141" s="135"/>
    </row>
    <row r="142" ht="15.75">
      <c r="H142" s="135"/>
    </row>
    <row r="143" ht="15.75">
      <c r="H143" s="135"/>
    </row>
    <row r="144" ht="15.75">
      <c r="H144" s="135"/>
    </row>
    <row r="145" ht="15.75">
      <c r="H145" s="135"/>
    </row>
    <row r="146" ht="15.75">
      <c r="H146" s="135"/>
    </row>
    <row r="147" ht="15.75">
      <c r="H147" s="135"/>
    </row>
    <row r="148" ht="15.75">
      <c r="H148" s="135"/>
    </row>
    <row r="149" ht="15.75">
      <c r="H149" s="135"/>
    </row>
    <row r="150" ht="15.75">
      <c r="H150" s="135"/>
    </row>
    <row r="151" ht="15.75">
      <c r="H151" s="135"/>
    </row>
    <row r="152" ht="15.75">
      <c r="H152" s="135"/>
    </row>
    <row r="153" ht="15.75">
      <c r="H153" s="135"/>
    </row>
    <row r="154" ht="15.75">
      <c r="H154" s="135"/>
    </row>
    <row r="155" ht="15.75">
      <c r="H155" s="135"/>
    </row>
    <row r="156" ht="15.75">
      <c r="H156" s="135"/>
    </row>
    <row r="157" ht="15.75">
      <c r="H157" s="135"/>
    </row>
    <row r="158" ht="15.75">
      <c r="H158" s="135"/>
    </row>
    <row r="159" ht="15.75">
      <c r="H159" s="135"/>
    </row>
    <row r="160" ht="15.75">
      <c r="H160" s="135"/>
    </row>
    <row r="161" ht="15.75">
      <c r="H161" s="135"/>
    </row>
    <row r="162" ht="15.75">
      <c r="H162" s="135"/>
    </row>
    <row r="163" ht="15.75">
      <c r="H163" s="135"/>
    </row>
    <row r="164" ht="15.75">
      <c r="H164" s="135"/>
    </row>
    <row r="165" ht="15.75">
      <c r="H165" s="135"/>
    </row>
    <row r="166" ht="15.75">
      <c r="H166" s="135"/>
    </row>
    <row r="167" ht="15.75">
      <c r="H167" s="135"/>
    </row>
    <row r="168" ht="15.75">
      <c r="H168" s="135"/>
    </row>
    <row r="169" ht="15.75">
      <c r="H169" s="135"/>
    </row>
    <row r="170" ht="15.75">
      <c r="H170" s="135"/>
    </row>
    <row r="171" ht="15.75">
      <c r="H171" s="135"/>
    </row>
    <row r="172" ht="15.75">
      <c r="H172" s="135"/>
    </row>
    <row r="173" ht="15.75">
      <c r="H173" s="135"/>
    </row>
    <row r="174" ht="15.75">
      <c r="H174" s="13"/>
    </row>
    <row r="175" ht="15.75">
      <c r="H175" s="13"/>
    </row>
    <row r="176" ht="15.75">
      <c r="H176" s="13"/>
    </row>
    <row r="177" ht="15.75">
      <c r="H177" s="13"/>
    </row>
    <row r="178" ht="15.75">
      <c r="H178" s="13"/>
    </row>
    <row r="179" ht="15.75">
      <c r="H179" s="13"/>
    </row>
    <row r="180" ht="15.75">
      <c r="H180" s="13"/>
    </row>
    <row r="181" ht="15.75">
      <c r="H181" s="13"/>
    </row>
    <row r="182" ht="15.75">
      <c r="H182" s="13"/>
    </row>
    <row r="183" ht="15.75">
      <c r="H183" s="13"/>
    </row>
    <row r="184" ht="15.75">
      <c r="H184" s="13"/>
    </row>
    <row r="185" ht="15.75">
      <c r="H185" s="13"/>
    </row>
    <row r="186" ht="15.75">
      <c r="H186" s="13"/>
    </row>
    <row r="187" ht="15.75">
      <c r="H187" s="13"/>
    </row>
    <row r="188" ht="15.75">
      <c r="H188" s="13"/>
    </row>
    <row r="189" ht="15.75">
      <c r="H189" s="13"/>
    </row>
    <row r="190" ht="15.75">
      <c r="H190" s="13"/>
    </row>
    <row r="191" ht="15.75">
      <c r="H191" s="13"/>
    </row>
    <row r="192" ht="15.75">
      <c r="H192" s="13"/>
    </row>
    <row r="193" ht="15.75">
      <c r="H193" s="13"/>
    </row>
    <row r="194" ht="15.75">
      <c r="H194" s="13"/>
    </row>
    <row r="195" ht="15.75">
      <c r="H195" s="13"/>
    </row>
    <row r="196" ht="15.75">
      <c r="H196" s="13"/>
    </row>
    <row r="197" ht="15.75">
      <c r="H197" s="13"/>
    </row>
    <row r="198" ht="15.75">
      <c r="H198" s="13"/>
    </row>
    <row r="199" ht="15.75">
      <c r="H199" s="13"/>
    </row>
    <row r="200" ht="15.75">
      <c r="H200" s="13"/>
    </row>
    <row r="201" ht="15.75">
      <c r="H201" s="13"/>
    </row>
    <row r="202" ht="15.75">
      <c r="H202" s="13"/>
    </row>
    <row r="203" ht="15.75">
      <c r="H203" s="13"/>
    </row>
    <row r="204" ht="15.75">
      <c r="H204" s="13"/>
    </row>
    <row r="205" ht="15.75">
      <c r="H205" s="13"/>
    </row>
    <row r="206" ht="15.75">
      <c r="H206" s="13"/>
    </row>
    <row r="207" ht="15.75">
      <c r="H207" s="13"/>
    </row>
    <row r="208" ht="15.75">
      <c r="H208" s="13"/>
    </row>
    <row r="209" ht="15.75">
      <c r="H209" s="13"/>
    </row>
    <row r="210" ht="15.75">
      <c r="H210" s="13"/>
    </row>
    <row r="211" ht="15.75">
      <c r="H211" s="13"/>
    </row>
    <row r="212" ht="15.75">
      <c r="H212" s="13"/>
    </row>
    <row r="213" ht="15.75">
      <c r="H213" s="13"/>
    </row>
    <row r="214" ht="15.75">
      <c r="H214" s="13"/>
    </row>
    <row r="215" ht="15.75">
      <c r="H215" s="13"/>
    </row>
    <row r="216" ht="15.75">
      <c r="H216" s="13"/>
    </row>
    <row r="217" ht="15.75">
      <c r="H217" s="13"/>
    </row>
    <row r="218" ht="15.75">
      <c r="H218" s="13"/>
    </row>
    <row r="219" ht="15.75">
      <c r="H219" s="13"/>
    </row>
    <row r="220" ht="15.75">
      <c r="H220" s="13"/>
    </row>
    <row r="221" ht="15.75">
      <c r="H221" s="13"/>
    </row>
    <row r="222" ht="15.75">
      <c r="H222" s="13"/>
    </row>
    <row r="223" ht="15.75">
      <c r="H223" s="13"/>
    </row>
    <row r="224" ht="15.75">
      <c r="H224" s="13"/>
    </row>
    <row r="225" ht="15.75">
      <c r="H225" s="13"/>
    </row>
    <row r="226" ht="15.75">
      <c r="H226" s="13"/>
    </row>
    <row r="227" ht="15.75">
      <c r="H227" s="13"/>
    </row>
    <row r="228" ht="15.75">
      <c r="H228" s="13"/>
    </row>
    <row r="229" ht="15.75">
      <c r="H229" s="13"/>
    </row>
    <row r="230" ht="15.75">
      <c r="H230" s="13"/>
    </row>
    <row r="231" ht="15.75">
      <c r="H231" s="13"/>
    </row>
    <row r="232" ht="15.75">
      <c r="H232" s="13"/>
    </row>
    <row r="233" ht="15.75">
      <c r="H233" s="13"/>
    </row>
    <row r="234" ht="15.75">
      <c r="H234" s="13"/>
    </row>
    <row r="235" ht="15.75">
      <c r="H235" s="13"/>
    </row>
    <row r="236" ht="15.75">
      <c r="H236" s="13"/>
    </row>
    <row r="237" ht="15.75">
      <c r="H237" s="13"/>
    </row>
    <row r="238" ht="15.75">
      <c r="H238" s="13"/>
    </row>
    <row r="239" ht="15.75">
      <c r="H239" s="13"/>
    </row>
    <row r="240" ht="15.75">
      <c r="H240" s="13"/>
    </row>
    <row r="241" ht="15.75">
      <c r="H241" s="13"/>
    </row>
    <row r="242" ht="15.75">
      <c r="H242" s="13"/>
    </row>
    <row r="243" ht="15.75">
      <c r="H243" s="13"/>
    </row>
    <row r="244" ht="15.75">
      <c r="H244" s="13"/>
    </row>
    <row r="245" ht="15.75">
      <c r="H245" s="13"/>
    </row>
    <row r="246" ht="15.75">
      <c r="H246" s="13"/>
    </row>
    <row r="247" ht="15.75">
      <c r="H247" s="13"/>
    </row>
    <row r="248" ht="15.75">
      <c r="H248" s="13"/>
    </row>
    <row r="249" ht="15.75">
      <c r="H249" s="13"/>
    </row>
    <row r="250" ht="15.75">
      <c r="H250" s="13"/>
    </row>
    <row r="251" ht="15.75">
      <c r="H251" s="13"/>
    </row>
    <row r="252" ht="15.75">
      <c r="H252" s="13"/>
    </row>
    <row r="253" ht="15.75">
      <c r="H253" s="13"/>
    </row>
    <row r="254" ht="15.75">
      <c r="H254" s="13"/>
    </row>
    <row r="255" ht="15.75">
      <c r="H255" s="13"/>
    </row>
    <row r="256" ht="15.75">
      <c r="H256" s="13"/>
    </row>
    <row r="257" ht="15.75">
      <c r="H257" s="13"/>
    </row>
    <row r="258" ht="15.75">
      <c r="H258" s="13"/>
    </row>
    <row r="259" ht="15.75">
      <c r="H259" s="13"/>
    </row>
    <row r="260" ht="15.75">
      <c r="H260" s="13"/>
    </row>
    <row r="261" ht="15.75">
      <c r="H261" s="13"/>
    </row>
    <row r="262" ht="15.75">
      <c r="H262" s="13"/>
    </row>
    <row r="263" ht="15.75">
      <c r="H263" s="13"/>
    </row>
    <row r="264" ht="15.75">
      <c r="H264" s="13"/>
    </row>
    <row r="265" ht="15.75">
      <c r="H265" s="13"/>
    </row>
    <row r="266" ht="15.75">
      <c r="H266" s="13"/>
    </row>
    <row r="267" ht="15.75">
      <c r="H267" s="13"/>
    </row>
  </sheetData>
  <mergeCells count="1">
    <mergeCell ref="A50:E50"/>
  </mergeCells>
  <printOptions/>
  <pageMargins left="0.75" right="0.25" top="0.75" bottom="0.2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abc</cp:lastModifiedBy>
  <cp:lastPrinted>2006-08-15T09:09:22Z</cp:lastPrinted>
  <dcterms:created xsi:type="dcterms:W3CDTF">2000-10-13T07:44:50Z</dcterms:created>
  <dcterms:modified xsi:type="dcterms:W3CDTF">2006-08-23T10:25:26Z</dcterms:modified>
  <cp:category/>
  <cp:version/>
  <cp:contentType/>
  <cp:contentStatus/>
</cp:coreProperties>
</file>