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75" activeTab="1"/>
  </bookViews>
  <sheets>
    <sheet name="IS" sheetId="1" r:id="rId1"/>
    <sheet name="BS" sheetId="2" r:id="rId2"/>
    <sheet name="SCE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<sst xmlns="http://schemas.openxmlformats.org/spreadsheetml/2006/main" count="139" uniqueCount="101">
  <si>
    <t>ORIENTAL FOOD INDUSTRIES HOLDINGS BERHAD (Company No. 389769-M)</t>
  </si>
  <si>
    <t>(Incorporated in Malaysia)</t>
  </si>
  <si>
    <t>CONDENSED CONSOLIDATED INCOME STATEMENT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</si>
  <si>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</si>
  <si>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</si>
  <si>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</si>
  <si>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</si>
  <si>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</si>
  <si>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</si>
  <si>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</si>
  <si>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</si>
  <si>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</si>
  <si>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</si>
  <si>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</si>
  <si>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</si>
  <si>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Cost of sales</t>
  </si>
  <si>
    <t>Gross profit</t>
  </si>
  <si>
    <t>Other operating income</t>
  </si>
  <si>
    <t>Selling &amp; distribution costs</t>
  </si>
  <si>
    <t>Adminstrative expenses</t>
  </si>
  <si>
    <t>Profit from operations</t>
  </si>
  <si>
    <t>Finance costs</t>
  </si>
  <si>
    <t>Profit from ordinary activities before taxation</t>
  </si>
  <si>
    <t>Taxation</t>
  </si>
  <si>
    <t>Profit after taxation</t>
  </si>
  <si>
    <t xml:space="preserve"> Minority Interest</t>
  </si>
  <si>
    <t xml:space="preserve"> Net profit </t>
  </si>
  <si>
    <t>Basic earnings per share (sen)</t>
  </si>
  <si>
    <t>(The Condensed Consolidated Income Statement should be read in conjunction with the Annual</t>
  </si>
  <si>
    <t xml:space="preserve"> ORIENTAL FOOD INDUSTRIES HOLDINGS BERHAD (Company No. 389769-M)</t>
  </si>
  <si>
    <t xml:space="preserve"> (Incorporated in Malaysia)</t>
  </si>
  <si>
    <t>CONDENSED CONSOLIDATED BALANCE SHEET</t>
  </si>
  <si>
    <t>Unaudited</t>
  </si>
  <si>
    <t>Audited</t>
  </si>
  <si>
    <t>As at</t>
  </si>
  <si>
    <t>Non current assets</t>
  </si>
  <si>
    <t>Property, plant and equipment</t>
  </si>
  <si>
    <t>Investments</t>
  </si>
  <si>
    <t>Current assets</t>
  </si>
  <si>
    <t>Inventories</t>
  </si>
  <si>
    <t>Trade and other receivables</t>
  </si>
  <si>
    <t>Fixed deposits with licensed bank</t>
  </si>
  <si>
    <t>Cash and bank balances</t>
  </si>
  <si>
    <t>Less: Current liabilities</t>
  </si>
  <si>
    <t>Trade and other payables</t>
  </si>
  <si>
    <t>Net current assets</t>
  </si>
  <si>
    <t>Less: Non current liabilities</t>
  </si>
  <si>
    <t>Deferred taxation</t>
  </si>
  <si>
    <t>Capital and reserves</t>
  </si>
  <si>
    <t>Share capital</t>
  </si>
  <si>
    <t>Retained profits</t>
  </si>
  <si>
    <t>Shareholders' equity</t>
  </si>
  <si>
    <t>CONDENSED CONSOLIDATED STATEMENT OF CHANGES IN EQUITY</t>
  </si>
  <si>
    <t xml:space="preserve">Share </t>
  </si>
  <si>
    <t>Capital</t>
  </si>
  <si>
    <t>Premium</t>
  </si>
  <si>
    <t>Retained</t>
  </si>
  <si>
    <t>Profits</t>
  </si>
  <si>
    <t>Total</t>
  </si>
  <si>
    <t>Distributable</t>
  </si>
  <si>
    <t xml:space="preserve">Net profit </t>
  </si>
  <si>
    <t>CONDENSED CONSOLIDATED CASH FLOW STATEMENT</t>
  </si>
  <si>
    <t>Cash from operations</t>
  </si>
  <si>
    <t>Taxation paid</t>
  </si>
  <si>
    <t>(The Condensed Consolidated Cash Flow Statement should be read in conjunction with the Annual</t>
  </si>
  <si>
    <t>(The Condensed Consolidated Balance Sheet should be read in conjunction with the Annual</t>
  </si>
  <si>
    <t>Net Tangible Assets per share (RM)</t>
  </si>
  <si>
    <t>Borrowings</t>
  </si>
  <si>
    <t>Cash and cash equivalents represented by:-</t>
  </si>
  <si>
    <t xml:space="preserve">Net profit for the financial year </t>
  </si>
  <si>
    <t>Adjustments for non cash items</t>
  </si>
  <si>
    <t>Changes in working capital</t>
  </si>
  <si>
    <t>Cash flows from operating activities</t>
  </si>
  <si>
    <t>Cash flows from investing activities</t>
  </si>
  <si>
    <t>Purchase of property, plant and equipment</t>
  </si>
  <si>
    <t>Others</t>
  </si>
  <si>
    <t>Cash flows from financing activities</t>
  </si>
  <si>
    <t>Repayment of term loans</t>
  </si>
  <si>
    <t>Cash and cash equivalents at beginning of the financial year</t>
  </si>
  <si>
    <t>Cash and cash equivalents at end of the financial year</t>
  </si>
  <si>
    <t>(The Condensed Consolidated Statement of Changes in Equity should be read in conjunction with the Annual</t>
  </si>
  <si>
    <t>Tax refund receivable</t>
  </si>
  <si>
    <t xml:space="preserve">             Non - Distributable</t>
  </si>
  <si>
    <t>Correponding</t>
  </si>
  <si>
    <t>Revaluation reserve</t>
  </si>
  <si>
    <t>Balance as at 1 April 2004</t>
  </si>
  <si>
    <t>Revaluation</t>
  </si>
  <si>
    <t>Reserve</t>
  </si>
  <si>
    <t>Net (decrease)/increase in cash and cash equivalents</t>
  </si>
  <si>
    <t>Proceeds from term loan draw down</t>
  </si>
  <si>
    <t>Dividend paid</t>
  </si>
  <si>
    <t>Dividend for the year ended 31 March 2004</t>
  </si>
  <si>
    <t>Balance as at 31 March 2005</t>
  </si>
  <si>
    <t>Disposal of revalued assets, net of tax</t>
  </si>
  <si>
    <t>Proceeds from disposal of property, plant</t>
  </si>
  <si>
    <t>Financial Report for the year ended 31.3.2005)</t>
  </si>
  <si>
    <t>Balance as at 1 April 2005</t>
  </si>
  <si>
    <t>Dividend for the year ended 31 March 2005</t>
  </si>
  <si>
    <t>Balance as at 31 March 2006</t>
  </si>
  <si>
    <t>Net gain not recognised in income statement</t>
  </si>
  <si>
    <t xml:space="preserve">  and equipment</t>
  </si>
</sst>
</file>

<file path=xl/styles.xml><?xml version="1.0" encoding="utf-8"?>
<styleSheet xmlns="http://schemas.openxmlformats.org/spreadsheetml/2006/main">
  <numFmts count="19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_(* #,##0.0_);_(* \(#,##0.0\);_(* &quot;-&quot;??_);_(@_)"/>
    <numFmt numFmtId="174" formatCode="_(* #,##0_);_(* \(#,##0\);_(* &quot;-&quot;??_);_(@_)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16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174" fontId="3" fillId="0" borderId="0" xfId="15" applyNumberFormat="1" applyFont="1" applyAlignment="1">
      <alignment/>
    </xf>
    <xf numFmtId="174" fontId="3" fillId="0" borderId="1" xfId="15" applyNumberFormat="1" applyFont="1" applyBorder="1" applyAlignment="1">
      <alignment/>
    </xf>
    <xf numFmtId="174" fontId="3" fillId="0" borderId="2" xfId="15" applyNumberFormat="1" applyFont="1" applyBorder="1" applyAlignment="1">
      <alignment/>
    </xf>
    <xf numFmtId="174" fontId="3" fillId="0" borderId="3" xfId="15" applyNumberFormat="1" applyFont="1" applyBorder="1" applyAlignment="1">
      <alignment/>
    </xf>
    <xf numFmtId="174" fontId="3" fillId="0" borderId="4" xfId="15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37" fontId="1" fillId="0" borderId="0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4" fontId="3" fillId="0" borderId="0" xfId="15" applyNumberFormat="1" applyFont="1" applyBorder="1" applyAlignment="1">
      <alignment/>
    </xf>
    <xf numFmtId="171" fontId="3" fillId="0" borderId="0" xfId="15" applyFont="1" applyBorder="1" applyAlignment="1">
      <alignment/>
    </xf>
    <xf numFmtId="0" fontId="1" fillId="0" borderId="0" xfId="0" applyFont="1" applyBorder="1" applyAlignment="1">
      <alignment horizontal="left"/>
    </xf>
    <xf numFmtId="169" fontId="1" fillId="0" borderId="0" xfId="0" applyNumberFormat="1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174" fontId="0" fillId="0" borderId="0" xfId="0" applyNumberFormat="1" applyAlignment="1">
      <alignment/>
    </xf>
    <xf numFmtId="9" fontId="0" fillId="0" borderId="0" xfId="19" applyAlignment="1">
      <alignment/>
    </xf>
    <xf numFmtId="174" fontId="3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74" fontId="3" fillId="0" borderId="0" xfId="0" applyNumberFormat="1" applyFont="1" applyAlignment="1">
      <alignment/>
    </xf>
    <xf numFmtId="9" fontId="3" fillId="0" borderId="0" xfId="19" applyFont="1" applyFill="1" applyBorder="1" applyAlignment="1">
      <alignment/>
    </xf>
    <xf numFmtId="174" fontId="3" fillId="0" borderId="5" xfId="15" applyNumberFormat="1" applyFont="1" applyBorder="1" applyAlignment="1">
      <alignment/>
    </xf>
    <xf numFmtId="174" fontId="3" fillId="0" borderId="6" xfId="15" applyNumberFormat="1" applyFont="1" applyBorder="1" applyAlignment="1">
      <alignment/>
    </xf>
    <xf numFmtId="37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workbookViewId="0" topLeftCell="A8">
      <selection activeCell="H18" sqref="H18"/>
    </sheetView>
  </sheetViews>
  <sheetFormatPr defaultColWidth="9.140625" defaultRowHeight="12.75"/>
  <cols>
    <col min="1" max="1" width="41.00390625" style="0" customWidth="1"/>
    <col min="2" max="5" width="15.7109375" style="0" customWidth="1"/>
    <col min="6" max="6" width="4.140625" style="0" customWidth="1"/>
  </cols>
  <sheetData>
    <row r="1" spans="1:6" ht="15">
      <c r="A1" s="25" t="s">
        <v>0</v>
      </c>
      <c r="B1" s="17"/>
      <c r="C1" s="8"/>
      <c r="D1" s="17"/>
      <c r="E1" s="8"/>
      <c r="F1" s="22"/>
    </row>
    <row r="2" spans="1:6" ht="15">
      <c r="A2" s="25" t="s">
        <v>1</v>
      </c>
      <c r="B2" s="17"/>
      <c r="C2" s="8"/>
      <c r="D2" s="17"/>
      <c r="E2" s="8"/>
      <c r="F2" s="22"/>
    </row>
    <row r="3" spans="1:6" ht="15">
      <c r="A3" s="26" t="s">
        <v>2</v>
      </c>
      <c r="B3" s="17"/>
      <c r="C3" s="18"/>
      <c r="D3" s="19"/>
      <c r="E3" s="19"/>
      <c r="F3" s="22"/>
    </row>
    <row r="4" spans="1:6" ht="15">
      <c r="A4" s="26"/>
      <c r="B4" s="17"/>
      <c r="C4" s="18"/>
      <c r="D4" s="19"/>
      <c r="E4" s="19"/>
      <c r="F4" s="22"/>
    </row>
    <row r="5" spans="1:6" ht="15">
      <c r="A5" s="26" t="s">
        <v>3</v>
      </c>
      <c r="B5" s="17"/>
      <c r="C5" s="18"/>
      <c r="D5" s="19"/>
      <c r="E5" s="19"/>
      <c r="F5" s="22"/>
    </row>
    <row r="6" spans="1:6" ht="15">
      <c r="A6" s="18"/>
      <c r="B6" s="19"/>
      <c r="C6" s="19"/>
      <c r="D6" s="19"/>
      <c r="E6" s="19"/>
      <c r="F6" s="22"/>
    </row>
    <row r="7" spans="1:6" ht="14.25">
      <c r="A7" s="18"/>
      <c r="B7" s="41" t="s">
        <v>4</v>
      </c>
      <c r="C7" s="41"/>
      <c r="D7" s="42" t="s">
        <v>5</v>
      </c>
      <c r="E7" s="42"/>
      <c r="F7" s="22"/>
    </row>
    <row r="8" spans="1:6" ht="14.25">
      <c r="A8" s="18"/>
      <c r="B8" s="9" t="s">
        <v>6</v>
      </c>
      <c r="C8" s="9" t="s">
        <v>7</v>
      </c>
      <c r="D8" s="9" t="s">
        <v>6</v>
      </c>
      <c r="E8" s="9" t="s">
        <v>7</v>
      </c>
      <c r="F8" s="22"/>
    </row>
    <row r="9" spans="1:6" ht="14.25">
      <c r="A9" s="18"/>
      <c r="B9" s="9" t="s">
        <v>8</v>
      </c>
      <c r="C9" s="9" t="s">
        <v>9</v>
      </c>
      <c r="D9" s="9" t="s">
        <v>8</v>
      </c>
      <c r="E9" s="9" t="s">
        <v>9</v>
      </c>
      <c r="F9" s="22"/>
    </row>
    <row r="10" spans="1:6" ht="14.25">
      <c r="A10" s="18"/>
      <c r="B10" s="9" t="s">
        <v>10</v>
      </c>
      <c r="C10" s="9" t="s">
        <v>10</v>
      </c>
      <c r="D10" s="9" t="s">
        <v>11</v>
      </c>
      <c r="E10" s="9" t="s">
        <v>12</v>
      </c>
      <c r="F10" s="22"/>
    </row>
    <row r="11" spans="1:6" ht="15">
      <c r="A11" s="19"/>
      <c r="B11" s="21">
        <v>38807</v>
      </c>
      <c r="C11" s="21">
        <v>38442</v>
      </c>
      <c r="D11" s="21">
        <v>38807</v>
      </c>
      <c r="E11" s="21">
        <v>38442</v>
      </c>
      <c r="F11" s="22"/>
    </row>
    <row r="12" spans="1:6" ht="15">
      <c r="A12" s="19"/>
      <c r="B12" s="9" t="s">
        <v>13</v>
      </c>
      <c r="C12" s="9" t="s">
        <v>13</v>
      </c>
      <c r="D12" s="9" t="s">
        <v>13</v>
      </c>
      <c r="E12" s="9" t="s">
        <v>13</v>
      </c>
      <c r="F12" s="22"/>
    </row>
    <row r="13" spans="1:6" ht="12.75">
      <c r="A13" s="22"/>
      <c r="B13" s="22"/>
      <c r="C13" s="22"/>
      <c r="D13" s="22"/>
      <c r="E13" s="22"/>
      <c r="F13" s="22"/>
    </row>
    <row r="14" spans="1:6" ht="15">
      <c r="A14" s="22"/>
      <c r="B14" s="23"/>
      <c r="C14" s="23"/>
      <c r="D14" s="23"/>
      <c r="E14" s="23"/>
      <c r="F14" s="23"/>
    </row>
    <row r="15" spans="1:7" ht="15">
      <c r="A15" s="19" t="s">
        <v>14</v>
      </c>
      <c r="B15" s="23">
        <f>D15-81278</f>
        <v>27277</v>
      </c>
      <c r="C15" s="23">
        <f>E15-70380</f>
        <v>26252</v>
      </c>
      <c r="D15" s="23">
        <v>108555</v>
      </c>
      <c r="E15" s="23">
        <v>96632</v>
      </c>
      <c r="F15" s="23"/>
      <c r="G15" s="31"/>
    </row>
    <row r="16" spans="1:7" ht="15">
      <c r="A16" s="19" t="s">
        <v>15</v>
      </c>
      <c r="B16" s="13">
        <f>D16+58498</f>
        <v>-20964</v>
      </c>
      <c r="C16" s="13">
        <f>E16+49721</f>
        <v>-19394</v>
      </c>
      <c r="D16" s="13">
        <v>-79462</v>
      </c>
      <c r="E16" s="13">
        <v>-69115</v>
      </c>
      <c r="F16" s="23"/>
      <c r="G16" s="32"/>
    </row>
    <row r="17" spans="1:6" ht="15">
      <c r="A17" s="19" t="s">
        <v>16</v>
      </c>
      <c r="B17" s="23">
        <f>SUM(B15:B16)</f>
        <v>6313</v>
      </c>
      <c r="C17" s="23">
        <f>SUM(C15:C16)</f>
        <v>6858</v>
      </c>
      <c r="D17" s="23">
        <f>SUM(D15:D16)</f>
        <v>29093</v>
      </c>
      <c r="E17" s="23">
        <f>SUM(E15:E16)</f>
        <v>27517</v>
      </c>
      <c r="F17" s="23"/>
    </row>
    <row r="18" spans="1:6" ht="15">
      <c r="A18" s="19" t="s">
        <v>17</v>
      </c>
      <c r="B18" s="23">
        <f>D18-106</f>
        <v>310</v>
      </c>
      <c r="C18" s="23">
        <f>E18-140</f>
        <v>432</v>
      </c>
      <c r="D18" s="23">
        <v>416</v>
      </c>
      <c r="E18" s="23">
        <f>612-40</f>
        <v>572</v>
      </c>
      <c r="F18" s="23"/>
    </row>
    <row r="19" spans="1:6" ht="15">
      <c r="A19" s="19" t="s">
        <v>18</v>
      </c>
      <c r="B19" s="23">
        <f>D19+7941</f>
        <v>-4367</v>
      </c>
      <c r="C19" s="23">
        <f>E19+6971</f>
        <v>-3862</v>
      </c>
      <c r="D19" s="23">
        <v>-12308</v>
      </c>
      <c r="E19" s="23">
        <v>-10833</v>
      </c>
      <c r="F19" s="23"/>
    </row>
    <row r="20" spans="1:6" ht="15">
      <c r="A20" s="19" t="s">
        <v>19</v>
      </c>
      <c r="B20" s="13">
        <f>D20+7603</f>
        <v>-326</v>
      </c>
      <c r="C20" s="13">
        <f>E20+6776</f>
        <v>-754</v>
      </c>
      <c r="D20" s="13">
        <v>-7929</v>
      </c>
      <c r="E20" s="13">
        <v>-7530</v>
      </c>
      <c r="F20" s="23"/>
    </row>
    <row r="21" spans="1:6" ht="15">
      <c r="A21" s="19" t="s">
        <v>20</v>
      </c>
      <c r="B21" s="23">
        <f>SUM(B17:B20)</f>
        <v>1930</v>
      </c>
      <c r="C21" s="23">
        <f>SUM(C17:C20)</f>
        <v>2674</v>
      </c>
      <c r="D21" s="23">
        <f>SUM(D17:D20)</f>
        <v>9272</v>
      </c>
      <c r="E21" s="23">
        <f>SUM(E17:E20)</f>
        <v>9726</v>
      </c>
      <c r="F21" s="23"/>
    </row>
    <row r="22" spans="1:6" ht="15">
      <c r="A22" s="19" t="s">
        <v>21</v>
      </c>
      <c r="B22" s="13">
        <f>D22+179</f>
        <v>-68</v>
      </c>
      <c r="C22" s="13">
        <f>E22+64</f>
        <v>-55</v>
      </c>
      <c r="D22" s="13">
        <v>-247</v>
      </c>
      <c r="E22" s="13">
        <v>-119</v>
      </c>
      <c r="F22" s="23"/>
    </row>
    <row r="23" spans="1:6" ht="15">
      <c r="A23" s="19" t="s">
        <v>22</v>
      </c>
      <c r="B23" s="23">
        <f>SUM(B21:B22)</f>
        <v>1862</v>
      </c>
      <c r="C23" s="23">
        <f>SUM(C21:C22)</f>
        <v>2619</v>
      </c>
      <c r="D23" s="23">
        <f>SUM(D21:D22)</f>
        <v>9025</v>
      </c>
      <c r="E23" s="23">
        <f>SUM(E21:E22)</f>
        <v>9607</v>
      </c>
      <c r="F23" s="23"/>
    </row>
    <row r="24" spans="1:6" ht="15">
      <c r="A24" s="19" t="s">
        <v>23</v>
      </c>
      <c r="B24" s="13">
        <f>D24+1451</f>
        <v>-391</v>
      </c>
      <c r="C24" s="13">
        <f>E24+1404</f>
        <v>-202</v>
      </c>
      <c r="D24" s="13">
        <v>-1842</v>
      </c>
      <c r="E24" s="13">
        <v>-1606</v>
      </c>
      <c r="F24" s="23"/>
    </row>
    <row r="25" spans="1:7" ht="15">
      <c r="A25" s="19" t="s">
        <v>24</v>
      </c>
      <c r="B25" s="23">
        <f>SUM(B23:B24)</f>
        <v>1471</v>
      </c>
      <c r="C25" s="23">
        <f>SUM(C23:C24)</f>
        <v>2417</v>
      </c>
      <c r="D25" s="23">
        <f>SUM(D23:D24)</f>
        <v>7183</v>
      </c>
      <c r="E25" s="23">
        <f>SUM(E23:E24)</f>
        <v>8001</v>
      </c>
      <c r="F25" s="23"/>
      <c r="G25" s="38"/>
    </row>
    <row r="26" spans="1:6" ht="15">
      <c r="A26" s="30" t="s">
        <v>25</v>
      </c>
      <c r="B26" s="23">
        <v>0</v>
      </c>
      <c r="C26" s="23">
        <v>0</v>
      </c>
      <c r="D26" s="23">
        <v>0</v>
      </c>
      <c r="E26" s="23">
        <v>0</v>
      </c>
      <c r="F26" s="23"/>
    </row>
    <row r="27" spans="1:6" ht="15.75" thickBot="1">
      <c r="A27" s="30" t="s">
        <v>26</v>
      </c>
      <c r="B27" s="14">
        <f>SUM(B25:B26)</f>
        <v>1471</v>
      </c>
      <c r="C27" s="14">
        <f>SUM(C25:C26)</f>
        <v>2417</v>
      </c>
      <c r="D27" s="14">
        <f>SUM(D25:D26)</f>
        <v>7183</v>
      </c>
      <c r="E27" s="14">
        <f>SUM(E25:E26)</f>
        <v>8001</v>
      </c>
      <c r="F27" s="23"/>
    </row>
    <row r="28" spans="1:6" ht="15.75" thickTop="1">
      <c r="A28" s="19"/>
      <c r="B28" s="23"/>
      <c r="C28" s="23"/>
      <c r="D28" s="23"/>
      <c r="E28" s="23"/>
      <c r="F28" s="23"/>
    </row>
    <row r="29" spans="1:6" ht="15">
      <c r="A29" s="19"/>
      <c r="B29" s="23"/>
      <c r="C29" s="23"/>
      <c r="D29" s="23"/>
      <c r="E29" s="23"/>
      <c r="F29" s="23"/>
    </row>
    <row r="30" spans="1:6" ht="15">
      <c r="A30" s="19" t="s">
        <v>27</v>
      </c>
      <c r="B30" s="24">
        <f>B27/60000*100</f>
        <v>2.4516666666666667</v>
      </c>
      <c r="C30" s="24">
        <f>C27/60000*100</f>
        <v>4.028333333333333</v>
      </c>
      <c r="D30" s="24">
        <f>D27/60000*100</f>
        <v>11.971666666666666</v>
      </c>
      <c r="E30" s="24">
        <f>E27/60000*100</f>
        <v>13.334999999999999</v>
      </c>
      <c r="F30" s="23"/>
    </row>
    <row r="31" spans="1:6" ht="15.75" thickBot="1">
      <c r="A31" s="22"/>
      <c r="B31" s="16"/>
      <c r="C31" s="16"/>
      <c r="D31" s="16"/>
      <c r="E31" s="16"/>
      <c r="F31" s="23"/>
    </row>
    <row r="32" spans="1:6" ht="15.75" thickTop="1">
      <c r="A32" s="22"/>
      <c r="B32" s="23"/>
      <c r="C32" s="23"/>
      <c r="D32" s="23"/>
      <c r="E32" s="23"/>
      <c r="F32" s="23"/>
    </row>
    <row r="33" spans="1:6" ht="15">
      <c r="A33" s="22"/>
      <c r="B33" s="23"/>
      <c r="C33" s="23"/>
      <c r="D33" s="23"/>
      <c r="E33" s="23"/>
      <c r="F33" s="23"/>
    </row>
    <row r="34" spans="1:6" ht="15">
      <c r="A34" s="29" t="s">
        <v>28</v>
      </c>
      <c r="B34" s="23"/>
      <c r="C34" s="23"/>
      <c r="D34" s="23"/>
      <c r="E34" s="23"/>
      <c r="F34" s="23"/>
    </row>
    <row r="35" spans="1:6" ht="15">
      <c r="A35" s="29" t="s">
        <v>95</v>
      </c>
      <c r="B35" s="23"/>
      <c r="C35" s="23"/>
      <c r="D35" s="23"/>
      <c r="E35" s="23"/>
      <c r="F35" s="23"/>
    </row>
    <row r="36" spans="1:6" ht="15">
      <c r="A36" s="22"/>
      <c r="B36" s="23"/>
      <c r="C36" s="23"/>
      <c r="D36" s="23"/>
      <c r="E36" s="23"/>
      <c r="F36" s="23"/>
    </row>
    <row r="37" spans="1:6" ht="15.75">
      <c r="A37" s="34"/>
      <c r="B37" s="23"/>
      <c r="C37" s="23"/>
      <c r="D37" s="23"/>
      <c r="E37" s="23"/>
      <c r="F37" s="23"/>
    </row>
    <row r="38" spans="1:6" ht="15">
      <c r="A38" s="22"/>
      <c r="B38" s="23"/>
      <c r="C38" s="23"/>
      <c r="D38" s="23"/>
      <c r="E38" s="23"/>
      <c r="F38" s="23"/>
    </row>
    <row r="39" spans="1:6" ht="15">
      <c r="A39" s="22"/>
      <c r="B39" s="23"/>
      <c r="C39" s="23"/>
      <c r="D39" s="23"/>
      <c r="E39" s="23"/>
      <c r="F39" s="23"/>
    </row>
    <row r="40" spans="1:6" ht="15">
      <c r="A40" s="22"/>
      <c r="B40" s="23"/>
      <c r="C40" s="23"/>
      <c r="D40" s="23"/>
      <c r="E40" s="23"/>
      <c r="F40" s="23"/>
    </row>
    <row r="41" spans="1:6" ht="15">
      <c r="A41" s="22"/>
      <c r="B41" s="23"/>
      <c r="C41" s="23"/>
      <c r="D41" s="23"/>
      <c r="E41" s="23"/>
      <c r="F41" s="23"/>
    </row>
    <row r="42" spans="1:6" ht="15">
      <c r="A42" s="22"/>
      <c r="B42" s="23"/>
      <c r="C42" s="23"/>
      <c r="D42" s="23"/>
      <c r="E42" s="23"/>
      <c r="F42" s="23"/>
    </row>
    <row r="43" spans="1:6" ht="15">
      <c r="A43" s="22"/>
      <c r="B43" s="23"/>
      <c r="C43" s="23"/>
      <c r="D43" s="23"/>
      <c r="E43" s="23"/>
      <c r="F43" s="23"/>
    </row>
    <row r="44" spans="1:6" ht="15">
      <c r="A44" s="22"/>
      <c r="B44" s="23"/>
      <c r="C44" s="23"/>
      <c r="D44" s="23"/>
      <c r="E44" s="23"/>
      <c r="F44" s="23"/>
    </row>
    <row r="45" spans="1:6" ht="15">
      <c r="A45" s="22"/>
      <c r="B45" s="23"/>
      <c r="C45" s="23"/>
      <c r="D45" s="23"/>
      <c r="E45" s="23"/>
      <c r="F45" s="23"/>
    </row>
    <row r="46" spans="1:6" ht="15">
      <c r="A46" s="22"/>
      <c r="B46" s="23"/>
      <c r="C46" s="23"/>
      <c r="D46" s="23"/>
      <c r="E46" s="23"/>
      <c r="F46" s="23"/>
    </row>
    <row r="47" spans="1:6" ht="15">
      <c r="A47" s="22"/>
      <c r="B47" s="23"/>
      <c r="C47" s="23"/>
      <c r="D47" s="23"/>
      <c r="E47" s="23"/>
      <c r="F47" s="23"/>
    </row>
    <row r="48" spans="1:6" ht="15">
      <c r="A48" s="22"/>
      <c r="B48" s="23"/>
      <c r="C48" s="23"/>
      <c r="D48" s="23"/>
      <c r="E48" s="23"/>
      <c r="F48" s="23"/>
    </row>
    <row r="49" spans="1:6" ht="15">
      <c r="A49" s="22"/>
      <c r="B49" s="23"/>
      <c r="C49" s="23"/>
      <c r="D49" s="23"/>
      <c r="E49" s="23"/>
      <c r="F49" s="23"/>
    </row>
    <row r="50" spans="1:6" ht="15">
      <c r="A50" s="22"/>
      <c r="B50" s="23"/>
      <c r="C50" s="23"/>
      <c r="D50" s="23"/>
      <c r="E50" s="23"/>
      <c r="F50" s="23"/>
    </row>
    <row r="51" spans="1:6" ht="15">
      <c r="A51" s="22"/>
      <c r="B51" s="23"/>
      <c r="C51" s="23"/>
      <c r="D51" s="23"/>
      <c r="E51" s="23"/>
      <c r="F51" s="23"/>
    </row>
    <row r="52" spans="1:6" ht="15">
      <c r="A52" s="22"/>
      <c r="B52" s="23"/>
      <c r="C52" s="23"/>
      <c r="D52" s="23"/>
      <c r="E52" s="23"/>
      <c r="F52" s="23"/>
    </row>
    <row r="53" spans="1:6" ht="15">
      <c r="A53" s="22"/>
      <c r="B53" s="23"/>
      <c r="C53" s="23"/>
      <c r="D53" s="23"/>
      <c r="E53" s="23"/>
      <c r="F53" s="23"/>
    </row>
    <row r="54" spans="1:6" ht="15">
      <c r="A54" s="22"/>
      <c r="B54" s="23"/>
      <c r="C54" s="23"/>
      <c r="D54" s="23"/>
      <c r="E54" s="23"/>
      <c r="F54" s="23"/>
    </row>
    <row r="55" spans="1:6" ht="15">
      <c r="A55" s="22"/>
      <c r="B55" s="23"/>
      <c r="C55" s="23"/>
      <c r="D55" s="23"/>
      <c r="E55" s="23"/>
      <c r="F55" s="23"/>
    </row>
    <row r="56" spans="1:6" ht="15">
      <c r="A56" s="22"/>
      <c r="B56" s="23"/>
      <c r="C56" s="23"/>
      <c r="D56" s="23"/>
      <c r="E56" s="23"/>
      <c r="F56" s="23"/>
    </row>
    <row r="57" spans="1:6" ht="15">
      <c r="A57" s="22"/>
      <c r="B57" s="23"/>
      <c r="C57" s="23"/>
      <c r="D57" s="23"/>
      <c r="E57" s="23"/>
      <c r="F57" s="23"/>
    </row>
    <row r="58" spans="1:6" ht="15">
      <c r="A58" s="22"/>
      <c r="B58" s="23"/>
      <c r="C58" s="23"/>
      <c r="D58" s="23"/>
      <c r="E58" s="23"/>
      <c r="F58" s="23"/>
    </row>
    <row r="59" spans="1:6" ht="15">
      <c r="A59" s="22"/>
      <c r="B59" s="23"/>
      <c r="C59" s="23"/>
      <c r="D59" s="23"/>
      <c r="E59" s="23"/>
      <c r="F59" s="23"/>
    </row>
    <row r="60" spans="1:6" ht="15">
      <c r="A60" s="22"/>
      <c r="B60" s="23"/>
      <c r="C60" s="23"/>
      <c r="D60" s="23"/>
      <c r="E60" s="23"/>
      <c r="F60" s="23"/>
    </row>
    <row r="61" spans="1:6" ht="15">
      <c r="A61" s="22"/>
      <c r="B61" s="23"/>
      <c r="C61" s="23"/>
      <c r="D61" s="23"/>
      <c r="E61" s="23"/>
      <c r="F61" s="23"/>
    </row>
    <row r="62" spans="1:6" ht="15">
      <c r="A62" s="22"/>
      <c r="B62" s="23"/>
      <c r="C62" s="23"/>
      <c r="D62" s="23"/>
      <c r="E62" s="23"/>
      <c r="F62" s="23"/>
    </row>
    <row r="63" spans="1:6" ht="15">
      <c r="A63" s="22"/>
      <c r="B63" s="23"/>
      <c r="C63" s="23"/>
      <c r="D63" s="23"/>
      <c r="E63" s="23"/>
      <c r="F63" s="23"/>
    </row>
    <row r="64" spans="1:6" ht="15">
      <c r="A64" s="22"/>
      <c r="B64" s="23"/>
      <c r="C64" s="23"/>
      <c r="D64" s="23"/>
      <c r="E64" s="23"/>
      <c r="F64" s="23"/>
    </row>
    <row r="65" spans="1:6" ht="15">
      <c r="A65" s="22"/>
      <c r="B65" s="23"/>
      <c r="C65" s="23"/>
      <c r="D65" s="23"/>
      <c r="E65" s="23"/>
      <c r="F65" s="23"/>
    </row>
    <row r="66" spans="1:6" ht="15">
      <c r="A66" s="22"/>
      <c r="B66" s="23"/>
      <c r="C66" s="23"/>
      <c r="D66" s="23"/>
      <c r="E66" s="23"/>
      <c r="F66" s="23"/>
    </row>
    <row r="67" spans="1:6" ht="15">
      <c r="A67" s="22"/>
      <c r="B67" s="23"/>
      <c r="C67" s="23"/>
      <c r="D67" s="23"/>
      <c r="E67" s="23"/>
      <c r="F67" s="23"/>
    </row>
    <row r="68" spans="1:6" ht="15">
      <c r="A68" s="22"/>
      <c r="B68" s="23"/>
      <c r="C68" s="23"/>
      <c r="D68" s="23"/>
      <c r="E68" s="23"/>
      <c r="F68" s="23"/>
    </row>
    <row r="69" spans="1:6" ht="15">
      <c r="A69" s="22"/>
      <c r="B69" s="23"/>
      <c r="C69" s="23"/>
      <c r="D69" s="23"/>
      <c r="E69" s="23"/>
      <c r="F69" s="23"/>
    </row>
    <row r="70" spans="1:6" ht="15">
      <c r="A70" s="22"/>
      <c r="B70" s="23"/>
      <c r="C70" s="23"/>
      <c r="D70" s="23"/>
      <c r="E70" s="23"/>
      <c r="F70" s="23"/>
    </row>
    <row r="71" spans="1:6" ht="15">
      <c r="A71" s="22"/>
      <c r="B71" s="23"/>
      <c r="C71" s="23"/>
      <c r="D71" s="23"/>
      <c r="E71" s="23"/>
      <c r="F71" s="23"/>
    </row>
    <row r="72" spans="1:6" ht="15">
      <c r="A72" s="22"/>
      <c r="B72" s="23"/>
      <c r="C72" s="23"/>
      <c r="D72" s="23"/>
      <c r="E72" s="23"/>
      <c r="F72" s="23"/>
    </row>
    <row r="73" spans="1:6" ht="15">
      <c r="A73" s="22"/>
      <c r="B73" s="23"/>
      <c r="C73" s="23"/>
      <c r="D73" s="23"/>
      <c r="E73" s="23"/>
      <c r="F73" s="23"/>
    </row>
    <row r="74" spans="1:6" ht="15">
      <c r="A74" s="22"/>
      <c r="B74" s="23"/>
      <c r="C74" s="23"/>
      <c r="D74" s="23"/>
      <c r="E74" s="23"/>
      <c r="F74" s="23"/>
    </row>
    <row r="75" spans="1:6" ht="15">
      <c r="A75" s="22"/>
      <c r="B75" s="23"/>
      <c r="C75" s="23"/>
      <c r="D75" s="23"/>
      <c r="E75" s="23"/>
      <c r="F75" s="23"/>
    </row>
    <row r="76" spans="1:6" ht="15">
      <c r="A76" s="22"/>
      <c r="B76" s="23"/>
      <c r="C76" s="23"/>
      <c r="D76" s="23"/>
      <c r="E76" s="23"/>
      <c r="F76" s="23"/>
    </row>
    <row r="77" spans="1:6" ht="15">
      <c r="A77" s="22"/>
      <c r="B77" s="23"/>
      <c r="C77" s="23"/>
      <c r="D77" s="23"/>
      <c r="E77" s="23"/>
      <c r="F77" s="23"/>
    </row>
    <row r="78" spans="1:6" ht="15">
      <c r="A78" s="22"/>
      <c r="B78" s="23"/>
      <c r="C78" s="23"/>
      <c r="D78" s="23"/>
      <c r="E78" s="23"/>
      <c r="F78" s="23"/>
    </row>
    <row r="79" spans="1:6" ht="15">
      <c r="A79" s="22"/>
      <c r="B79" s="23"/>
      <c r="C79" s="23"/>
      <c r="D79" s="23"/>
      <c r="E79" s="23"/>
      <c r="F79" s="23"/>
    </row>
    <row r="80" spans="1:6" ht="15">
      <c r="A80" s="22"/>
      <c r="B80" s="23"/>
      <c r="C80" s="23"/>
      <c r="D80" s="23"/>
      <c r="E80" s="23"/>
      <c r="F80" s="23"/>
    </row>
    <row r="81" spans="1:6" ht="15">
      <c r="A81" s="22"/>
      <c r="B81" s="23"/>
      <c r="C81" s="23"/>
      <c r="D81" s="23"/>
      <c r="E81" s="23"/>
      <c r="F81" s="23"/>
    </row>
    <row r="82" spans="1:6" ht="15">
      <c r="A82" s="22"/>
      <c r="B82" s="23"/>
      <c r="C82" s="23"/>
      <c r="D82" s="23"/>
      <c r="E82" s="23"/>
      <c r="F82" s="23"/>
    </row>
    <row r="83" spans="1:6" ht="15">
      <c r="A83" s="22"/>
      <c r="B83" s="23"/>
      <c r="C83" s="23"/>
      <c r="D83" s="23"/>
      <c r="E83" s="23"/>
      <c r="F83" s="23"/>
    </row>
    <row r="84" spans="1:6" ht="15">
      <c r="A84" s="22"/>
      <c r="B84" s="23"/>
      <c r="C84" s="23"/>
      <c r="D84" s="23"/>
      <c r="E84" s="23"/>
      <c r="F84" s="23"/>
    </row>
    <row r="85" spans="1:6" ht="15">
      <c r="A85" s="22"/>
      <c r="B85" s="23"/>
      <c r="C85" s="23"/>
      <c r="D85" s="23"/>
      <c r="E85" s="23"/>
      <c r="F85" s="23"/>
    </row>
    <row r="86" spans="1:6" ht="15">
      <c r="A86" s="22"/>
      <c r="B86" s="23"/>
      <c r="C86" s="23"/>
      <c r="D86" s="23"/>
      <c r="E86" s="23"/>
      <c r="F86" s="23"/>
    </row>
    <row r="87" spans="1:6" ht="15">
      <c r="A87" s="22"/>
      <c r="B87" s="23"/>
      <c r="C87" s="23"/>
      <c r="D87" s="23"/>
      <c r="E87" s="23"/>
      <c r="F87" s="23"/>
    </row>
    <row r="88" spans="1:6" ht="15">
      <c r="A88" s="22"/>
      <c r="B88" s="23"/>
      <c r="C88" s="23"/>
      <c r="D88" s="23"/>
      <c r="E88" s="23"/>
      <c r="F88" s="23"/>
    </row>
    <row r="89" spans="1:6" ht="15">
      <c r="A89" s="22"/>
      <c r="B89" s="23"/>
      <c r="C89" s="23"/>
      <c r="D89" s="23"/>
      <c r="E89" s="23"/>
      <c r="F89" s="23"/>
    </row>
    <row r="90" spans="1:6" ht="15">
      <c r="A90" s="22"/>
      <c r="B90" s="23"/>
      <c r="C90" s="23"/>
      <c r="D90" s="23"/>
      <c r="E90" s="23"/>
      <c r="F90" s="23"/>
    </row>
    <row r="91" spans="1:6" ht="15">
      <c r="A91" s="22"/>
      <c r="B91" s="23"/>
      <c r="C91" s="23"/>
      <c r="D91" s="23"/>
      <c r="E91" s="23"/>
      <c r="F91" s="23"/>
    </row>
    <row r="92" spans="1:6" ht="15">
      <c r="A92" s="22"/>
      <c r="B92" s="23"/>
      <c r="C92" s="23"/>
      <c r="D92" s="23"/>
      <c r="E92" s="23"/>
      <c r="F92" s="23"/>
    </row>
    <row r="93" spans="1:6" ht="15">
      <c r="A93" s="22"/>
      <c r="B93" s="23"/>
      <c r="C93" s="23"/>
      <c r="D93" s="23"/>
      <c r="E93" s="23"/>
      <c r="F93" s="23"/>
    </row>
    <row r="94" spans="1:6" ht="15">
      <c r="A94" s="22"/>
      <c r="B94" s="23"/>
      <c r="C94" s="23"/>
      <c r="D94" s="23"/>
      <c r="E94" s="23"/>
      <c r="F94" s="23"/>
    </row>
    <row r="95" spans="1:6" ht="15">
      <c r="A95" s="22"/>
      <c r="B95" s="23"/>
      <c r="C95" s="23"/>
      <c r="D95" s="23"/>
      <c r="E95" s="23"/>
      <c r="F95" s="23"/>
    </row>
    <row r="96" spans="1:6" ht="15">
      <c r="A96" s="22"/>
      <c r="B96" s="23"/>
      <c r="C96" s="23"/>
      <c r="D96" s="23"/>
      <c r="E96" s="23"/>
      <c r="F96" s="23"/>
    </row>
    <row r="97" spans="1:6" ht="15">
      <c r="A97" s="22"/>
      <c r="B97" s="23"/>
      <c r="C97" s="23"/>
      <c r="D97" s="23"/>
      <c r="E97" s="23"/>
      <c r="F97" s="23"/>
    </row>
    <row r="98" spans="1:6" ht="15">
      <c r="A98" s="22"/>
      <c r="B98" s="23"/>
      <c r="C98" s="23"/>
      <c r="D98" s="23"/>
      <c r="E98" s="23"/>
      <c r="F98" s="23"/>
    </row>
    <row r="99" spans="1:6" ht="15">
      <c r="A99" s="22"/>
      <c r="B99" s="23"/>
      <c r="C99" s="23"/>
      <c r="D99" s="23"/>
      <c r="E99" s="23"/>
      <c r="F99" s="23"/>
    </row>
    <row r="100" spans="1:6" ht="15">
      <c r="A100" s="22"/>
      <c r="B100" s="23"/>
      <c r="C100" s="23"/>
      <c r="D100" s="23"/>
      <c r="E100" s="23"/>
      <c r="F100" s="23"/>
    </row>
    <row r="101" spans="1:6" ht="15">
      <c r="A101" s="22"/>
      <c r="B101" s="23"/>
      <c r="C101" s="23"/>
      <c r="D101" s="23"/>
      <c r="E101" s="23"/>
      <c r="F101" s="23"/>
    </row>
    <row r="102" spans="1:6" ht="15">
      <c r="A102" s="22"/>
      <c r="B102" s="23"/>
      <c r="C102" s="23"/>
      <c r="D102" s="23"/>
      <c r="E102" s="23"/>
      <c r="F102" s="23"/>
    </row>
    <row r="103" spans="1:6" ht="15">
      <c r="A103" s="22"/>
      <c r="B103" s="23"/>
      <c r="C103" s="23"/>
      <c r="D103" s="23"/>
      <c r="E103" s="23"/>
      <c r="F103" s="23"/>
    </row>
    <row r="104" spans="1:6" ht="15">
      <c r="A104" s="22"/>
      <c r="B104" s="23"/>
      <c r="C104" s="23"/>
      <c r="D104" s="23"/>
      <c r="E104" s="23"/>
      <c r="F104" s="23"/>
    </row>
    <row r="105" spans="1:6" ht="15">
      <c r="A105" s="22"/>
      <c r="B105" s="23"/>
      <c r="C105" s="23"/>
      <c r="D105" s="23"/>
      <c r="E105" s="23"/>
      <c r="F105" s="23"/>
    </row>
    <row r="106" spans="1:6" ht="15">
      <c r="A106" s="22"/>
      <c r="B106" s="23"/>
      <c r="C106" s="23"/>
      <c r="D106" s="23"/>
      <c r="E106" s="23"/>
      <c r="F106" s="23"/>
    </row>
    <row r="107" spans="1:6" ht="15">
      <c r="A107" s="22"/>
      <c r="B107" s="23"/>
      <c r="C107" s="23"/>
      <c r="D107" s="23"/>
      <c r="E107" s="23"/>
      <c r="F107" s="23"/>
    </row>
    <row r="108" spans="1:6" ht="15">
      <c r="A108" s="22"/>
      <c r="B108" s="23"/>
      <c r="C108" s="23"/>
      <c r="D108" s="23"/>
      <c r="E108" s="23"/>
      <c r="F108" s="23"/>
    </row>
    <row r="109" spans="1:6" ht="15">
      <c r="A109" s="22"/>
      <c r="B109" s="23"/>
      <c r="C109" s="23"/>
      <c r="D109" s="23"/>
      <c r="E109" s="23"/>
      <c r="F109" s="23"/>
    </row>
    <row r="110" spans="1:6" ht="15">
      <c r="A110" s="22"/>
      <c r="B110" s="23"/>
      <c r="C110" s="23"/>
      <c r="D110" s="23"/>
      <c r="E110" s="23"/>
      <c r="F110" s="23"/>
    </row>
    <row r="111" spans="1:6" ht="15">
      <c r="A111" s="22"/>
      <c r="B111" s="23"/>
      <c r="C111" s="23"/>
      <c r="D111" s="23"/>
      <c r="E111" s="23"/>
      <c r="F111" s="23"/>
    </row>
    <row r="112" spans="1:6" ht="15">
      <c r="A112" s="22"/>
      <c r="B112" s="23"/>
      <c r="C112" s="23"/>
      <c r="D112" s="23"/>
      <c r="E112" s="23"/>
      <c r="F112" s="23"/>
    </row>
    <row r="113" spans="1:6" ht="15">
      <c r="A113" s="22"/>
      <c r="B113" s="23"/>
      <c r="C113" s="23"/>
      <c r="D113" s="23"/>
      <c r="E113" s="23"/>
      <c r="F113" s="23"/>
    </row>
    <row r="114" spans="1:6" ht="15">
      <c r="A114" s="22"/>
      <c r="B114" s="23"/>
      <c r="C114" s="23"/>
      <c r="D114" s="23"/>
      <c r="E114" s="23"/>
      <c r="F114" s="23"/>
    </row>
    <row r="115" spans="1:6" ht="15">
      <c r="A115" s="22"/>
      <c r="B115" s="23"/>
      <c r="C115" s="23"/>
      <c r="D115" s="23"/>
      <c r="E115" s="23"/>
      <c r="F115" s="23"/>
    </row>
    <row r="116" spans="1:6" ht="15">
      <c r="A116" s="22"/>
      <c r="B116" s="23"/>
      <c r="C116" s="23"/>
      <c r="D116" s="23"/>
      <c r="E116" s="23"/>
      <c r="F116" s="23"/>
    </row>
    <row r="117" spans="1:6" ht="15">
      <c r="A117" s="22"/>
      <c r="B117" s="23"/>
      <c r="C117" s="23"/>
      <c r="D117" s="23"/>
      <c r="E117" s="23"/>
      <c r="F117" s="23"/>
    </row>
    <row r="118" spans="1:6" ht="15">
      <c r="A118" s="22"/>
      <c r="B118" s="23"/>
      <c r="C118" s="23"/>
      <c r="D118" s="23"/>
      <c r="E118" s="23"/>
      <c r="F118" s="23"/>
    </row>
    <row r="119" spans="1:6" ht="15">
      <c r="A119" s="22"/>
      <c r="B119" s="23"/>
      <c r="C119" s="23"/>
      <c r="D119" s="23"/>
      <c r="E119" s="23"/>
      <c r="F119" s="23"/>
    </row>
    <row r="120" spans="1:6" ht="15">
      <c r="A120" s="22"/>
      <c r="B120" s="23"/>
      <c r="C120" s="23"/>
      <c r="D120" s="23"/>
      <c r="E120" s="23"/>
      <c r="F120" s="23"/>
    </row>
    <row r="121" spans="1:6" ht="15">
      <c r="A121" s="22"/>
      <c r="B121" s="23"/>
      <c r="C121" s="23"/>
      <c r="D121" s="23"/>
      <c r="E121" s="23"/>
      <c r="F121" s="23"/>
    </row>
    <row r="122" spans="1:6" ht="15">
      <c r="A122" s="22"/>
      <c r="B122" s="23"/>
      <c r="C122" s="23"/>
      <c r="D122" s="23"/>
      <c r="E122" s="23"/>
      <c r="F122" s="23"/>
    </row>
    <row r="123" spans="1:6" ht="15">
      <c r="A123" s="22"/>
      <c r="B123" s="23"/>
      <c r="C123" s="23"/>
      <c r="D123" s="23"/>
      <c r="E123" s="23"/>
      <c r="F123" s="23"/>
    </row>
    <row r="124" spans="1:6" ht="15">
      <c r="A124" s="22"/>
      <c r="B124" s="23"/>
      <c r="C124" s="23"/>
      <c r="D124" s="23"/>
      <c r="E124" s="23"/>
      <c r="F124" s="23"/>
    </row>
    <row r="125" spans="1:6" ht="15">
      <c r="A125" s="22"/>
      <c r="B125" s="23"/>
      <c r="C125" s="23"/>
      <c r="D125" s="23"/>
      <c r="E125" s="23"/>
      <c r="F125" s="23"/>
    </row>
    <row r="126" spans="1:6" ht="15">
      <c r="A126" s="22"/>
      <c r="B126" s="23"/>
      <c r="C126" s="23"/>
      <c r="D126" s="23"/>
      <c r="E126" s="23"/>
      <c r="F126" s="23"/>
    </row>
    <row r="127" spans="1:6" ht="15">
      <c r="A127" s="22"/>
      <c r="B127" s="23"/>
      <c r="C127" s="23"/>
      <c r="D127" s="23"/>
      <c r="E127" s="23"/>
      <c r="F127" s="23"/>
    </row>
    <row r="128" spans="1:6" ht="15">
      <c r="A128" s="22"/>
      <c r="B128" s="23"/>
      <c r="C128" s="23"/>
      <c r="D128" s="23"/>
      <c r="E128" s="23"/>
      <c r="F128" s="23"/>
    </row>
    <row r="129" spans="1:6" ht="15">
      <c r="A129" s="22"/>
      <c r="B129" s="23"/>
      <c r="C129" s="23"/>
      <c r="D129" s="23"/>
      <c r="E129" s="23"/>
      <c r="F129" s="23"/>
    </row>
    <row r="130" spans="1:6" ht="15">
      <c r="A130" s="22"/>
      <c r="B130" s="23"/>
      <c r="C130" s="23"/>
      <c r="D130" s="23"/>
      <c r="E130" s="23"/>
      <c r="F130" s="23"/>
    </row>
    <row r="131" spans="1:6" ht="15">
      <c r="A131" s="22"/>
      <c r="B131" s="23"/>
      <c r="C131" s="23"/>
      <c r="D131" s="23"/>
      <c r="E131" s="23"/>
      <c r="F131" s="23"/>
    </row>
    <row r="132" spans="1:6" ht="15">
      <c r="A132" s="22"/>
      <c r="B132" s="23"/>
      <c r="C132" s="23"/>
      <c r="D132" s="23"/>
      <c r="E132" s="23"/>
      <c r="F132" s="23"/>
    </row>
    <row r="133" spans="1:6" ht="15">
      <c r="A133" s="22"/>
      <c r="B133" s="23"/>
      <c r="C133" s="23"/>
      <c r="D133" s="23"/>
      <c r="E133" s="23"/>
      <c r="F133" s="23"/>
    </row>
    <row r="134" spans="1:6" ht="15">
      <c r="A134" s="22"/>
      <c r="B134" s="23"/>
      <c r="C134" s="23"/>
      <c r="D134" s="23"/>
      <c r="E134" s="23"/>
      <c r="F134" s="23"/>
    </row>
    <row r="135" spans="1:6" ht="15">
      <c r="A135" s="22"/>
      <c r="B135" s="23"/>
      <c r="C135" s="23"/>
      <c r="D135" s="23"/>
      <c r="E135" s="23"/>
      <c r="F135" s="23"/>
    </row>
    <row r="136" spans="1:6" ht="15">
      <c r="A136" s="22"/>
      <c r="B136" s="23"/>
      <c r="C136" s="23"/>
      <c r="D136" s="23"/>
      <c r="E136" s="23"/>
      <c r="F136" s="23"/>
    </row>
    <row r="137" spans="1:6" ht="15">
      <c r="A137" s="22"/>
      <c r="B137" s="23"/>
      <c r="C137" s="23"/>
      <c r="D137" s="23"/>
      <c r="E137" s="23"/>
      <c r="F137" s="23"/>
    </row>
    <row r="138" spans="1:6" ht="15">
      <c r="A138" s="22"/>
      <c r="B138" s="23"/>
      <c r="C138" s="23"/>
      <c r="D138" s="23"/>
      <c r="E138" s="23"/>
      <c r="F138" s="23"/>
    </row>
    <row r="139" spans="1:6" ht="15">
      <c r="A139" s="22"/>
      <c r="B139" s="23"/>
      <c r="C139" s="23"/>
      <c r="D139" s="23"/>
      <c r="E139" s="23"/>
      <c r="F139" s="23"/>
    </row>
    <row r="140" spans="1:6" ht="15">
      <c r="A140" s="22"/>
      <c r="B140" s="23"/>
      <c r="C140" s="23"/>
      <c r="D140" s="23"/>
      <c r="E140" s="23"/>
      <c r="F140" s="23"/>
    </row>
    <row r="141" spans="1:6" ht="15">
      <c r="A141" s="22"/>
      <c r="B141" s="23"/>
      <c r="C141" s="23"/>
      <c r="D141" s="23"/>
      <c r="E141" s="23"/>
      <c r="F141" s="23"/>
    </row>
    <row r="142" spans="1:6" ht="15">
      <c r="A142" s="22"/>
      <c r="B142" s="23"/>
      <c r="C142" s="23"/>
      <c r="D142" s="23"/>
      <c r="E142" s="23"/>
      <c r="F142" s="23"/>
    </row>
    <row r="143" spans="1:6" ht="15">
      <c r="A143" s="22"/>
      <c r="B143" s="23"/>
      <c r="C143" s="23"/>
      <c r="D143" s="23"/>
      <c r="E143" s="23"/>
      <c r="F143" s="23"/>
    </row>
    <row r="144" spans="1:6" ht="15">
      <c r="A144" s="22"/>
      <c r="B144" s="23"/>
      <c r="C144" s="23"/>
      <c r="D144" s="23"/>
      <c r="E144" s="23"/>
      <c r="F144" s="23"/>
    </row>
    <row r="145" spans="1:6" ht="15">
      <c r="A145" s="22"/>
      <c r="B145" s="23"/>
      <c r="C145" s="23"/>
      <c r="D145" s="23"/>
      <c r="E145" s="23"/>
      <c r="F145" s="23"/>
    </row>
    <row r="146" spans="1:6" ht="15">
      <c r="A146" s="22"/>
      <c r="B146" s="23"/>
      <c r="C146" s="23"/>
      <c r="D146" s="23"/>
      <c r="E146" s="23"/>
      <c r="F146" s="23"/>
    </row>
    <row r="147" spans="1:6" ht="15">
      <c r="A147" s="22"/>
      <c r="B147" s="23"/>
      <c r="C147" s="23"/>
      <c r="D147" s="23"/>
      <c r="E147" s="23"/>
      <c r="F147" s="23"/>
    </row>
    <row r="148" spans="1:6" ht="15">
      <c r="A148" s="22"/>
      <c r="B148" s="23"/>
      <c r="C148" s="23"/>
      <c r="D148" s="23"/>
      <c r="E148" s="23"/>
      <c r="F148" s="23"/>
    </row>
    <row r="149" spans="1:6" ht="15">
      <c r="A149" s="22"/>
      <c r="B149" s="23"/>
      <c r="C149" s="23"/>
      <c r="D149" s="23"/>
      <c r="E149" s="23"/>
      <c r="F149" s="23"/>
    </row>
    <row r="150" spans="1:6" ht="12.75">
      <c r="A150" s="22"/>
      <c r="B150" s="22"/>
      <c r="C150" s="22"/>
      <c r="D150" s="22"/>
      <c r="E150" s="22"/>
      <c r="F150" s="22"/>
    </row>
    <row r="151" spans="1:6" ht="12.75">
      <c r="A151" s="22"/>
      <c r="B151" s="22"/>
      <c r="C151" s="22"/>
      <c r="D151" s="22"/>
      <c r="E151" s="22"/>
      <c r="F151" s="22"/>
    </row>
    <row r="152" spans="1:6" ht="12.75">
      <c r="A152" s="22"/>
      <c r="B152" s="22"/>
      <c r="C152" s="22"/>
      <c r="D152" s="22"/>
      <c r="E152" s="22"/>
      <c r="F152" s="22"/>
    </row>
    <row r="153" spans="1:6" ht="12.75">
      <c r="A153" s="22"/>
      <c r="B153" s="22"/>
      <c r="C153" s="22"/>
      <c r="D153" s="22"/>
      <c r="E153" s="22"/>
      <c r="F153" s="22"/>
    </row>
    <row r="154" spans="1:6" ht="12.75">
      <c r="A154" s="22"/>
      <c r="B154" s="22"/>
      <c r="C154" s="22"/>
      <c r="D154" s="22"/>
      <c r="E154" s="22"/>
      <c r="F154" s="22"/>
    </row>
    <row r="155" spans="1:6" ht="12.75">
      <c r="A155" s="22"/>
      <c r="B155" s="22"/>
      <c r="C155" s="22"/>
      <c r="D155" s="22"/>
      <c r="E155" s="22"/>
      <c r="F155" s="22"/>
    </row>
    <row r="156" spans="1:6" ht="12.75">
      <c r="A156" s="22"/>
      <c r="B156" s="22"/>
      <c r="C156" s="22"/>
      <c r="D156" s="22"/>
      <c r="E156" s="22"/>
      <c r="F156" s="22"/>
    </row>
    <row r="157" spans="1:6" ht="12.75">
      <c r="A157" s="22"/>
      <c r="B157" s="22"/>
      <c r="C157" s="22"/>
      <c r="D157" s="22"/>
      <c r="E157" s="22"/>
      <c r="F157" s="22"/>
    </row>
    <row r="158" spans="1:6" ht="12.75">
      <c r="A158" s="22"/>
      <c r="B158" s="22"/>
      <c r="C158" s="22"/>
      <c r="D158" s="22"/>
      <c r="E158" s="22"/>
      <c r="F158" s="22"/>
    </row>
    <row r="159" spans="1:6" ht="12.75">
      <c r="A159" s="22"/>
      <c r="B159" s="22"/>
      <c r="C159" s="22"/>
      <c r="D159" s="22"/>
      <c r="E159" s="22"/>
      <c r="F159" s="22"/>
    </row>
    <row r="160" spans="1:6" ht="12.75">
      <c r="A160" s="22"/>
      <c r="B160" s="22"/>
      <c r="C160" s="22"/>
      <c r="D160" s="22"/>
      <c r="E160" s="22"/>
      <c r="F160" s="22"/>
    </row>
    <row r="161" spans="1:6" ht="12.75">
      <c r="A161" s="22"/>
      <c r="B161" s="22"/>
      <c r="C161" s="22"/>
      <c r="D161" s="22"/>
      <c r="E161" s="22"/>
      <c r="F161" s="22"/>
    </row>
    <row r="162" spans="1:6" ht="12.75">
      <c r="A162" s="22"/>
      <c r="B162" s="22"/>
      <c r="C162" s="22"/>
      <c r="D162" s="22"/>
      <c r="E162" s="22"/>
      <c r="F162" s="22"/>
    </row>
    <row r="163" spans="1:6" ht="12.75">
      <c r="A163" s="22"/>
      <c r="B163" s="22"/>
      <c r="C163" s="22"/>
      <c r="D163" s="22"/>
      <c r="E163" s="22"/>
      <c r="F163" s="22"/>
    </row>
    <row r="164" spans="1:6" ht="12.75">
      <c r="A164" s="22"/>
      <c r="B164" s="22"/>
      <c r="C164" s="22"/>
      <c r="D164" s="22"/>
      <c r="E164" s="22"/>
      <c r="F164" s="22"/>
    </row>
    <row r="165" spans="1:6" ht="12.75">
      <c r="A165" s="22"/>
      <c r="B165" s="22"/>
      <c r="C165" s="22"/>
      <c r="D165" s="22"/>
      <c r="E165" s="22"/>
      <c r="F165" s="22"/>
    </row>
    <row r="166" spans="1:6" ht="12.75">
      <c r="A166" s="22"/>
      <c r="B166" s="22"/>
      <c r="C166" s="22"/>
      <c r="D166" s="22"/>
      <c r="E166" s="22"/>
      <c r="F166" s="22"/>
    </row>
    <row r="167" spans="1:6" ht="12.75">
      <c r="A167" s="22"/>
      <c r="B167" s="22"/>
      <c r="C167" s="22"/>
      <c r="D167" s="22"/>
      <c r="E167" s="22"/>
      <c r="F167" s="22"/>
    </row>
    <row r="168" spans="1:6" ht="12.75">
      <c r="A168" s="22"/>
      <c r="B168" s="22"/>
      <c r="C168" s="22"/>
      <c r="D168" s="22"/>
      <c r="E168" s="22"/>
      <c r="F168" s="22"/>
    </row>
    <row r="169" spans="1:6" ht="12.75">
      <c r="A169" s="22"/>
      <c r="B169" s="22"/>
      <c r="C169" s="22"/>
      <c r="D169" s="22"/>
      <c r="E169" s="22"/>
      <c r="F169" s="22"/>
    </row>
    <row r="170" spans="1:6" ht="12.75">
      <c r="A170" s="22"/>
      <c r="B170" s="22"/>
      <c r="C170" s="22"/>
      <c r="D170" s="22"/>
      <c r="E170" s="22"/>
      <c r="F170" s="22"/>
    </row>
    <row r="171" spans="1:6" ht="12.75">
      <c r="A171" s="22"/>
      <c r="B171" s="22"/>
      <c r="C171" s="22"/>
      <c r="D171" s="22"/>
      <c r="E171" s="22"/>
      <c r="F171" s="22"/>
    </row>
    <row r="172" spans="1:6" ht="12.75">
      <c r="A172" s="22"/>
      <c r="B172" s="22"/>
      <c r="C172" s="22"/>
      <c r="D172" s="22"/>
      <c r="E172" s="22"/>
      <c r="F172" s="22"/>
    </row>
    <row r="173" spans="1:6" ht="12.75">
      <c r="A173" s="22"/>
      <c r="B173" s="22"/>
      <c r="C173" s="22"/>
      <c r="D173" s="22"/>
      <c r="E173" s="22"/>
      <c r="F173" s="22"/>
    </row>
    <row r="174" spans="1:6" ht="12.75">
      <c r="A174" s="22"/>
      <c r="B174" s="22"/>
      <c r="C174" s="22"/>
      <c r="D174" s="22"/>
      <c r="E174" s="22"/>
      <c r="F174" s="22"/>
    </row>
    <row r="175" spans="1:6" ht="12.75">
      <c r="A175" s="22"/>
      <c r="B175" s="22"/>
      <c r="C175" s="22"/>
      <c r="D175" s="22"/>
      <c r="E175" s="22"/>
      <c r="F175" s="22"/>
    </row>
    <row r="176" spans="1:6" ht="12.75">
      <c r="A176" s="22"/>
      <c r="B176" s="22"/>
      <c r="C176" s="22"/>
      <c r="D176" s="22"/>
      <c r="E176" s="22"/>
      <c r="F176" s="22"/>
    </row>
    <row r="177" spans="1:6" ht="12.75">
      <c r="A177" s="22"/>
      <c r="B177" s="22"/>
      <c r="C177" s="22"/>
      <c r="D177" s="22"/>
      <c r="E177" s="22"/>
      <c r="F177" s="22"/>
    </row>
    <row r="178" spans="1:6" ht="12.75">
      <c r="A178" s="22"/>
      <c r="B178" s="22"/>
      <c r="C178" s="22"/>
      <c r="D178" s="22"/>
      <c r="E178" s="22"/>
      <c r="F178" s="22"/>
    </row>
    <row r="179" spans="1:6" ht="12.75">
      <c r="A179" s="22"/>
      <c r="B179" s="22"/>
      <c r="C179" s="22"/>
      <c r="D179" s="22"/>
      <c r="E179" s="22"/>
      <c r="F179" s="22"/>
    </row>
    <row r="180" spans="1:6" ht="12.75">
      <c r="A180" s="22"/>
      <c r="B180" s="22"/>
      <c r="C180" s="22"/>
      <c r="D180" s="22"/>
      <c r="E180" s="22"/>
      <c r="F180" s="22"/>
    </row>
    <row r="181" spans="1:6" ht="12.75">
      <c r="A181" s="22"/>
      <c r="B181" s="22"/>
      <c r="C181" s="22"/>
      <c r="D181" s="22"/>
      <c r="E181" s="22"/>
      <c r="F181" s="22"/>
    </row>
    <row r="182" spans="1:6" ht="12.75">
      <c r="A182" s="22"/>
      <c r="B182" s="22"/>
      <c r="C182" s="22"/>
      <c r="D182" s="22"/>
      <c r="E182" s="22"/>
      <c r="F182" s="22"/>
    </row>
    <row r="183" spans="1:6" ht="12.75">
      <c r="A183" s="22"/>
      <c r="B183" s="22"/>
      <c r="C183" s="22"/>
      <c r="D183" s="22"/>
      <c r="E183" s="22"/>
      <c r="F183" s="22"/>
    </row>
    <row r="184" spans="1:6" ht="12.75">
      <c r="A184" s="22"/>
      <c r="B184" s="22"/>
      <c r="C184" s="22"/>
      <c r="D184" s="22"/>
      <c r="E184" s="22"/>
      <c r="F184" s="22"/>
    </row>
    <row r="185" spans="1:6" ht="12.75">
      <c r="A185" s="22"/>
      <c r="B185" s="22"/>
      <c r="C185" s="22"/>
      <c r="D185" s="22"/>
      <c r="E185" s="22"/>
      <c r="F185" s="22"/>
    </row>
    <row r="186" spans="1:6" ht="12.75">
      <c r="A186" s="22"/>
      <c r="B186" s="22"/>
      <c r="C186" s="22"/>
      <c r="D186" s="22"/>
      <c r="E186" s="22"/>
      <c r="F186" s="22"/>
    </row>
    <row r="187" spans="1:6" ht="12.75">
      <c r="A187" s="22"/>
      <c r="B187" s="22"/>
      <c r="C187" s="22"/>
      <c r="D187" s="22"/>
      <c r="E187" s="22"/>
      <c r="F187" s="22"/>
    </row>
    <row r="188" spans="1:6" ht="12.75">
      <c r="A188" s="22"/>
      <c r="B188" s="22"/>
      <c r="C188" s="22"/>
      <c r="D188" s="22"/>
      <c r="E188" s="22"/>
      <c r="F188" s="22"/>
    </row>
    <row r="189" spans="1:6" ht="12.75">
      <c r="A189" s="22"/>
      <c r="B189" s="22"/>
      <c r="C189" s="22"/>
      <c r="D189" s="22"/>
      <c r="E189" s="22"/>
      <c r="F189" s="22"/>
    </row>
    <row r="190" spans="1:6" ht="12.75">
      <c r="A190" s="22"/>
      <c r="B190" s="22"/>
      <c r="C190" s="22"/>
      <c r="D190" s="22"/>
      <c r="E190" s="22"/>
      <c r="F190" s="22"/>
    </row>
    <row r="191" spans="1:6" ht="12.75">
      <c r="A191" s="22"/>
      <c r="B191" s="22"/>
      <c r="C191" s="22"/>
      <c r="D191" s="22"/>
      <c r="E191" s="22"/>
      <c r="F191" s="22"/>
    </row>
  </sheetData>
  <mergeCells count="2">
    <mergeCell ref="B7:C7"/>
    <mergeCell ref="D7:E7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2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52.140625" style="2" customWidth="1"/>
    <col min="2" max="2" width="18.7109375" style="2" customWidth="1"/>
    <col min="3" max="3" width="17.8515625" style="2" customWidth="1"/>
    <col min="4" max="4" width="3.57421875" style="2" customWidth="1"/>
    <col min="5" max="16384" width="9.140625" style="2" customWidth="1"/>
  </cols>
  <sheetData>
    <row r="1" spans="1:4" ht="15">
      <c r="A1" s="25" t="s">
        <v>29</v>
      </c>
      <c r="B1" s="8"/>
      <c r="C1" s="7"/>
      <c r="D1" s="8"/>
    </row>
    <row r="2" spans="1:4" ht="15">
      <c r="A2" s="25" t="s">
        <v>30</v>
      </c>
      <c r="B2" s="8"/>
      <c r="C2" s="8"/>
      <c r="D2" s="8"/>
    </row>
    <row r="3" spans="1:4" ht="15">
      <c r="A3" s="26" t="s">
        <v>31</v>
      </c>
      <c r="B3" s="8"/>
      <c r="C3" s="8"/>
      <c r="D3" s="8"/>
    </row>
    <row r="4" spans="1:4" ht="15">
      <c r="A4" s="26"/>
      <c r="B4" s="8"/>
      <c r="C4" s="8"/>
      <c r="D4" s="8"/>
    </row>
    <row r="5" spans="1:4" ht="15">
      <c r="A5" s="26"/>
      <c r="B5" s="9" t="s">
        <v>32</v>
      </c>
      <c r="C5" s="9" t="s">
        <v>33</v>
      </c>
      <c r="D5" s="8"/>
    </row>
    <row r="6" spans="1:4" ht="15">
      <c r="A6" s="27"/>
      <c r="B6" s="20" t="s">
        <v>34</v>
      </c>
      <c r="C6" s="10" t="s">
        <v>34</v>
      </c>
      <c r="D6" s="8"/>
    </row>
    <row r="7" spans="1:4" ht="15">
      <c r="A7" s="28"/>
      <c r="B7" s="21">
        <v>38807</v>
      </c>
      <c r="C7" s="21">
        <v>38442</v>
      </c>
      <c r="D7" s="8"/>
    </row>
    <row r="8" spans="1:4" ht="15">
      <c r="A8" s="8"/>
      <c r="B8" s="9" t="s">
        <v>13</v>
      </c>
      <c r="C8" s="9" t="s">
        <v>13</v>
      </c>
      <c r="D8" s="8"/>
    </row>
    <row r="9" spans="1:4" ht="15">
      <c r="A9" s="8"/>
      <c r="B9" s="8"/>
      <c r="C9" s="8"/>
      <c r="D9" s="8"/>
    </row>
    <row r="10" spans="1:4" ht="15">
      <c r="A10" s="29" t="s">
        <v>35</v>
      </c>
      <c r="B10" s="23"/>
      <c r="C10" s="8"/>
      <c r="D10" s="8"/>
    </row>
    <row r="11" spans="1:4" ht="15">
      <c r="A11" s="8" t="s">
        <v>36</v>
      </c>
      <c r="B11" s="12">
        <v>73797</v>
      </c>
      <c r="C11" s="12">
        <v>64096</v>
      </c>
      <c r="D11" s="8"/>
    </row>
    <row r="12" spans="1:4" ht="15">
      <c r="A12" s="8" t="s">
        <v>37</v>
      </c>
      <c r="B12" s="12">
        <v>372</v>
      </c>
      <c r="C12" s="12">
        <v>372</v>
      </c>
      <c r="D12" s="8"/>
    </row>
    <row r="13" spans="1:4" ht="15">
      <c r="A13" s="8"/>
      <c r="B13" s="15">
        <f>SUM(B11:B12)</f>
        <v>74169</v>
      </c>
      <c r="C13" s="15">
        <f>SUM(C11:C12)</f>
        <v>64468</v>
      </c>
      <c r="D13" s="8"/>
    </row>
    <row r="14" spans="1:4" ht="15">
      <c r="A14" s="8"/>
      <c r="B14" s="12"/>
      <c r="C14" s="12"/>
      <c r="D14" s="8"/>
    </row>
    <row r="15" spans="1:4" ht="15">
      <c r="A15" s="29" t="s">
        <v>38</v>
      </c>
      <c r="B15" s="12"/>
      <c r="C15" s="12"/>
      <c r="D15" s="8"/>
    </row>
    <row r="16" spans="1:4" ht="15">
      <c r="A16" s="8" t="s">
        <v>39</v>
      </c>
      <c r="B16" s="12">
        <v>9670</v>
      </c>
      <c r="C16" s="12">
        <v>10706</v>
      </c>
      <c r="D16" s="8"/>
    </row>
    <row r="17" spans="1:4" ht="15">
      <c r="A17" s="8" t="s">
        <v>40</v>
      </c>
      <c r="B17" s="12">
        <v>15375</v>
      </c>
      <c r="C17" s="12">
        <v>19400</v>
      </c>
      <c r="D17" s="8"/>
    </row>
    <row r="18" spans="1:4" ht="15">
      <c r="A18" s="8" t="s">
        <v>81</v>
      </c>
      <c r="B18" s="12">
        <v>426</v>
      </c>
      <c r="C18" s="12">
        <v>878</v>
      </c>
      <c r="D18" s="8"/>
    </row>
    <row r="19" spans="1:4" ht="15">
      <c r="A19" s="8" t="s">
        <v>41</v>
      </c>
      <c r="B19" s="12">
        <v>3800</v>
      </c>
      <c r="C19" s="12">
        <v>2421</v>
      </c>
      <c r="D19" s="8"/>
    </row>
    <row r="20" spans="1:6" ht="15">
      <c r="A20" s="8" t="s">
        <v>42</v>
      </c>
      <c r="B20" s="12">
        <v>2154</v>
      </c>
      <c r="C20" s="12">
        <v>2180</v>
      </c>
      <c r="D20" s="8"/>
      <c r="F20" s="37"/>
    </row>
    <row r="21" spans="1:4" ht="15">
      <c r="A21" s="8"/>
      <c r="B21" s="15">
        <f>SUM(B16:B20)</f>
        <v>31425</v>
      </c>
      <c r="C21" s="15">
        <f>SUM(C16:C20)</f>
        <v>35585</v>
      </c>
      <c r="D21" s="8"/>
    </row>
    <row r="22" spans="1:4" ht="15">
      <c r="A22" s="8"/>
      <c r="B22" s="12"/>
      <c r="C22" s="12"/>
      <c r="D22" s="8"/>
    </row>
    <row r="23" spans="1:4" ht="15">
      <c r="A23" s="29" t="s">
        <v>43</v>
      </c>
      <c r="B23" s="12"/>
      <c r="C23" s="12"/>
      <c r="D23" s="8"/>
    </row>
    <row r="24" spans="1:4" ht="15">
      <c r="A24" s="8" t="s">
        <v>44</v>
      </c>
      <c r="B24" s="12">
        <v>7982</v>
      </c>
      <c r="C24" s="12">
        <v>7799</v>
      </c>
      <c r="D24" s="8"/>
    </row>
    <row r="25" spans="1:4" ht="15">
      <c r="A25" s="8" t="s">
        <v>67</v>
      </c>
      <c r="B25" s="12">
        <v>2988</v>
      </c>
      <c r="C25" s="12">
        <v>3288</v>
      </c>
      <c r="D25" s="8"/>
    </row>
    <row r="26" spans="1:4" ht="15">
      <c r="A26" s="8"/>
      <c r="B26" s="12"/>
      <c r="C26" s="12"/>
      <c r="D26" s="8"/>
    </row>
    <row r="27" spans="1:4" ht="15">
      <c r="A27" s="8"/>
      <c r="B27" s="15">
        <f>SUM(B24:B26)</f>
        <v>10970</v>
      </c>
      <c r="C27" s="15">
        <f>SUM(C24:C26)</f>
        <v>11087</v>
      </c>
      <c r="D27" s="8"/>
    </row>
    <row r="28" spans="1:4" ht="15">
      <c r="A28" s="8"/>
      <c r="B28" s="12"/>
      <c r="C28" s="12"/>
      <c r="D28" s="8"/>
    </row>
    <row r="29" spans="1:4" ht="15">
      <c r="A29" s="29" t="s">
        <v>45</v>
      </c>
      <c r="B29" s="23">
        <f>B21-B27</f>
        <v>20455</v>
      </c>
      <c r="C29" s="23">
        <f>C21-C27</f>
        <v>24498</v>
      </c>
      <c r="D29" s="8"/>
    </row>
    <row r="30" spans="1:4" ht="15">
      <c r="A30" s="29"/>
      <c r="B30" s="13"/>
      <c r="C30" s="13"/>
      <c r="D30" s="8"/>
    </row>
    <row r="31" spans="1:4" ht="15">
      <c r="A31" s="29" t="s">
        <v>46</v>
      </c>
      <c r="B31" s="12"/>
      <c r="C31" s="12"/>
      <c r="D31" s="8"/>
    </row>
    <row r="32" spans="1:4" ht="15">
      <c r="A32" s="8" t="s">
        <v>67</v>
      </c>
      <c r="B32" s="12">
        <v>2481</v>
      </c>
      <c r="C32" s="12">
        <v>1589</v>
      </c>
      <c r="D32" s="8"/>
    </row>
    <row r="33" spans="1:4" ht="15">
      <c r="A33" s="8" t="s">
        <v>47</v>
      </c>
      <c r="B33" s="12">
        <v>6552</v>
      </c>
      <c r="C33" s="12">
        <v>5969</v>
      </c>
      <c r="D33" s="8"/>
    </row>
    <row r="34" spans="1:4" ht="15">
      <c r="A34" s="8"/>
      <c r="B34" s="15">
        <f>SUM(B32:B33)</f>
        <v>9033</v>
      </c>
      <c r="C34" s="15">
        <f>SUM(C32:C33)</f>
        <v>7558</v>
      </c>
      <c r="D34" s="8"/>
    </row>
    <row r="35" spans="1:4" ht="15">
      <c r="A35" s="8"/>
      <c r="B35" s="12"/>
      <c r="C35" s="12"/>
      <c r="D35" s="8"/>
    </row>
    <row r="36" spans="1:4" ht="15">
      <c r="A36" s="8"/>
      <c r="B36" s="23">
        <f>B29+B13-B34</f>
        <v>85591</v>
      </c>
      <c r="C36" s="23">
        <f>C29+C13-C34</f>
        <v>81408</v>
      </c>
      <c r="D36" s="8"/>
    </row>
    <row r="37" spans="1:4" ht="15.75" thickBot="1">
      <c r="A37" s="8"/>
      <c r="B37" s="16"/>
      <c r="C37" s="16"/>
      <c r="D37" s="8"/>
    </row>
    <row r="38" spans="1:4" ht="15.75" thickTop="1">
      <c r="A38" s="8"/>
      <c r="B38" s="12"/>
      <c r="C38" s="12"/>
      <c r="D38" s="8"/>
    </row>
    <row r="39" spans="1:4" ht="15">
      <c r="A39" s="29" t="s">
        <v>48</v>
      </c>
      <c r="B39" s="12"/>
      <c r="C39" s="12"/>
      <c r="D39" s="8"/>
    </row>
    <row r="40" spans="1:4" ht="15">
      <c r="A40" s="8" t="s">
        <v>49</v>
      </c>
      <c r="B40" s="12">
        <v>60000</v>
      </c>
      <c r="C40" s="12">
        <v>60000</v>
      </c>
      <c r="D40" s="8"/>
    </row>
    <row r="41" spans="1:4" ht="15">
      <c r="A41" s="8" t="s">
        <v>84</v>
      </c>
      <c r="B41" s="12">
        <f>SCE!G17</f>
        <v>6620</v>
      </c>
      <c r="C41" s="12">
        <v>6676</v>
      </c>
      <c r="D41" s="8"/>
    </row>
    <row r="42" spans="1:4" ht="15">
      <c r="A42" s="8" t="s">
        <v>50</v>
      </c>
      <c r="B42" s="13">
        <f>SCE!H17</f>
        <v>18971</v>
      </c>
      <c r="C42" s="13">
        <v>14732</v>
      </c>
      <c r="D42" s="8"/>
    </row>
    <row r="43" spans="1:4" ht="15">
      <c r="A43" s="8"/>
      <c r="B43" s="23"/>
      <c r="C43" s="23"/>
      <c r="D43" s="8"/>
    </row>
    <row r="44" spans="1:4" ht="15">
      <c r="A44" s="29" t="s">
        <v>51</v>
      </c>
      <c r="B44" s="12">
        <f>SUM(B40:B42)</f>
        <v>85591</v>
      </c>
      <c r="C44" s="12">
        <f>SUM(C40:C42)</f>
        <v>81408</v>
      </c>
      <c r="D44" s="8"/>
    </row>
    <row r="45" spans="1:4" ht="15.75" thickBot="1">
      <c r="A45" s="8"/>
      <c r="B45" s="16"/>
      <c r="C45" s="16"/>
      <c r="D45" s="8"/>
    </row>
    <row r="46" spans="1:4" ht="15.75" thickTop="1">
      <c r="A46" s="8"/>
      <c r="B46" s="12">
        <f>B36-B44</f>
        <v>0</v>
      </c>
      <c r="C46" s="12"/>
      <c r="D46" s="8"/>
    </row>
    <row r="47" spans="1:4" ht="15">
      <c r="A47" s="29" t="s">
        <v>66</v>
      </c>
      <c r="B47" s="24">
        <f>B44/B40</f>
        <v>1.4265166666666667</v>
      </c>
      <c r="C47" s="24">
        <f>C44/C40</f>
        <v>1.3568</v>
      </c>
      <c r="D47" s="8"/>
    </row>
    <row r="48" spans="1:4" ht="15">
      <c r="A48" s="8"/>
      <c r="B48" s="12"/>
      <c r="C48" s="23"/>
      <c r="D48" s="8"/>
    </row>
    <row r="49" spans="1:4" ht="15">
      <c r="A49" s="8"/>
      <c r="B49" s="23"/>
      <c r="C49" s="23"/>
      <c r="D49" s="8"/>
    </row>
    <row r="50" spans="1:4" ht="15">
      <c r="A50" s="8"/>
      <c r="B50" s="23"/>
      <c r="C50" s="23"/>
      <c r="D50" s="8"/>
    </row>
    <row r="51" spans="1:4" ht="15">
      <c r="A51" s="29" t="s">
        <v>65</v>
      </c>
      <c r="B51" s="23"/>
      <c r="C51" s="23"/>
      <c r="D51" s="8"/>
    </row>
    <row r="52" spans="1:4" ht="15">
      <c r="A52" s="29" t="s">
        <v>95</v>
      </c>
      <c r="B52" s="23"/>
      <c r="C52" s="23"/>
      <c r="D52" s="8"/>
    </row>
    <row r="53" spans="1:4" ht="15">
      <c r="A53" s="8"/>
      <c r="B53" s="23"/>
      <c r="C53" s="23"/>
      <c r="D53" s="8"/>
    </row>
    <row r="54" spans="2:3" ht="15">
      <c r="B54" s="12"/>
      <c r="C54" s="12"/>
    </row>
    <row r="55" spans="2:3" ht="15">
      <c r="B55" s="12"/>
      <c r="C55" s="12"/>
    </row>
    <row r="56" spans="2:3" ht="15">
      <c r="B56" s="12"/>
      <c r="C56" s="12"/>
    </row>
    <row r="57" spans="2:3" ht="15">
      <c r="B57" s="12"/>
      <c r="C57" s="12"/>
    </row>
    <row r="58" spans="2:3" ht="15">
      <c r="B58" s="12"/>
      <c r="C58" s="12"/>
    </row>
    <row r="59" spans="2:3" ht="15">
      <c r="B59" s="12"/>
      <c r="C59" s="12"/>
    </row>
    <row r="60" spans="2:3" ht="15">
      <c r="B60" s="12"/>
      <c r="C60" s="12"/>
    </row>
    <row r="61" spans="2:3" ht="15">
      <c r="B61" s="12"/>
      <c r="C61" s="12"/>
    </row>
    <row r="62" spans="2:3" ht="15">
      <c r="B62" s="12"/>
      <c r="C62" s="12"/>
    </row>
    <row r="63" spans="2:3" ht="15">
      <c r="B63" s="12"/>
      <c r="C63" s="12"/>
    </row>
    <row r="64" spans="2:3" ht="15">
      <c r="B64" s="12"/>
      <c r="C64" s="12"/>
    </row>
    <row r="65" spans="2:3" ht="15">
      <c r="B65" s="12"/>
      <c r="C65" s="12"/>
    </row>
    <row r="66" spans="2:3" ht="15">
      <c r="B66" s="12"/>
      <c r="C66" s="12"/>
    </row>
    <row r="67" spans="2:3" ht="15">
      <c r="B67" s="12"/>
      <c r="C67" s="12"/>
    </row>
    <row r="68" spans="2:3" ht="15">
      <c r="B68" s="12"/>
      <c r="C68" s="12"/>
    </row>
    <row r="69" spans="2:3" ht="15">
      <c r="B69" s="12"/>
      <c r="C69" s="12"/>
    </row>
    <row r="70" spans="2:3" ht="15">
      <c r="B70" s="12"/>
      <c r="C70" s="12"/>
    </row>
    <row r="71" spans="2:3" ht="15">
      <c r="B71" s="12"/>
      <c r="C71" s="12"/>
    </row>
    <row r="72" ht="15">
      <c r="B72" s="12"/>
    </row>
    <row r="73" ht="15">
      <c r="B73" s="12"/>
    </row>
    <row r="74" ht="15">
      <c r="B74" s="12"/>
    </row>
    <row r="75" ht="15">
      <c r="B75" s="12"/>
    </row>
    <row r="76" ht="15">
      <c r="B76" s="12"/>
    </row>
    <row r="77" ht="15">
      <c r="B77" s="12"/>
    </row>
    <row r="78" ht="15">
      <c r="B78" s="12"/>
    </row>
    <row r="79" ht="15">
      <c r="B79" s="12"/>
    </row>
    <row r="80" ht="15">
      <c r="B80" s="12"/>
    </row>
    <row r="81" ht="15">
      <c r="B81" s="12"/>
    </row>
    <row r="82" ht="15">
      <c r="B82" s="12"/>
    </row>
    <row r="83" ht="15">
      <c r="B83" s="12"/>
    </row>
    <row r="84" ht="15">
      <c r="B84" s="12"/>
    </row>
    <row r="85" ht="15">
      <c r="B85" s="12"/>
    </row>
    <row r="86" ht="15">
      <c r="B86" s="12"/>
    </row>
    <row r="87" ht="15">
      <c r="B87" s="12"/>
    </row>
    <row r="88" ht="15">
      <c r="B88" s="12"/>
    </row>
    <row r="89" ht="15">
      <c r="B89" s="12"/>
    </row>
    <row r="90" ht="15">
      <c r="B90" s="12"/>
    </row>
    <row r="91" ht="15">
      <c r="B91" s="12"/>
    </row>
    <row r="92" ht="15">
      <c r="B92" s="12"/>
    </row>
    <row r="93" ht="15">
      <c r="B93" s="12"/>
    </row>
    <row r="94" ht="15">
      <c r="B94" s="12"/>
    </row>
    <row r="95" ht="15">
      <c r="B95" s="12"/>
    </row>
    <row r="96" ht="15">
      <c r="B96" s="12"/>
    </row>
    <row r="97" ht="15">
      <c r="B97" s="12"/>
    </row>
    <row r="98" ht="15">
      <c r="B98" s="12"/>
    </row>
    <row r="99" ht="15">
      <c r="B99" s="12"/>
    </row>
    <row r="100" ht="15">
      <c r="B100" s="12"/>
    </row>
    <row r="101" ht="15">
      <c r="B101" s="12"/>
    </row>
    <row r="102" ht="15">
      <c r="B102" s="12"/>
    </row>
    <row r="103" ht="15">
      <c r="B103" s="12"/>
    </row>
    <row r="104" ht="15">
      <c r="B104" s="12"/>
    </row>
    <row r="105" ht="15">
      <c r="B105" s="12"/>
    </row>
    <row r="106" ht="15">
      <c r="B106" s="12"/>
    </row>
    <row r="107" ht="15">
      <c r="B107" s="12"/>
    </row>
    <row r="108" ht="15">
      <c r="B108" s="12"/>
    </row>
    <row r="109" ht="15">
      <c r="B109" s="12"/>
    </row>
    <row r="110" ht="15">
      <c r="B110" s="12"/>
    </row>
    <row r="111" ht="15">
      <c r="B111" s="12"/>
    </row>
    <row r="112" ht="15">
      <c r="B112" s="12"/>
    </row>
    <row r="113" ht="15">
      <c r="B113" s="12"/>
    </row>
    <row r="114" ht="15">
      <c r="B114" s="12"/>
    </row>
    <row r="115" ht="15">
      <c r="B115" s="12"/>
    </row>
    <row r="116" ht="15">
      <c r="B116" s="12"/>
    </row>
    <row r="117" ht="15">
      <c r="B117" s="12"/>
    </row>
    <row r="118" ht="15">
      <c r="B118" s="12"/>
    </row>
    <row r="119" ht="15">
      <c r="B119" s="12"/>
    </row>
    <row r="120" ht="15">
      <c r="B120" s="12"/>
    </row>
    <row r="121" ht="15">
      <c r="B121" s="12"/>
    </row>
    <row r="122" ht="15">
      <c r="B122" s="12"/>
    </row>
    <row r="123" ht="15">
      <c r="B123" s="12"/>
    </row>
    <row r="124" ht="15">
      <c r="B124" s="12"/>
    </row>
    <row r="125" ht="15">
      <c r="B125" s="12"/>
    </row>
    <row r="126" ht="15">
      <c r="B126" s="12"/>
    </row>
    <row r="127" ht="15">
      <c r="B127" s="12"/>
    </row>
    <row r="128" ht="15">
      <c r="B128" s="12"/>
    </row>
    <row r="129" ht="15">
      <c r="B129" s="12"/>
    </row>
    <row r="130" ht="15">
      <c r="B130" s="12"/>
    </row>
    <row r="131" ht="15">
      <c r="B131" s="12"/>
    </row>
    <row r="132" ht="15">
      <c r="B132" s="12"/>
    </row>
    <row r="133" ht="15">
      <c r="B133" s="12"/>
    </row>
    <row r="134" ht="15">
      <c r="B134" s="12"/>
    </row>
    <row r="135" ht="15">
      <c r="B135" s="12"/>
    </row>
    <row r="136" ht="15">
      <c r="B136" s="12"/>
    </row>
    <row r="137" ht="15">
      <c r="B137" s="12"/>
    </row>
    <row r="138" ht="15">
      <c r="B138" s="12"/>
    </row>
    <row r="139" ht="15">
      <c r="B139" s="12"/>
    </row>
    <row r="140" ht="15">
      <c r="B140" s="12"/>
    </row>
    <row r="141" ht="15">
      <c r="B141" s="12"/>
    </row>
    <row r="142" ht="15">
      <c r="B142" s="12"/>
    </row>
  </sheetData>
  <printOptions/>
  <pageMargins left="0.75" right="0.75" top="1" bottom="1" header="0.5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4">
      <selection activeCell="H18" sqref="H18"/>
    </sheetView>
  </sheetViews>
  <sheetFormatPr defaultColWidth="9.140625" defaultRowHeight="12.75"/>
  <cols>
    <col min="1" max="3" width="9.140625" style="2" customWidth="1"/>
    <col min="4" max="4" width="10.7109375" style="2" customWidth="1"/>
    <col min="5" max="9" width="15.7109375" style="2" customWidth="1"/>
    <col min="10" max="16384" width="9.140625" style="2" customWidth="1"/>
  </cols>
  <sheetData>
    <row r="1" ht="15">
      <c r="A1" s="1" t="s">
        <v>29</v>
      </c>
    </row>
    <row r="2" ht="15">
      <c r="A2" s="1" t="s">
        <v>30</v>
      </c>
    </row>
    <row r="3" ht="15">
      <c r="A3" s="3" t="s">
        <v>52</v>
      </c>
    </row>
    <row r="4" ht="15">
      <c r="A4" s="3" t="s">
        <v>3</v>
      </c>
    </row>
    <row r="5" spans="6:7" ht="15">
      <c r="F5" s="11"/>
      <c r="G5" s="11"/>
    </row>
    <row r="6" spans="5:9" ht="15">
      <c r="E6" s="11"/>
      <c r="F6" s="1" t="s">
        <v>82</v>
      </c>
      <c r="G6" s="11"/>
      <c r="H6" s="11" t="s">
        <v>59</v>
      </c>
      <c r="I6" s="11"/>
    </row>
    <row r="7" spans="5:9" ht="15">
      <c r="E7" s="11" t="s">
        <v>53</v>
      </c>
      <c r="F7" s="11" t="s">
        <v>53</v>
      </c>
      <c r="G7" s="11" t="s">
        <v>86</v>
      </c>
      <c r="H7" s="11" t="s">
        <v>56</v>
      </c>
      <c r="I7" s="11"/>
    </row>
    <row r="8" spans="5:9" ht="15">
      <c r="E8" s="11" t="s">
        <v>54</v>
      </c>
      <c r="F8" s="11" t="s">
        <v>55</v>
      </c>
      <c r="G8" s="11" t="s">
        <v>87</v>
      </c>
      <c r="H8" s="11" t="s">
        <v>57</v>
      </c>
      <c r="I8" s="11" t="s">
        <v>58</v>
      </c>
    </row>
    <row r="9" spans="5:9" ht="15">
      <c r="E9" s="11" t="s">
        <v>13</v>
      </c>
      <c r="F9" s="11" t="s">
        <v>13</v>
      </c>
      <c r="G9" s="11" t="s">
        <v>13</v>
      </c>
      <c r="H9" s="11" t="s">
        <v>13</v>
      </c>
      <c r="I9" s="11" t="s">
        <v>13</v>
      </c>
    </row>
    <row r="10" ht="15">
      <c r="A10" s="35"/>
    </row>
    <row r="11" spans="1:9" ht="15">
      <c r="A11" s="2" t="s">
        <v>96</v>
      </c>
      <c r="E11" s="12">
        <v>60000</v>
      </c>
      <c r="F11" s="12">
        <v>0</v>
      </c>
      <c r="G11" s="12">
        <v>6676</v>
      </c>
      <c r="H11" s="12">
        <v>14732</v>
      </c>
      <c r="I11" s="12">
        <f>SUM(E11:H11)</f>
        <v>81408</v>
      </c>
    </row>
    <row r="12" spans="1:9" ht="15">
      <c r="A12" s="2" t="s">
        <v>93</v>
      </c>
      <c r="E12" s="39">
        <v>0</v>
      </c>
      <c r="F12" s="15">
        <v>0</v>
      </c>
      <c r="G12" s="15">
        <v>-56</v>
      </c>
      <c r="H12" s="15">
        <v>56</v>
      </c>
      <c r="I12" s="40">
        <f>SUM(E12:H12)</f>
        <v>0</v>
      </c>
    </row>
    <row r="13" spans="1:9" ht="15">
      <c r="A13" s="2" t="s">
        <v>99</v>
      </c>
      <c r="E13" s="12">
        <f>SUM(E12)</f>
        <v>0</v>
      </c>
      <c r="F13" s="12">
        <f>SUM(F12)</f>
        <v>0</v>
      </c>
      <c r="G13" s="12">
        <f>SUM(G12)</f>
        <v>-56</v>
      </c>
      <c r="H13" s="12">
        <f>SUM(H12)</f>
        <v>56</v>
      </c>
      <c r="I13" s="12">
        <f>SUM(I12)</f>
        <v>0</v>
      </c>
    </row>
    <row r="14" spans="1:9" ht="15">
      <c r="A14" s="2" t="s">
        <v>60</v>
      </c>
      <c r="E14" s="12">
        <v>0</v>
      </c>
      <c r="F14" s="12">
        <v>0</v>
      </c>
      <c r="G14" s="12">
        <v>0</v>
      </c>
      <c r="H14" s="12">
        <f>'IS'!D27</f>
        <v>7183</v>
      </c>
      <c r="I14" s="12">
        <f>SUM(E14:H14)</f>
        <v>7183</v>
      </c>
    </row>
    <row r="15" spans="1:9" ht="15">
      <c r="A15" s="2" t="s">
        <v>97</v>
      </c>
      <c r="E15" s="13">
        <v>0</v>
      </c>
      <c r="F15" s="13">
        <v>0</v>
      </c>
      <c r="G15" s="13">
        <v>0</v>
      </c>
      <c r="H15" s="13">
        <v>-3000</v>
      </c>
      <c r="I15" s="13">
        <f>SUM(E15:H15)</f>
        <v>-3000</v>
      </c>
    </row>
    <row r="16" spans="5:9" ht="15">
      <c r="E16" s="12"/>
      <c r="F16" s="12"/>
      <c r="G16" s="12"/>
      <c r="H16" s="12"/>
      <c r="I16" s="12"/>
    </row>
    <row r="17" spans="1:9" ht="15">
      <c r="A17" s="6" t="s">
        <v>98</v>
      </c>
      <c r="E17" s="12">
        <f>SUM(E13:E15)+E11</f>
        <v>60000</v>
      </c>
      <c r="F17" s="12">
        <f>SUM(F13:F15)+F11</f>
        <v>0</v>
      </c>
      <c r="G17" s="12">
        <f>SUM(G13:G15)+G11</f>
        <v>6620</v>
      </c>
      <c r="H17" s="12">
        <f>SUM(H13:H15)+H11</f>
        <v>18971</v>
      </c>
      <c r="I17" s="12">
        <f>SUM(I13:I15)+I11</f>
        <v>85591</v>
      </c>
    </row>
    <row r="18" spans="5:9" ht="15.75" thickBot="1">
      <c r="E18" s="16"/>
      <c r="F18" s="16"/>
      <c r="G18" s="16"/>
      <c r="H18" s="16"/>
      <c r="I18" s="16"/>
    </row>
    <row r="19" ht="15.75" thickTop="1"/>
    <row r="21" spans="1:9" ht="15">
      <c r="A21" s="2" t="s">
        <v>85</v>
      </c>
      <c r="E21" s="12">
        <v>60000</v>
      </c>
      <c r="F21" s="12"/>
      <c r="G21" s="12">
        <v>6726</v>
      </c>
      <c r="H21" s="12">
        <v>9681</v>
      </c>
      <c r="I21" s="12">
        <f>SUM(E21:H21)</f>
        <v>76407</v>
      </c>
    </row>
    <row r="22" spans="1:9" ht="15">
      <c r="A22" s="2" t="s">
        <v>93</v>
      </c>
      <c r="E22" s="39">
        <v>0</v>
      </c>
      <c r="F22" s="15">
        <v>0</v>
      </c>
      <c r="G22" s="15">
        <v>-50</v>
      </c>
      <c r="H22" s="15">
        <v>50</v>
      </c>
      <c r="I22" s="40">
        <f>SUM(E22:H22)</f>
        <v>0</v>
      </c>
    </row>
    <row r="23" spans="1:9" ht="15">
      <c r="A23" s="2" t="s">
        <v>99</v>
      </c>
      <c r="E23" s="12">
        <f>SUM(E22)</f>
        <v>0</v>
      </c>
      <c r="F23" s="12">
        <f>SUM(F22)</f>
        <v>0</v>
      </c>
      <c r="G23" s="12">
        <f>SUM(G22)</f>
        <v>-50</v>
      </c>
      <c r="H23" s="12">
        <f>SUM(H22)</f>
        <v>50</v>
      </c>
      <c r="I23" s="12">
        <f>SUM(I22)</f>
        <v>0</v>
      </c>
    </row>
    <row r="24" spans="1:9" ht="15">
      <c r="A24" s="2" t="s">
        <v>60</v>
      </c>
      <c r="E24" s="12">
        <v>0</v>
      </c>
      <c r="F24" s="12">
        <v>0</v>
      </c>
      <c r="G24" s="12">
        <v>0</v>
      </c>
      <c r="H24" s="12">
        <v>8001</v>
      </c>
      <c r="I24" s="12">
        <f>SUM(E24:H24)</f>
        <v>8001</v>
      </c>
    </row>
    <row r="25" spans="1:9" ht="15">
      <c r="A25" s="2" t="s">
        <v>91</v>
      </c>
      <c r="E25" s="23">
        <v>0</v>
      </c>
      <c r="F25" s="23">
        <v>0</v>
      </c>
      <c r="G25" s="23">
        <v>0</v>
      </c>
      <c r="H25" s="23">
        <v>-3000</v>
      </c>
      <c r="I25" s="12">
        <f>SUM(E25:H25)</f>
        <v>-3000</v>
      </c>
    </row>
    <row r="26" spans="5:9" ht="15">
      <c r="E26" s="13"/>
      <c r="F26" s="13"/>
      <c r="G26" s="13"/>
      <c r="H26" s="13"/>
      <c r="I26" s="13"/>
    </row>
    <row r="27" spans="5:9" ht="15">
      <c r="E27" s="12"/>
      <c r="F27" s="12"/>
      <c r="G27" s="12"/>
      <c r="H27" s="12"/>
      <c r="I27" s="12"/>
    </row>
    <row r="28" spans="1:9" ht="15">
      <c r="A28" s="6" t="s">
        <v>92</v>
      </c>
      <c r="E28" s="12">
        <f>SUM(E23:E25)+E21</f>
        <v>60000</v>
      </c>
      <c r="F28" s="12">
        <f>SUM(F23:F25)+F21</f>
        <v>0</v>
      </c>
      <c r="G28" s="12">
        <f>SUM(G23:G25)+G21</f>
        <v>6676</v>
      </c>
      <c r="H28" s="12">
        <f>SUM(H23:H25)+H21</f>
        <v>14732</v>
      </c>
      <c r="I28" s="12">
        <f>SUM(I23:I25)+I21</f>
        <v>81408</v>
      </c>
    </row>
    <row r="29" spans="5:9" ht="15.75" thickBot="1">
      <c r="E29" s="16"/>
      <c r="F29" s="16"/>
      <c r="G29" s="16"/>
      <c r="H29" s="16"/>
      <c r="I29" s="16"/>
    </row>
    <row r="30" ht="15.75" thickTop="1"/>
    <row r="33" ht="15">
      <c r="A33" s="6" t="s">
        <v>80</v>
      </c>
    </row>
    <row r="34" ht="15">
      <c r="A34" s="6" t="s">
        <v>95</v>
      </c>
    </row>
  </sheetData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0"/>
  <sheetViews>
    <sheetView workbookViewId="0" topLeftCell="A1">
      <pane xSplit="7" ySplit="8" topLeftCell="H4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H18" sqref="H18"/>
    </sheetView>
  </sheetViews>
  <sheetFormatPr defaultColWidth="9.140625" defaultRowHeight="12.75"/>
  <cols>
    <col min="4" max="4" width="20.7109375" style="0" customWidth="1"/>
    <col min="5" max="5" width="2.7109375" style="0" customWidth="1"/>
    <col min="6" max="6" width="9.140625" style="0" hidden="1" customWidth="1"/>
    <col min="7" max="7" width="1.8515625" style="0" customWidth="1"/>
    <col min="8" max="8" width="16.421875" style="0" customWidth="1"/>
    <col min="9" max="9" width="3.7109375" style="0" customWidth="1"/>
    <col min="10" max="10" width="13.421875" style="0" customWidth="1"/>
  </cols>
  <sheetData>
    <row r="1" spans="1:9" ht="15">
      <c r="A1" s="3" t="s">
        <v>61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3</v>
      </c>
      <c r="B2" s="2"/>
      <c r="C2" s="2"/>
      <c r="D2" s="2"/>
      <c r="E2" s="2"/>
      <c r="F2" s="2"/>
      <c r="G2" s="2"/>
      <c r="H2" s="2"/>
      <c r="I2" s="2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10" ht="15">
      <c r="A4" s="2"/>
      <c r="B4" s="2"/>
      <c r="C4" s="2"/>
      <c r="D4" s="2"/>
      <c r="E4" s="2"/>
      <c r="F4" s="2"/>
      <c r="G4" s="2"/>
      <c r="H4" s="4" t="s">
        <v>6</v>
      </c>
      <c r="J4" s="9" t="s">
        <v>83</v>
      </c>
    </row>
    <row r="5" spans="1:10" ht="15">
      <c r="A5" s="2"/>
      <c r="B5" s="2"/>
      <c r="C5" s="2"/>
      <c r="D5" s="2"/>
      <c r="E5" s="2"/>
      <c r="F5" s="2"/>
      <c r="G5" s="2"/>
      <c r="H5" s="4" t="s">
        <v>8</v>
      </c>
      <c r="J5" s="4" t="s">
        <v>8</v>
      </c>
    </row>
    <row r="6" spans="1:10" ht="15">
      <c r="A6" s="2"/>
      <c r="B6" s="2"/>
      <c r="C6" s="2"/>
      <c r="D6" s="2"/>
      <c r="E6" s="2"/>
      <c r="F6" s="2"/>
      <c r="G6" s="2"/>
      <c r="H6" s="4" t="s">
        <v>11</v>
      </c>
      <c r="J6" s="4" t="s">
        <v>11</v>
      </c>
    </row>
    <row r="7" spans="1:10" ht="15">
      <c r="A7" s="2"/>
      <c r="B7" s="2"/>
      <c r="C7" s="2"/>
      <c r="D7" s="2"/>
      <c r="E7" s="2"/>
      <c r="F7" s="2"/>
      <c r="G7" s="2"/>
      <c r="H7" s="5">
        <v>38807</v>
      </c>
      <c r="J7" s="5">
        <v>38442</v>
      </c>
    </row>
    <row r="8" spans="1:10" ht="15">
      <c r="A8" s="2"/>
      <c r="B8" s="2"/>
      <c r="C8" s="2"/>
      <c r="D8" s="2"/>
      <c r="E8" s="2"/>
      <c r="F8" s="2"/>
      <c r="G8" s="2"/>
      <c r="H8" s="4" t="s">
        <v>13</v>
      </c>
      <c r="J8" s="4" t="s">
        <v>13</v>
      </c>
    </row>
    <row r="9" spans="1:10" ht="15">
      <c r="A9" s="2"/>
      <c r="B9" s="2"/>
      <c r="C9" s="2"/>
      <c r="D9" s="2"/>
      <c r="E9" s="2"/>
      <c r="F9" s="2"/>
      <c r="G9" s="2"/>
      <c r="H9" s="4"/>
      <c r="J9" s="22"/>
    </row>
    <row r="10" spans="1:10" ht="15">
      <c r="A10" s="6" t="s">
        <v>72</v>
      </c>
      <c r="B10" s="2"/>
      <c r="C10" s="2"/>
      <c r="D10" s="2"/>
      <c r="E10" s="2"/>
      <c r="F10" s="2"/>
      <c r="G10" s="2"/>
      <c r="H10" s="12"/>
      <c r="J10" s="8"/>
    </row>
    <row r="11" spans="1:10" ht="15">
      <c r="A11" s="2"/>
      <c r="B11" s="2"/>
      <c r="C11" s="2"/>
      <c r="D11" s="2"/>
      <c r="E11" s="2"/>
      <c r="F11" s="2"/>
      <c r="G11" s="2"/>
      <c r="H11" s="12"/>
      <c r="J11" s="8"/>
    </row>
    <row r="12" spans="1:10" ht="15">
      <c r="A12" s="2" t="s">
        <v>69</v>
      </c>
      <c r="B12" s="2"/>
      <c r="C12" s="2"/>
      <c r="D12" s="2"/>
      <c r="E12" s="2"/>
      <c r="F12" s="2"/>
      <c r="G12" s="2"/>
      <c r="H12" s="12">
        <f>'IS'!D27</f>
        <v>7183</v>
      </c>
      <c r="J12" s="12">
        <v>8001</v>
      </c>
    </row>
    <row r="13" spans="1:10" ht="15">
      <c r="A13" s="2"/>
      <c r="B13" s="2"/>
      <c r="C13" s="2"/>
      <c r="D13" s="2"/>
      <c r="E13" s="2"/>
      <c r="F13" s="2"/>
      <c r="G13" s="2"/>
      <c r="H13" s="12"/>
      <c r="J13" s="12"/>
    </row>
    <row r="14" spans="1:10" ht="15">
      <c r="A14" s="2" t="s">
        <v>70</v>
      </c>
      <c r="B14" s="2"/>
      <c r="C14" s="2"/>
      <c r="D14" s="2"/>
      <c r="E14" s="2"/>
      <c r="F14" s="2"/>
      <c r="G14" s="2"/>
      <c r="H14" s="13">
        <v>7908</v>
      </c>
      <c r="J14" s="13">
        <v>6754</v>
      </c>
    </row>
    <row r="15" spans="1:10" ht="15">
      <c r="A15" s="2"/>
      <c r="B15" s="2"/>
      <c r="C15" s="2"/>
      <c r="D15" s="2"/>
      <c r="E15" s="2"/>
      <c r="F15" s="2"/>
      <c r="G15" s="2"/>
      <c r="H15" s="12">
        <f>SUM(H12:H14)</f>
        <v>15091</v>
      </c>
      <c r="J15" s="12">
        <f>SUM(J12:J14)</f>
        <v>14755</v>
      </c>
    </row>
    <row r="16" spans="1:10" ht="15">
      <c r="A16" s="2"/>
      <c r="B16" s="2"/>
      <c r="C16" s="2"/>
      <c r="D16" s="2"/>
      <c r="E16" s="2"/>
      <c r="F16" s="2"/>
      <c r="G16" s="2"/>
      <c r="H16" s="12"/>
      <c r="J16" s="12"/>
    </row>
    <row r="17" spans="1:10" ht="15">
      <c r="A17" s="2" t="s">
        <v>71</v>
      </c>
      <c r="B17" s="2"/>
      <c r="C17" s="2"/>
      <c r="D17" s="2"/>
      <c r="E17" s="2"/>
      <c r="F17" s="2"/>
      <c r="G17" s="2"/>
      <c r="H17" s="13">
        <v>5243</v>
      </c>
      <c r="J17" s="13">
        <v>-8486</v>
      </c>
    </row>
    <row r="18" spans="1:10" ht="15">
      <c r="A18" s="2" t="s">
        <v>62</v>
      </c>
      <c r="B18" s="2"/>
      <c r="C18" s="2"/>
      <c r="D18" s="2"/>
      <c r="E18" s="2"/>
      <c r="F18" s="2"/>
      <c r="G18" s="2"/>
      <c r="H18" s="12">
        <f>SUM(H15:H17)</f>
        <v>20334</v>
      </c>
      <c r="J18" s="12">
        <f>SUM(J15:J17)</f>
        <v>6269</v>
      </c>
    </row>
    <row r="19" spans="1:10" ht="15">
      <c r="A19" s="2"/>
      <c r="B19" s="2"/>
      <c r="C19" s="2"/>
      <c r="D19" s="2"/>
      <c r="E19" s="2"/>
      <c r="F19" s="2"/>
      <c r="G19" s="2"/>
      <c r="H19" s="12"/>
      <c r="J19" s="12"/>
    </row>
    <row r="20" spans="1:10" ht="15">
      <c r="A20" s="2" t="s">
        <v>63</v>
      </c>
      <c r="B20" s="2"/>
      <c r="C20" s="2"/>
      <c r="D20" s="2"/>
      <c r="E20" s="2"/>
      <c r="F20" s="2"/>
      <c r="G20" s="2"/>
      <c r="H20" s="12">
        <v>-806</v>
      </c>
      <c r="J20" s="12">
        <v>-986</v>
      </c>
    </row>
    <row r="21" spans="1:10" ht="15">
      <c r="A21" s="2"/>
      <c r="B21" s="2"/>
      <c r="C21" s="2"/>
      <c r="D21" s="2"/>
      <c r="E21" s="2"/>
      <c r="F21" s="2"/>
      <c r="G21" s="2"/>
      <c r="H21" s="15">
        <f>SUM(H18:H20)</f>
        <v>19528</v>
      </c>
      <c r="J21" s="15">
        <f>SUM(J18:J20)</f>
        <v>5283</v>
      </c>
    </row>
    <row r="22" spans="1:10" ht="15">
      <c r="A22" s="2"/>
      <c r="B22" s="2"/>
      <c r="C22" s="2"/>
      <c r="D22" s="2"/>
      <c r="E22" s="2"/>
      <c r="F22" s="2"/>
      <c r="G22" s="2"/>
      <c r="H22" s="12"/>
      <c r="J22" s="12"/>
    </row>
    <row r="23" spans="1:10" ht="15">
      <c r="A23" s="6" t="s">
        <v>73</v>
      </c>
      <c r="B23" s="2"/>
      <c r="C23" s="2"/>
      <c r="D23" s="2"/>
      <c r="E23" s="2"/>
      <c r="F23" s="2"/>
      <c r="G23" s="2"/>
      <c r="H23" s="12"/>
      <c r="J23" s="12"/>
    </row>
    <row r="24" spans="1:10" ht="15">
      <c r="A24" s="6"/>
      <c r="B24" s="2"/>
      <c r="C24" s="2"/>
      <c r="D24" s="2"/>
      <c r="E24" s="2"/>
      <c r="F24" s="2"/>
      <c r="G24" s="2"/>
      <c r="H24" s="12"/>
      <c r="J24" s="12"/>
    </row>
    <row r="25" spans="1:10" ht="15">
      <c r="A25" s="2" t="s">
        <v>74</v>
      </c>
      <c r="B25" s="2"/>
      <c r="C25" s="2"/>
      <c r="D25" s="2"/>
      <c r="E25" s="2"/>
      <c r="F25" s="2"/>
      <c r="G25" s="2"/>
      <c r="H25" s="12">
        <v>-16459</v>
      </c>
      <c r="J25" s="12">
        <v>-10039</v>
      </c>
    </row>
    <row r="26" spans="1:10" ht="15">
      <c r="A26" s="2" t="s">
        <v>94</v>
      </c>
      <c r="B26" s="2"/>
      <c r="C26" s="2"/>
      <c r="D26" s="2"/>
      <c r="E26" s="2"/>
      <c r="F26" s="2"/>
      <c r="G26" s="2"/>
      <c r="H26" s="12"/>
      <c r="J26" s="12"/>
    </row>
    <row r="27" spans="1:10" ht="15">
      <c r="A27" s="2" t="s">
        <v>100</v>
      </c>
      <c r="B27" s="2"/>
      <c r="C27" s="2"/>
      <c r="D27" s="2"/>
      <c r="E27" s="2"/>
      <c r="F27" s="2"/>
      <c r="G27" s="2"/>
      <c r="H27" s="12">
        <v>874</v>
      </c>
      <c r="J27" s="12">
        <v>595</v>
      </c>
    </row>
    <row r="28" spans="1:10" ht="15">
      <c r="A28" s="2" t="s">
        <v>75</v>
      </c>
      <c r="B28" s="2"/>
      <c r="C28" s="2"/>
      <c r="D28" s="2"/>
      <c r="E28" s="2"/>
      <c r="F28" s="2"/>
      <c r="G28" s="2"/>
      <c r="H28" s="12">
        <v>64</v>
      </c>
      <c r="J28" s="12">
        <v>125</v>
      </c>
    </row>
    <row r="29" spans="1:10" ht="15">
      <c r="A29" s="2"/>
      <c r="B29" s="2"/>
      <c r="C29" s="2"/>
      <c r="D29" s="2"/>
      <c r="E29" s="2"/>
      <c r="F29" s="2"/>
      <c r="G29" s="2"/>
      <c r="H29" s="15">
        <f>SUM(H25:H28)</f>
        <v>-15521</v>
      </c>
      <c r="J29" s="15">
        <f>SUM(J25:J28)</f>
        <v>-9319</v>
      </c>
    </row>
    <row r="30" spans="1:10" ht="15">
      <c r="A30" s="2"/>
      <c r="B30" s="2"/>
      <c r="C30" s="2"/>
      <c r="D30" s="2"/>
      <c r="E30" s="2"/>
      <c r="F30" s="2"/>
      <c r="G30" s="2"/>
      <c r="H30" s="12"/>
      <c r="J30" s="12"/>
    </row>
    <row r="31" spans="1:10" ht="15">
      <c r="A31" s="6" t="s">
        <v>76</v>
      </c>
      <c r="B31" s="2"/>
      <c r="C31" s="2"/>
      <c r="D31" s="2"/>
      <c r="E31" s="2"/>
      <c r="F31" s="2"/>
      <c r="G31" s="2"/>
      <c r="H31" s="12"/>
      <c r="J31" s="12"/>
    </row>
    <row r="32" spans="1:10" ht="15">
      <c r="A32" s="6"/>
      <c r="B32" s="2"/>
      <c r="C32" s="2"/>
      <c r="D32" s="2"/>
      <c r="E32" s="2"/>
      <c r="F32" s="2"/>
      <c r="G32" s="2"/>
      <c r="H32" s="12"/>
      <c r="J32" s="12"/>
    </row>
    <row r="33" spans="1:10" ht="15">
      <c r="A33" s="2" t="s">
        <v>89</v>
      </c>
      <c r="B33" s="2"/>
      <c r="C33" s="2"/>
      <c r="D33" s="2"/>
      <c r="E33" s="2"/>
      <c r="F33" s="2"/>
      <c r="G33" s="2"/>
      <c r="H33" s="12">
        <v>4221</v>
      </c>
      <c r="J33" s="12">
        <v>3965</v>
      </c>
    </row>
    <row r="34" spans="1:10" ht="15">
      <c r="A34" s="2" t="s">
        <v>77</v>
      </c>
      <c r="B34" s="2"/>
      <c r="C34" s="2"/>
      <c r="D34" s="2"/>
      <c r="E34" s="2"/>
      <c r="F34" s="2"/>
      <c r="G34" s="2"/>
      <c r="H34" s="12">
        <v>-3629</v>
      </c>
      <c r="J34" s="12">
        <v>-1348</v>
      </c>
    </row>
    <row r="35" spans="1:10" ht="15">
      <c r="A35" s="2" t="s">
        <v>90</v>
      </c>
      <c r="B35" s="2"/>
      <c r="C35" s="2"/>
      <c r="D35" s="2"/>
      <c r="E35" s="2"/>
      <c r="F35" s="2"/>
      <c r="G35" s="2"/>
      <c r="H35" s="12">
        <v>-3000</v>
      </c>
      <c r="J35" s="12">
        <v>-3000</v>
      </c>
    </row>
    <row r="36" spans="1:10" ht="15">
      <c r="A36" s="2" t="s">
        <v>75</v>
      </c>
      <c r="B36" s="2"/>
      <c r="C36" s="2"/>
      <c r="D36" s="2"/>
      <c r="E36" s="2"/>
      <c r="F36" s="2"/>
      <c r="G36" s="2"/>
      <c r="H36" s="12">
        <v>-246</v>
      </c>
      <c r="J36" s="12">
        <v>-119</v>
      </c>
    </row>
    <row r="37" spans="1:10" ht="15">
      <c r="A37" s="2"/>
      <c r="B37" s="2"/>
      <c r="C37" s="2"/>
      <c r="D37" s="2"/>
      <c r="E37" s="2"/>
      <c r="F37" s="2"/>
      <c r="G37" s="2"/>
      <c r="H37" s="15">
        <f>SUM(H33:H36)</f>
        <v>-2654</v>
      </c>
      <c r="J37" s="15">
        <f>SUM(J33:J36)</f>
        <v>-502</v>
      </c>
    </row>
    <row r="38" spans="1:10" ht="15">
      <c r="A38" s="2"/>
      <c r="B38" s="2"/>
      <c r="C38" s="2"/>
      <c r="D38" s="2"/>
      <c r="E38" s="2"/>
      <c r="F38" s="2"/>
      <c r="G38" s="2"/>
      <c r="H38" s="23"/>
      <c r="J38" s="23"/>
    </row>
    <row r="39" spans="1:10" ht="15">
      <c r="A39" s="6" t="s">
        <v>88</v>
      </c>
      <c r="B39" s="2"/>
      <c r="C39" s="2"/>
      <c r="D39" s="2"/>
      <c r="E39" s="2"/>
      <c r="F39" s="2"/>
      <c r="G39" s="2"/>
      <c r="H39" s="12">
        <f>H21+H29+H37</f>
        <v>1353</v>
      </c>
      <c r="J39" s="12">
        <f>J21+J29+J37</f>
        <v>-4538</v>
      </c>
    </row>
    <row r="40" spans="1:10" ht="15">
      <c r="A40" s="6"/>
      <c r="B40" s="2"/>
      <c r="C40" s="2"/>
      <c r="D40" s="2"/>
      <c r="E40" s="2"/>
      <c r="F40" s="2"/>
      <c r="G40" s="2"/>
      <c r="H40" s="12"/>
      <c r="J40" s="12"/>
    </row>
    <row r="41" spans="1:10" ht="15">
      <c r="A41" s="6" t="s">
        <v>78</v>
      </c>
      <c r="B41" s="2"/>
      <c r="C41" s="2"/>
      <c r="D41" s="2"/>
      <c r="E41" s="2"/>
      <c r="F41" s="2"/>
      <c r="G41" s="2"/>
      <c r="H41" s="12">
        <f>J43</f>
        <v>4601</v>
      </c>
      <c r="J41" s="12">
        <v>9139</v>
      </c>
    </row>
    <row r="42" spans="1:10" ht="15">
      <c r="A42" s="6"/>
      <c r="B42" s="2"/>
      <c r="C42" s="2"/>
      <c r="D42" s="2"/>
      <c r="E42" s="2"/>
      <c r="F42" s="2"/>
      <c r="G42" s="2"/>
      <c r="H42" s="12"/>
      <c r="J42" s="12"/>
    </row>
    <row r="43" spans="1:10" ht="15.75" thickBot="1">
      <c r="A43" s="6" t="s">
        <v>79</v>
      </c>
      <c r="B43" s="2"/>
      <c r="C43" s="2"/>
      <c r="D43" s="2"/>
      <c r="E43" s="2"/>
      <c r="F43" s="2"/>
      <c r="G43" s="2"/>
      <c r="H43" s="14">
        <f>H48</f>
        <v>5954</v>
      </c>
      <c r="J43" s="14">
        <f>SUM(J39:J42)</f>
        <v>4601</v>
      </c>
    </row>
    <row r="44" spans="1:10" ht="15.75" thickTop="1">
      <c r="A44" s="2"/>
      <c r="B44" s="2"/>
      <c r="C44" s="2"/>
      <c r="D44" s="2"/>
      <c r="E44" s="2"/>
      <c r="F44" s="2"/>
      <c r="G44" s="2"/>
      <c r="H44" s="12"/>
      <c r="J44" s="12"/>
    </row>
    <row r="45" spans="1:10" ht="15">
      <c r="A45" s="6" t="s">
        <v>68</v>
      </c>
      <c r="B45" s="2"/>
      <c r="C45" s="2"/>
      <c r="D45" s="2"/>
      <c r="E45" s="2"/>
      <c r="F45" s="2"/>
      <c r="G45" s="2"/>
      <c r="H45" s="2"/>
      <c r="J45" s="2"/>
    </row>
    <row r="46" spans="1:10" ht="15">
      <c r="A46" s="8" t="s">
        <v>41</v>
      </c>
      <c r="B46" s="2"/>
      <c r="C46" s="2"/>
      <c r="D46" s="2"/>
      <c r="E46" s="2"/>
      <c r="F46" s="2"/>
      <c r="G46" s="2"/>
      <c r="H46" s="23">
        <f>'BS'!B19</f>
        <v>3800</v>
      </c>
      <c r="J46" s="23">
        <v>2421</v>
      </c>
    </row>
    <row r="47" spans="1:10" ht="15">
      <c r="A47" s="8" t="s">
        <v>42</v>
      </c>
      <c r="B47" s="2"/>
      <c r="C47" s="2"/>
      <c r="D47" s="2"/>
      <c r="E47" s="2"/>
      <c r="F47" s="2"/>
      <c r="G47" s="2"/>
      <c r="H47" s="23">
        <f>'BS'!B20</f>
        <v>2154</v>
      </c>
      <c r="J47" s="23">
        <v>2180</v>
      </c>
    </row>
    <row r="48" spans="1:10" ht="15.75" thickBot="1">
      <c r="A48" s="2"/>
      <c r="B48" s="2"/>
      <c r="C48" s="2"/>
      <c r="D48" s="2"/>
      <c r="E48" s="2"/>
      <c r="F48" s="2"/>
      <c r="G48" s="2"/>
      <c r="H48" s="33">
        <f>SUM(H46:H47)</f>
        <v>5954</v>
      </c>
      <c r="J48" s="33">
        <f>SUM(J46:J47)</f>
        <v>4601</v>
      </c>
    </row>
    <row r="49" spans="1:10" ht="15.75" thickTop="1">
      <c r="A49" s="2"/>
      <c r="B49" s="2"/>
      <c r="C49" s="2"/>
      <c r="D49" s="2"/>
      <c r="E49" s="2"/>
      <c r="F49" s="2"/>
      <c r="G49" s="2"/>
      <c r="H49" s="2"/>
      <c r="I49" s="2"/>
      <c r="J49" s="23"/>
    </row>
    <row r="50" spans="1:10" ht="15">
      <c r="A50" s="6" t="s">
        <v>64</v>
      </c>
      <c r="B50" s="2"/>
      <c r="C50" s="2"/>
      <c r="D50" s="2"/>
      <c r="E50" s="2"/>
      <c r="F50" s="2"/>
      <c r="G50" s="2"/>
      <c r="H50" s="2"/>
      <c r="I50" s="2"/>
      <c r="J50" s="12"/>
    </row>
    <row r="51" spans="1:10" ht="15">
      <c r="A51" s="6" t="s">
        <v>95</v>
      </c>
      <c r="B51" s="2"/>
      <c r="C51" s="2"/>
      <c r="D51" s="2"/>
      <c r="E51" s="2"/>
      <c r="F51" s="2"/>
      <c r="G51" s="2"/>
      <c r="H51" s="2"/>
      <c r="I51" s="2"/>
      <c r="J51" s="1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1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12"/>
    </row>
    <row r="54" spans="1:10" ht="15">
      <c r="A54" s="2"/>
      <c r="B54" s="2"/>
      <c r="C54" s="2"/>
      <c r="D54" s="2"/>
      <c r="E54" s="2"/>
      <c r="F54" s="2"/>
      <c r="G54" s="2"/>
      <c r="H54" s="2"/>
      <c r="I54" s="2"/>
      <c r="J54" s="12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12"/>
    </row>
    <row r="56" spans="1:10" ht="15">
      <c r="A56" s="2"/>
      <c r="B56" s="2"/>
      <c r="C56" s="2"/>
      <c r="D56" s="2"/>
      <c r="E56" s="2"/>
      <c r="F56" s="2"/>
      <c r="G56" s="2"/>
      <c r="H56" s="2"/>
      <c r="I56" s="2"/>
      <c r="J56" s="12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12"/>
    </row>
    <row r="58" spans="1:10" ht="15">
      <c r="A58" s="2"/>
      <c r="B58" s="2"/>
      <c r="C58" s="2"/>
      <c r="D58" s="2"/>
      <c r="E58" s="2"/>
      <c r="F58" s="2"/>
      <c r="G58" s="2"/>
      <c r="H58" s="2"/>
      <c r="I58" s="2"/>
      <c r="J58" s="12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1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12"/>
    </row>
    <row r="61" spans="1:10" ht="15">
      <c r="A61" s="2"/>
      <c r="B61" s="2"/>
      <c r="C61" s="2"/>
      <c r="D61" s="2"/>
      <c r="E61" s="2"/>
      <c r="F61" s="2"/>
      <c r="G61" s="2"/>
      <c r="H61" s="2"/>
      <c r="I61" s="2"/>
      <c r="J61" s="12"/>
    </row>
    <row r="62" spans="1:10" ht="15">
      <c r="A62" s="2"/>
      <c r="B62" s="2"/>
      <c r="C62" s="2"/>
      <c r="D62" s="2"/>
      <c r="E62" s="2"/>
      <c r="F62" s="2"/>
      <c r="G62" s="2"/>
      <c r="H62" s="2"/>
      <c r="I62" s="2"/>
      <c r="J62" s="12"/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12"/>
    </row>
    <row r="64" spans="1:10" ht="15">
      <c r="A64" s="2"/>
      <c r="B64" s="2"/>
      <c r="C64" s="2"/>
      <c r="D64" s="2"/>
      <c r="E64" s="2"/>
      <c r="F64" s="2"/>
      <c r="G64" s="2"/>
      <c r="H64" s="2"/>
      <c r="I64" s="2"/>
      <c r="J64" s="12"/>
    </row>
    <row r="65" spans="1:10" ht="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ht="15">
      <c r="J133" s="2"/>
    </row>
    <row r="134" ht="15">
      <c r="J134" s="2"/>
    </row>
    <row r="135" ht="15">
      <c r="J135" s="2"/>
    </row>
    <row r="136" ht="15">
      <c r="J136" s="2"/>
    </row>
    <row r="137" ht="15">
      <c r="J137" s="2"/>
    </row>
    <row r="138" ht="15">
      <c r="J138" s="2"/>
    </row>
    <row r="139" ht="15">
      <c r="J139" s="2"/>
    </row>
    <row r="140" ht="15">
      <c r="J140" s="2"/>
    </row>
    <row r="141" ht="15">
      <c r="J141" s="2"/>
    </row>
    <row r="142" ht="15">
      <c r="J142" s="2"/>
    </row>
    <row r="143" ht="15">
      <c r="J143" s="2"/>
    </row>
    <row r="144" ht="15">
      <c r="J144" s="2"/>
    </row>
    <row r="145" ht="15">
      <c r="J145" s="2"/>
    </row>
    <row r="146" ht="15">
      <c r="J146" s="2"/>
    </row>
    <row r="147" ht="15">
      <c r="J147" s="2"/>
    </row>
    <row r="148" ht="15">
      <c r="J148" s="2"/>
    </row>
    <row r="149" ht="15">
      <c r="J149" s="2"/>
    </row>
    <row r="150" ht="15">
      <c r="J150" s="2"/>
    </row>
    <row r="151" ht="15">
      <c r="J151" s="2"/>
    </row>
    <row r="152" ht="15">
      <c r="J152" s="2"/>
    </row>
    <row r="153" ht="15">
      <c r="J153" s="2"/>
    </row>
    <row r="154" ht="15">
      <c r="J154" s="2"/>
    </row>
    <row r="155" ht="15">
      <c r="J155" s="2"/>
    </row>
    <row r="156" ht="15">
      <c r="J156" s="2"/>
    </row>
    <row r="157" ht="15">
      <c r="J157" s="2"/>
    </row>
    <row r="158" ht="15">
      <c r="J158" s="2"/>
    </row>
    <row r="159" ht="15">
      <c r="J159" s="2"/>
    </row>
    <row r="160" ht="15">
      <c r="J160" s="2"/>
    </row>
    <row r="161" ht="15">
      <c r="J161" s="2"/>
    </row>
    <row r="162" ht="15">
      <c r="J162" s="2"/>
    </row>
    <row r="163" ht="15">
      <c r="J163" s="2"/>
    </row>
    <row r="164" ht="15">
      <c r="J164" s="2"/>
    </row>
    <row r="165" ht="15">
      <c r="J165" s="2"/>
    </row>
    <row r="166" ht="15">
      <c r="J166" s="2"/>
    </row>
    <row r="167" ht="15.75">
      <c r="J167" s="36"/>
    </row>
    <row r="168" ht="15.75">
      <c r="J168" s="36"/>
    </row>
    <row r="169" ht="15.75">
      <c r="J169" s="36"/>
    </row>
    <row r="170" ht="15.75">
      <c r="J170" s="36"/>
    </row>
    <row r="171" ht="15.75">
      <c r="J171" s="36"/>
    </row>
    <row r="172" ht="15.75">
      <c r="J172" s="36"/>
    </row>
    <row r="173" ht="15.75">
      <c r="J173" s="36"/>
    </row>
    <row r="174" ht="15.75">
      <c r="J174" s="36"/>
    </row>
    <row r="175" ht="15.75">
      <c r="J175" s="36"/>
    </row>
    <row r="176" ht="15.75">
      <c r="J176" s="36"/>
    </row>
    <row r="177" ht="15.75">
      <c r="J177" s="36"/>
    </row>
    <row r="178" ht="15.75">
      <c r="J178" s="36"/>
    </row>
    <row r="179" ht="15.75">
      <c r="J179" s="36"/>
    </row>
    <row r="180" ht="15.75">
      <c r="J180" s="36"/>
    </row>
    <row r="181" ht="15.75">
      <c r="J181" s="36"/>
    </row>
    <row r="182" ht="15.75">
      <c r="J182" s="36"/>
    </row>
    <row r="183" ht="15.75">
      <c r="J183" s="36"/>
    </row>
    <row r="184" ht="15.75">
      <c r="J184" s="36"/>
    </row>
    <row r="185" ht="15.75">
      <c r="J185" s="36"/>
    </row>
    <row r="186" ht="15.75">
      <c r="J186" s="36"/>
    </row>
    <row r="187" ht="15.75">
      <c r="J187" s="36"/>
    </row>
    <row r="188" ht="15.75">
      <c r="J188" s="36"/>
    </row>
    <row r="189" ht="15.75">
      <c r="J189" s="36"/>
    </row>
    <row r="190" ht="15.75">
      <c r="J190" s="36"/>
    </row>
    <row r="191" ht="15.75">
      <c r="J191" s="36"/>
    </row>
    <row r="192" ht="15.75">
      <c r="J192" s="36"/>
    </row>
    <row r="193" ht="15.75">
      <c r="J193" s="36"/>
    </row>
    <row r="194" ht="15.75">
      <c r="J194" s="36"/>
    </row>
    <row r="195" ht="15.75">
      <c r="J195" s="36"/>
    </row>
    <row r="196" ht="15.75">
      <c r="J196" s="36"/>
    </row>
    <row r="197" ht="15.75">
      <c r="J197" s="36"/>
    </row>
    <row r="198" ht="15.75">
      <c r="J198" s="36"/>
    </row>
    <row r="199" ht="15.75">
      <c r="J199" s="36"/>
    </row>
    <row r="200" ht="15.75">
      <c r="J200" s="36"/>
    </row>
    <row r="201" ht="15.75">
      <c r="J201" s="36"/>
    </row>
    <row r="202" ht="15.75">
      <c r="J202" s="36"/>
    </row>
    <row r="203" ht="15.75">
      <c r="J203" s="36"/>
    </row>
    <row r="204" ht="15.75">
      <c r="J204" s="36"/>
    </row>
    <row r="205" ht="15.75">
      <c r="J205" s="36"/>
    </row>
    <row r="206" ht="15.75">
      <c r="J206" s="36"/>
    </row>
    <row r="207" ht="15.75">
      <c r="J207" s="36"/>
    </row>
    <row r="208" ht="15.75">
      <c r="J208" s="36"/>
    </row>
    <row r="209" ht="15.75">
      <c r="J209" s="36"/>
    </row>
    <row r="210" ht="15.75">
      <c r="J210" s="36"/>
    </row>
    <row r="211" ht="15.75">
      <c r="J211" s="36"/>
    </row>
    <row r="212" ht="15.75">
      <c r="J212" s="36"/>
    </row>
    <row r="213" ht="15.75">
      <c r="J213" s="36"/>
    </row>
    <row r="214" ht="15.75">
      <c r="J214" s="36"/>
    </row>
    <row r="215" ht="15.75">
      <c r="J215" s="36"/>
    </row>
    <row r="216" ht="15.75">
      <c r="J216" s="36"/>
    </row>
    <row r="217" ht="15.75">
      <c r="J217" s="36"/>
    </row>
    <row r="218" ht="15.75">
      <c r="J218" s="36"/>
    </row>
    <row r="219" ht="15.75">
      <c r="J219" s="36"/>
    </row>
    <row r="220" ht="15.75">
      <c r="J220" s="36"/>
    </row>
    <row r="221" ht="15.75">
      <c r="J221" s="36"/>
    </row>
    <row r="222" ht="15.75">
      <c r="J222" s="36"/>
    </row>
    <row r="223" ht="15.75">
      <c r="J223" s="36"/>
    </row>
    <row r="224" ht="15.75">
      <c r="J224" s="36"/>
    </row>
    <row r="225" ht="15.75">
      <c r="J225" s="36"/>
    </row>
    <row r="226" ht="15.75">
      <c r="J226" s="36"/>
    </row>
    <row r="227" ht="15.75">
      <c r="J227" s="36"/>
    </row>
    <row r="228" ht="15.75">
      <c r="J228" s="36"/>
    </row>
    <row r="229" ht="15.75">
      <c r="J229" s="36"/>
    </row>
    <row r="230" ht="15.75">
      <c r="J230" s="36"/>
    </row>
    <row r="231" ht="15.75">
      <c r="J231" s="36"/>
    </row>
    <row r="232" ht="15.75">
      <c r="J232" s="36"/>
    </row>
    <row r="233" ht="15.75">
      <c r="J233" s="36"/>
    </row>
    <row r="234" ht="15.75">
      <c r="J234" s="36"/>
    </row>
    <row r="235" ht="15.75">
      <c r="J235" s="36"/>
    </row>
    <row r="236" ht="15.75">
      <c r="J236" s="36"/>
    </row>
    <row r="237" ht="15.75">
      <c r="J237" s="36"/>
    </row>
    <row r="238" ht="15.75">
      <c r="J238" s="36"/>
    </row>
    <row r="239" ht="15.75">
      <c r="J239" s="36"/>
    </row>
    <row r="240" ht="15.75">
      <c r="J240" s="36"/>
    </row>
    <row r="241" ht="15.75">
      <c r="J241" s="36"/>
    </row>
    <row r="242" ht="15.75">
      <c r="J242" s="36"/>
    </row>
    <row r="243" ht="15.75">
      <c r="J243" s="36"/>
    </row>
    <row r="244" ht="15.75">
      <c r="J244" s="36"/>
    </row>
    <row r="245" ht="15.75">
      <c r="J245" s="36"/>
    </row>
    <row r="246" ht="15.75">
      <c r="J246" s="36"/>
    </row>
    <row r="247" ht="15.75">
      <c r="J247" s="36"/>
    </row>
    <row r="248" ht="15.75">
      <c r="J248" s="36"/>
    </row>
    <row r="249" ht="15.75">
      <c r="J249" s="36"/>
    </row>
    <row r="250" ht="15.75">
      <c r="J250" s="36"/>
    </row>
    <row r="251" ht="15.75">
      <c r="J251" s="36"/>
    </row>
    <row r="252" ht="15.75">
      <c r="J252" s="36"/>
    </row>
    <row r="253" ht="15.75">
      <c r="J253" s="36"/>
    </row>
    <row r="254" ht="15.75">
      <c r="J254" s="36"/>
    </row>
    <row r="255" ht="15.75">
      <c r="J255" s="36"/>
    </row>
    <row r="256" ht="15.75">
      <c r="J256" s="36"/>
    </row>
    <row r="257" ht="15.75">
      <c r="J257" s="36"/>
    </row>
    <row r="258" ht="15.75">
      <c r="J258" s="36"/>
    </row>
    <row r="259" ht="15.75">
      <c r="J259" s="36"/>
    </row>
    <row r="260" ht="15.75">
      <c r="J260" s="36"/>
    </row>
  </sheetData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Abas</dc:creator>
  <cp:keywords/>
  <dc:description/>
  <cp:lastModifiedBy>PwC</cp:lastModifiedBy>
  <cp:lastPrinted>2006-05-19T02:50:45Z</cp:lastPrinted>
  <dcterms:created xsi:type="dcterms:W3CDTF">2002-11-11T06:27:53Z</dcterms:created>
  <dcterms:modified xsi:type="dcterms:W3CDTF">2006-05-19T02:50:47Z</dcterms:modified>
  <cp:category/>
  <cp:version/>
  <cp:contentType/>
  <cp:contentStatus/>
</cp:coreProperties>
</file>