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585" windowWidth="7650" windowHeight="6870" tabRatio="604" activeTab="0"/>
  </bookViews>
  <sheets>
    <sheet name="IS" sheetId="1" r:id="rId1"/>
    <sheet name="CI" sheetId="2" r:id="rId2"/>
    <sheet name="SFP" sheetId="3" r:id="rId3"/>
    <sheet name="SCE" sheetId="4" r:id="rId4"/>
    <sheet name="CFS" sheetId="5" r:id="rId5"/>
    <sheet name="Notes" sheetId="6" r:id="rId6"/>
  </sheets>
  <definedNames>
    <definedName name="_xlnm.Print_Area" localSheetId="0">'IS'!$A$1:$J$46</definedName>
    <definedName name="_xlnm.Print_Area" localSheetId="3">'SCE'!$A$1:$J$68</definedName>
  </definedNames>
  <calcPr fullCalcOnLoad="1"/>
</workbook>
</file>

<file path=xl/comments6.xml><?xml version="1.0" encoding="utf-8"?>
<comments xmlns="http://schemas.openxmlformats.org/spreadsheetml/2006/main">
  <authors>
    <author>Chow Shan Lee</author>
  </authors>
  <commentList>
    <comment ref="B164" authorId="0">
      <text>
        <r>
          <rPr>
            <b/>
            <sz val="9"/>
            <rFont val="Tahoma"/>
            <family val="2"/>
          </rPr>
          <t>Chow Shan Lee:</t>
        </r>
        <r>
          <rPr>
            <sz val="9"/>
            <rFont val="Tahoma"/>
            <family val="2"/>
          </rPr>
          <t xml:space="preserve">
TO REMOVE?</t>
        </r>
      </text>
    </comment>
  </commentList>
</comments>
</file>

<file path=xl/sharedStrings.xml><?xml version="1.0" encoding="utf-8"?>
<sst xmlns="http://schemas.openxmlformats.org/spreadsheetml/2006/main" count="469" uniqueCount="345">
  <si>
    <t>CASH FLOWS FROM/(USED IN) OPERATING ACTIVITIES</t>
  </si>
  <si>
    <t>Profit for the period</t>
  </si>
  <si>
    <t>ASSETS</t>
  </si>
  <si>
    <t>Non-current assets</t>
  </si>
  <si>
    <t>Other investments</t>
  </si>
  <si>
    <t>Inventories</t>
  </si>
  <si>
    <t>TOTAL ASSETS</t>
  </si>
  <si>
    <t>EQUITY AND LIABILITIES</t>
  </si>
  <si>
    <t>Share premium</t>
  </si>
  <si>
    <t>TOTAL EQUITY</t>
  </si>
  <si>
    <t>Non-current liabilities</t>
  </si>
  <si>
    <t>TOTAL LIABILITIES</t>
  </si>
  <si>
    <t>TOTAL EQUITY AND LIABILITIES</t>
  </si>
  <si>
    <t>Investment properties</t>
  </si>
  <si>
    <t>(a)</t>
  </si>
  <si>
    <t>(b)</t>
  </si>
  <si>
    <t>RM'000</t>
  </si>
  <si>
    <t xml:space="preserve">AS AT </t>
  </si>
  <si>
    <t>AS AT</t>
  </si>
  <si>
    <t>CHANGES IN THE COMPOSITION OF THE GROUP</t>
  </si>
  <si>
    <t>STATUS OF CORPORATE PROPOSALS</t>
  </si>
  <si>
    <t>SEASONAL AND CYCLICAL FACTORS</t>
  </si>
  <si>
    <t>GROUP BORROWINGS</t>
  </si>
  <si>
    <t>MATERIAL LITIGATION</t>
  </si>
  <si>
    <t>Manufacturing</t>
  </si>
  <si>
    <t>Trading</t>
  </si>
  <si>
    <t>Revenue</t>
  </si>
  <si>
    <t>Property, plant and equipment</t>
  </si>
  <si>
    <t>Current assets</t>
  </si>
  <si>
    <t>Current liabilities</t>
  </si>
  <si>
    <t>Share capital</t>
  </si>
  <si>
    <t>Deferred taxation</t>
  </si>
  <si>
    <t xml:space="preserve">Deferred tax </t>
  </si>
  <si>
    <t>Goodwill on consolidation</t>
  </si>
  <si>
    <t>MATERIAL SUBSEQUENT EVENTS</t>
  </si>
  <si>
    <t>Not applicable.</t>
  </si>
  <si>
    <t>NOTES TO THE INTERIM FINANCIAL REPORT</t>
  </si>
  <si>
    <t>BASIS OF PREPARATION</t>
  </si>
  <si>
    <t>AUDIT QUALIFICATION</t>
  </si>
  <si>
    <t>MATERIAL CHANGES IN ESTIMATES</t>
  </si>
  <si>
    <t>DIVIDEND PAID</t>
  </si>
  <si>
    <t>CONTINGENT LIABILITIES AND CONTINGENT ASSETS</t>
  </si>
  <si>
    <t>There were no contingent liabilities and assets as at the date of this report.</t>
  </si>
  <si>
    <t xml:space="preserve">VARIANCE BETWEEN FORECAST AND ACTUAL PROFIT </t>
  </si>
  <si>
    <t>EARNINGS PER SHARE (EPS)</t>
  </si>
  <si>
    <t>Basic EPS (sen)</t>
  </si>
  <si>
    <t>Profit before tax</t>
  </si>
  <si>
    <t xml:space="preserve">Earnings per share:- </t>
  </si>
  <si>
    <t xml:space="preserve">Basic (sen)                             </t>
  </si>
  <si>
    <t>The preceding year's annual audited financial statements of the Group were not subject to any qualification.</t>
  </si>
  <si>
    <t>There were no material litigation involving the Group as at the date of this report.</t>
  </si>
  <si>
    <t xml:space="preserve">CONDENSED CONSOLIDATED STATEMENT OF CHANGES IN EQUITY </t>
  </si>
  <si>
    <t>Reserve</t>
  </si>
  <si>
    <t>Total</t>
  </si>
  <si>
    <t xml:space="preserve">Share </t>
  </si>
  <si>
    <t>Capital</t>
  </si>
  <si>
    <t>Premium</t>
  </si>
  <si>
    <t>Equity</t>
  </si>
  <si>
    <t xml:space="preserve"> - Unsecured</t>
  </si>
  <si>
    <t xml:space="preserve"> - Secured</t>
  </si>
  <si>
    <t xml:space="preserve">Long term borrowings </t>
  </si>
  <si>
    <t xml:space="preserve">Short term borrowings </t>
  </si>
  <si>
    <t xml:space="preserve">                           (Company No. 265348-V)                                               </t>
  </si>
  <si>
    <t xml:space="preserve">                  (Company No. 265348-V)                                               </t>
  </si>
  <si>
    <t xml:space="preserve">      </t>
  </si>
  <si>
    <t xml:space="preserve">    </t>
  </si>
  <si>
    <t>SECURITIES</t>
  </si>
  <si>
    <t xml:space="preserve">ISSUANCES, CANCELLATIONS, REPURCHASES, RESALE AND REPAYMENTS OF DEBT AND EQUITY </t>
  </si>
  <si>
    <t xml:space="preserve">  Cash and bank balances</t>
  </si>
  <si>
    <t xml:space="preserve">  Bank overdrafts</t>
  </si>
  <si>
    <t xml:space="preserve">  Operating profit before changes in working capital</t>
  </si>
  <si>
    <t>UNUSUAL ITEMS AFFECTING ASSETS, LIABILITIES, EQUITY, NET INCOME OR CASH FLOWS</t>
  </si>
  <si>
    <t xml:space="preserve">Revaluation </t>
  </si>
  <si>
    <t xml:space="preserve">  Tax refunded</t>
  </si>
  <si>
    <t>Retained</t>
  </si>
  <si>
    <t xml:space="preserve">Non-distributable </t>
  </si>
  <si>
    <t>Treasury shares</t>
  </si>
  <si>
    <t>Shares</t>
  </si>
  <si>
    <t>Treasury</t>
  </si>
  <si>
    <t>Other income</t>
  </si>
  <si>
    <t>Prepaid lease payments</t>
  </si>
  <si>
    <t>DIVIDEND</t>
  </si>
  <si>
    <t>Trade and other receivables</t>
  </si>
  <si>
    <t>Other assets</t>
  </si>
  <si>
    <t>Current tax assets</t>
  </si>
  <si>
    <t>Trade and other payables</t>
  </si>
  <si>
    <t>Other liabilities</t>
  </si>
  <si>
    <t>CASH FLOWS USED IN INVESTING ACTIVITIES</t>
  </si>
  <si>
    <t xml:space="preserve">Net assets per share attributable to </t>
  </si>
  <si>
    <t>AUTHORISATION FOR ISSUE</t>
  </si>
  <si>
    <t>Current tax liabilities</t>
  </si>
  <si>
    <t>(Restated)</t>
  </si>
  <si>
    <t>Borrowings</t>
  </si>
  <si>
    <t>Total comprehensive income for the period</t>
  </si>
  <si>
    <t>CONDENSED CONSOLIDATED STATEMENT OF COMPREHENSIVE INCOME</t>
  </si>
  <si>
    <t>Finance costs</t>
  </si>
  <si>
    <t>CONDENSED CONSOLIDATED STATEMENT OF FINANCIAL POSITION</t>
  </si>
  <si>
    <t xml:space="preserve">CONDENSED CONSOLIDATED STATEMENT OF CASH FLOWS </t>
  </si>
  <si>
    <t>CONDENSED CONSOLIDATED INCOME STATEMENT</t>
  </si>
  <si>
    <t xml:space="preserve">                                      (Incorporated in Malaysia)</t>
  </si>
  <si>
    <t xml:space="preserve">                                      (Company No. 265348-V)</t>
  </si>
  <si>
    <t xml:space="preserve">                  SPRITZER BHD.</t>
  </si>
  <si>
    <t xml:space="preserve">                  (Incorporated in Malaysia)                                               </t>
  </si>
  <si>
    <t xml:space="preserve">                           SPRITZER BHD.</t>
  </si>
  <si>
    <t xml:space="preserve">                           (Incorporated in Malaysia)                                          </t>
  </si>
  <si>
    <t>SPRITZER BHD.</t>
  </si>
  <si>
    <t xml:space="preserve">(Company No. 265348-V)                  </t>
  </si>
  <si>
    <t xml:space="preserve">(Incorporated in Malaysia) </t>
  </si>
  <si>
    <t xml:space="preserve">DISCLOSURE OF REALISED AND UNREALISED PROFITS </t>
  </si>
  <si>
    <t>Total retained earnings of the Group:</t>
  </si>
  <si>
    <t>-</t>
  </si>
  <si>
    <t>Realised</t>
  </si>
  <si>
    <t>Unrealised</t>
  </si>
  <si>
    <t>Total retained earnings as per statement of financial position</t>
  </si>
  <si>
    <t>(Unaudited)</t>
  </si>
  <si>
    <t xml:space="preserve">                                     SPRITZER BHD.</t>
  </si>
  <si>
    <t xml:space="preserve">                                     (Company No. 265348-V)</t>
  </si>
  <si>
    <t xml:space="preserve">                                     (Incorporated in Malaysia)</t>
  </si>
  <si>
    <t>Balance as of 1 June 2011</t>
  </si>
  <si>
    <t>Earnings</t>
  </si>
  <si>
    <t>Retained earnings</t>
  </si>
  <si>
    <t>Capital commitments for the purchase of property, plant and equipment</t>
  </si>
  <si>
    <t>CAPITAL COMMITMENTS</t>
  </si>
  <si>
    <t>As at</t>
  </si>
  <si>
    <t xml:space="preserve">(Company No. 265348-V)                                               </t>
  </si>
  <si>
    <t xml:space="preserve">(Incorporated in Malaysia)                                               </t>
  </si>
  <si>
    <t>3 months ended</t>
  </si>
  <si>
    <t>The operations of the Group are generally not materially affected by any seasonal nor cyclical factors. However, festive periods and hot weather do affect positively the demand of bottled water products.</t>
  </si>
  <si>
    <t>3 months</t>
  </si>
  <si>
    <t>ended</t>
  </si>
  <si>
    <t>Current quarter vs. corresponding quarter last year</t>
  </si>
  <si>
    <t>- current year</t>
  </si>
  <si>
    <t>CASH FLOWS GENERATED FROM/(USED IN) FINANCING ACTIVITIES</t>
  </si>
  <si>
    <t xml:space="preserve">  Changes in working capital</t>
  </si>
  <si>
    <t xml:space="preserve">  Tax paid</t>
  </si>
  <si>
    <t xml:space="preserve">  Purchase of property, plant and equipment</t>
  </si>
  <si>
    <t xml:space="preserve">  Interest received</t>
  </si>
  <si>
    <t>Net cash used in investing activities</t>
  </si>
  <si>
    <t xml:space="preserve">  Dividend paid</t>
  </si>
  <si>
    <t xml:space="preserve">  Finance cost paid</t>
  </si>
  <si>
    <t xml:space="preserve">  Proceeds from borrowings</t>
  </si>
  <si>
    <t>Interest income</t>
  </si>
  <si>
    <t>Interest expense</t>
  </si>
  <si>
    <t>Impairment of assets</t>
  </si>
  <si>
    <t>Total revenue</t>
  </si>
  <si>
    <t>Results</t>
  </si>
  <si>
    <t>Segment results</t>
  </si>
  <si>
    <t>Investment revenue</t>
  </si>
  <si>
    <t>Others</t>
  </si>
  <si>
    <t>Eliminations</t>
  </si>
  <si>
    <t>Consolidated</t>
  </si>
  <si>
    <t>External revenue</t>
  </si>
  <si>
    <t>Inter-segment revenue</t>
  </si>
  <si>
    <t>Profit after tax</t>
  </si>
  <si>
    <t>Gain/(Loss) on disposal of quoted/unquoted investment or properties</t>
  </si>
  <si>
    <t>Foreign exchange gain/(loss)</t>
  </si>
  <si>
    <t>Gain/(Loss) on derivatives</t>
  </si>
  <si>
    <t xml:space="preserve">  Depreciation</t>
  </si>
  <si>
    <t xml:space="preserve">  Repayment of borrowings</t>
  </si>
  <si>
    <t>NOTES TO THE CONDENSED CONSOLIDATED INCOME STATEMENT</t>
  </si>
  <si>
    <t>'000</t>
  </si>
  <si>
    <t xml:space="preserve">  Other non-cash items</t>
  </si>
  <si>
    <t>Distributable</t>
  </si>
  <si>
    <t xml:space="preserve"> Attributable to Owners of the Company</t>
  </si>
  <si>
    <t>There were no outstanding corporate proposals as at the date of this report.</t>
  </si>
  <si>
    <t>Other receivables</t>
  </si>
  <si>
    <t xml:space="preserve">  Proceeds from disposal of property, plant and equipment</t>
  </si>
  <si>
    <t>The Condensed Consolidated Income Statement should be read in conjunction with the Audited Financial Statements for the year ended 31 May 2012 and the accompanying notes to the Interim Financial Report.</t>
  </si>
  <si>
    <t>The Condensed Consolidated Statement of Financial Position should be read in conjunction with the Audited Financial Statements for the year ended 31 May 2012 and the accompanying notes to the Interim Financial Report.</t>
  </si>
  <si>
    <t>Total comprehensive income attributable to</t>
  </si>
  <si>
    <t xml:space="preserve">  owners of the Company</t>
  </si>
  <si>
    <t>The Condensed Consolidated Statement of Comprehensive Income should be read in conjunction with the Audited Financial Statements for the year ended 31 May 2012 and the accompanying notes to the Interim Financial Report.</t>
  </si>
  <si>
    <t xml:space="preserve">  owners of the Company (RM) </t>
  </si>
  <si>
    <t>The Condensed Consolidated Statement Of Changes In Equity should be read in conjunction with the Audited Financial Statements for the year ended 31 May 2012 and the accompanying notes to the Interim Financial Report.</t>
  </si>
  <si>
    <t xml:space="preserve">Cost of sales and </t>
  </si>
  <si>
    <t xml:space="preserve">  other operating expenses</t>
  </si>
  <si>
    <t xml:space="preserve">  Proceeds from ESOS conversion</t>
  </si>
  <si>
    <t>The Condensed Consolidated Statement of Cash Flows should be read in conjunction with the Audited Financial Statements for the year ended 31 May 2012 and the accompanying notes to the Interim Financial Report.</t>
  </si>
  <si>
    <t xml:space="preserve">  Increase in current assets</t>
  </si>
  <si>
    <t xml:space="preserve">3 months </t>
  </si>
  <si>
    <t xml:space="preserve">SEGMENTAL REPORTING </t>
  </si>
  <si>
    <t>REVIEW OF PERFORMANCE</t>
  </si>
  <si>
    <t>Depreciation and amortization</t>
  </si>
  <si>
    <t>Provision for and write off of receivables</t>
  </si>
  <si>
    <t>Provision for and write off of inventories</t>
  </si>
  <si>
    <t>Property, plant and equipment written off</t>
  </si>
  <si>
    <t>CHANGES IN ACCOUNTING POLICIES</t>
  </si>
  <si>
    <t>1.</t>
  </si>
  <si>
    <t>2.</t>
  </si>
  <si>
    <t>3.</t>
  </si>
  <si>
    <t>4.</t>
  </si>
  <si>
    <t>5.</t>
  </si>
  <si>
    <t>6.</t>
  </si>
  <si>
    <t>7.</t>
  </si>
  <si>
    <t>8.</t>
  </si>
  <si>
    <t>9.</t>
  </si>
  <si>
    <t>10.</t>
  </si>
  <si>
    <t>11.</t>
  </si>
  <si>
    <t>12.</t>
  </si>
  <si>
    <t>13.</t>
  </si>
  <si>
    <t>14.</t>
  </si>
  <si>
    <t>15.</t>
  </si>
  <si>
    <t>16.</t>
  </si>
  <si>
    <t>17.</t>
  </si>
  <si>
    <t>18.</t>
  </si>
  <si>
    <t>19.</t>
  </si>
  <si>
    <t>20.</t>
  </si>
  <si>
    <t>21.</t>
  </si>
  <si>
    <t>22.</t>
  </si>
  <si>
    <t>23.</t>
  </si>
  <si>
    <t>24.</t>
  </si>
  <si>
    <t>25.</t>
  </si>
  <si>
    <t>The effective tax rate is lower than the statutory income tax rate mainly due to utilisation of reinvestment allowance.</t>
  </si>
  <si>
    <t>Less : Consolidation adjustments</t>
  </si>
  <si>
    <t>26.</t>
  </si>
  <si>
    <t>MATERIAL CHANGES IN THE QUARTERLY RESULTS COMPARED TO THE RESULTS OF THE PRECEDING QUARTER</t>
  </si>
  <si>
    <t xml:space="preserve"> </t>
  </si>
  <si>
    <t>QUARTERLY REPORT ON CONSOLIDATED RESULTS</t>
  </si>
  <si>
    <t xml:space="preserve">  Finance costs</t>
  </si>
  <si>
    <t xml:space="preserve">  Interest income</t>
  </si>
  <si>
    <t xml:space="preserve">  Investment revenue</t>
  </si>
  <si>
    <r>
      <t xml:space="preserve">       </t>
    </r>
    <r>
      <rPr>
        <b/>
        <sz val="16"/>
        <rFont val="Arial"/>
        <family val="2"/>
      </rPr>
      <t xml:space="preserve">                        SPRITZER BHD.</t>
    </r>
  </si>
  <si>
    <t xml:space="preserve">Profit before tax is arrived at after crediting/(charging): </t>
  </si>
  <si>
    <t>27.</t>
  </si>
  <si>
    <t>Income tax expense</t>
  </si>
  <si>
    <t>Profit attributable to</t>
  </si>
  <si>
    <t>INCOME TAX EXPENSE</t>
  </si>
  <si>
    <t>- over provision in prior year</t>
  </si>
  <si>
    <t>Expenses relating to corporate proposal</t>
  </si>
  <si>
    <t>Current quarter ended</t>
  </si>
  <si>
    <t>- Approved and contracted for</t>
  </si>
  <si>
    <t>Number of shares (excluding treasury shares) in issue at beginning of the period</t>
  </si>
  <si>
    <t>Net cash generated from operating activities</t>
  </si>
  <si>
    <t>Equity-settled employee benefits reserve</t>
  </si>
  <si>
    <t>Capital and reserves</t>
  </si>
  <si>
    <t>Equity-settled</t>
  </si>
  <si>
    <t>Employee</t>
  </si>
  <si>
    <t>Benefits</t>
  </si>
  <si>
    <t xml:space="preserve">  Adjustments for:</t>
  </si>
  <si>
    <t xml:space="preserve">  Cash generated from operations</t>
  </si>
  <si>
    <t xml:space="preserve">  Capital return from other investment</t>
  </si>
  <si>
    <t>Deposits, cash and bank balances</t>
  </si>
  <si>
    <t>Payment of dividend</t>
  </si>
  <si>
    <t>Effect on exchange rate changes</t>
  </si>
  <si>
    <t>The first and final dividend of 3.0 sen per share, tax-exempt for the financial year ended 31 May 2012, amounting to RM3,928,610 has been paid on 24 December 2012.</t>
  </si>
  <si>
    <t>On 11 March 2013, a total of 5,039,000 share options under the Employees' Share Option Scheme ("Scheme") were granted to the eligible Directors and employees of the Group of which 4,948,000 share options had been duly accepted. The options may be exercised on each year during the duration of the Scheme as stipulated in the letter of offer and options not exercised upon expiry of the Scheme on 8 March 2017 shall be null and void. The subscription price of the options has been fixed at RM0.91 per share.</t>
  </si>
  <si>
    <t xml:space="preserve">Net profit attributable to owners of the Company </t>
  </si>
  <si>
    <t>Basic earnings per share</t>
  </si>
  <si>
    <t>Diluted earnings per share</t>
  </si>
  <si>
    <t>Add: Weighted average number of shares issued during the period</t>
  </si>
  <si>
    <t>Weighted average number of shares used in the calculation of basic EPS</t>
  </si>
  <si>
    <t>Weighted average number of shares in issue during the period (basic)</t>
  </si>
  <si>
    <t>Weighted average number of shares in issue during the period (diluted)</t>
  </si>
  <si>
    <t>Diluted EPS (sen)</t>
  </si>
  <si>
    <t>Diluted (sen)</t>
  </si>
  <si>
    <t>Other comprehensive income</t>
  </si>
  <si>
    <t>NET DECREASE IN CASH AND CASH EQUIVALENTS</t>
  </si>
  <si>
    <t>Basic earnings per ordinary share is calculated by dividing the profit attributable to the owners of the Company by the weighted average number of shares in issue during the period.</t>
  </si>
  <si>
    <t>Income tax</t>
  </si>
  <si>
    <t>FOR THE FINANCIAL PERIOD ENDED 31 MAY 2013</t>
  </si>
  <si>
    <t>AS AT 31 MAY 2013</t>
  </si>
  <si>
    <t>FOR THE FOURTH QUARTER ENDED 31 MAY 2013</t>
  </si>
  <si>
    <t>31.5.2013</t>
  </si>
  <si>
    <t>31.5.2012</t>
  </si>
  <si>
    <t>Balance as of 31 May 2013</t>
  </si>
  <si>
    <t xml:space="preserve">  Placement of fixed deposits</t>
  </si>
  <si>
    <t>Issue of shares under ESOS</t>
  </si>
  <si>
    <t>Effects of adoption of MFRS 1</t>
  </si>
  <si>
    <t>MFRS 1 allows exemptions from the application of certain MFRSs to assist companies with the transition process.  The following optional exemption, contained within MFRS 1, has been utilised in the preparation of the Group's Statement of Financial Position as at 1 Jun 2011.</t>
  </si>
  <si>
    <t>Standards and IC Interpretations ("IC Int") in issue but not yet effective</t>
  </si>
  <si>
    <t>Application of MFRS 1 - Adoption of transitional arrangements</t>
  </si>
  <si>
    <t>Revaluation Reserve</t>
  </si>
  <si>
    <t>Under the transitional provision of FRS 116 "Property, Plant and Equipment", certain freehold and leasehold land and buildings of the Group were stated at previous years' revaluations less accumulated depreciation.  Upon transition to MFRS, the Group has elected to measure all property, plant and equipment using the cost model under MFRS 116 "Property, Plant and Equipment".  At the date of transition, the revaluation surplus of RM 5,732 million was transferred to retained earnings.</t>
  </si>
  <si>
    <t>31 May 2013</t>
  </si>
  <si>
    <t>28.</t>
  </si>
  <si>
    <t>Change in fair value of investment properties</t>
  </si>
  <si>
    <t>Capital commitments for the purchase of property, plant and equipment not provided for in the interim financial statements as at 31 May 2013 are as follows:</t>
  </si>
  <si>
    <t>- Authorised but not contracted for</t>
  </si>
  <si>
    <t>(Loss)/Gain on disposal of property, plant and equipment</t>
  </si>
  <si>
    <t>The Group borrowings as at 31 May 2013 are as follows:-</t>
  </si>
  <si>
    <t>This interim financial report and explanation notes were authorised for issue by the Directors in accordance with a resolution of the Directors on 29 July 2013.</t>
  </si>
  <si>
    <t>Consolidated statement of financial position</t>
  </si>
  <si>
    <t>As previously reported</t>
  </si>
  <si>
    <t>Effect of adoption of MFRS 1</t>
  </si>
  <si>
    <t>Restated</t>
  </si>
  <si>
    <t>Reserves:</t>
  </si>
  <si>
    <t>- Retained earnings</t>
  </si>
  <si>
    <t>As at 1.6.2011</t>
  </si>
  <si>
    <t>- Revaluation reserve</t>
  </si>
  <si>
    <t>Shares deemed to be issued for no consideration in respect of ESOS and Warrants</t>
  </si>
  <si>
    <t>The disclosures set out below explain how the transition from FRSs to MFRSs has affected the financial position of the Group. The changes in accounting policies as a consequence of transition to MFRSs are as described in Note 2 to the interim financial statements. The transition to MFRSs does not have any impact on the reported financial position, financial performance and cash flows of the Group other than as disclosed below:</t>
  </si>
  <si>
    <t>EFFECTS OF MFRSs ADOPTION</t>
  </si>
  <si>
    <t>FUTURE PROSPECTS</t>
  </si>
  <si>
    <t xml:space="preserve">Barring any unforeseen circumstances, the Directors expect the Group to perform favourably in the financial year ending 31 May 2014. </t>
  </si>
  <si>
    <t>Audited</t>
  </si>
  <si>
    <t>Unaudited</t>
  </si>
  <si>
    <t xml:space="preserve">  Rental received</t>
  </si>
  <si>
    <t xml:space="preserve">  Expenses relating to issuance of Warrants and ESOS paid</t>
  </si>
  <si>
    <t xml:space="preserve">  Increase in current liabilities</t>
  </si>
  <si>
    <t xml:space="preserve"> - Bonus issue of Warrants and ESOS</t>
  </si>
  <si>
    <t xml:space="preserve"> - ESOS</t>
  </si>
  <si>
    <t>As at 31.5.2012</t>
  </si>
  <si>
    <t>There were no material events subsequent to the end of the current quarter ended 31 May 2013 up to the date of this report.</t>
  </si>
  <si>
    <t xml:space="preserve">  Income tax expense</t>
  </si>
  <si>
    <t>Recognition of share-based payments</t>
  </si>
  <si>
    <t xml:space="preserve">The interim financial report is unaudited and has been prepared in accordance with Malaysian Financial Reporting Standard ("MFRS") 134 "Interim Financial Reporting", International Financial Reporting Standards ("IFRS") 34 "Interim Financial Reporting" and Paragraph 9.22 of the Main Market Listing Requirements of Bursa Malaysia Securities Berhad and should be read in conjunction with the audited financial statements of the Group for the financial year ended 31 May 2012. </t>
  </si>
  <si>
    <t>The Group adopted the MFRS framework commencing 1 Jun 2012.  The MFRS framework comprises standards as issued by the International Accounting Standards Board ("IASB").  These condensed interim financial statements are the Group's first MFRS complaint condensed report, hence MFRS 1 "First-time Adoption of Malaysian Financial Reporting Standards" has been applied.</t>
  </si>
  <si>
    <t>The Group has not elected to early adopt the Standards and IC Int that are in issue but not yet effective at the date of issue of this interim financial report.  The Board of Directors anticipate that these Standards and IC Int will be adopted in the financial statements of the Group when they become effective.  The impact of the adoption of these Standards and IC Int on the financial statements of the Group is still being accessed.</t>
  </si>
  <si>
    <t>Other than the aforesaid issue of shares, there were no other issuance and repayment of debt and equity securities, share buy-backs, share cancellations and resale of treasury shares for the quarter and year ended 31 May 2013.</t>
  </si>
  <si>
    <t>As at 31 May 2013, the total shares held as treasury shares remained at 24,000 shares as none of the treasury shares were resold or cancelled during the current quarter and year ended 31 May 2013.</t>
  </si>
  <si>
    <t>Equity-settled share-based payments</t>
  </si>
  <si>
    <t>Year</t>
  </si>
  <si>
    <t xml:space="preserve">Year ended </t>
  </si>
  <si>
    <t>Year ended</t>
  </si>
  <si>
    <t>CASH AND CASH EQUIVALENTS AT BEGINNING OF THE YEAR</t>
  </si>
  <si>
    <t>CASH AND CASH EQUIVALENTS AT END OF YEAR</t>
  </si>
  <si>
    <t>Cash and cash equivalents at end the year comprise the following:</t>
  </si>
  <si>
    <t xml:space="preserve">  Profit for the year</t>
  </si>
  <si>
    <t>FOR THE YEAR ENDED 31 MAY 2013</t>
  </si>
  <si>
    <t>Total comprehensive income for the year</t>
  </si>
  <si>
    <t>Current year vs. last year</t>
  </si>
  <si>
    <t>The Group recorded a revenue of RM201.9 million for the year ended 31 May 2013, which represents a 13% increase as compared to the  previous year's revenue of RM178.2 million. Profit before tax has increased 59% from RM14.3 million in the preceding year to RM22.8 million in the current year, attributed mainly to the higher sales volume and the overall reduction in PET resin prices.  Management's effort during the year to increase production and operations efficiency has resulted in economies of scale which lower the cost of the Group's manufactured products hence increased  profit for the year.</t>
  </si>
  <si>
    <t>There were no changes in the composition of the Group during the current quarter and the year ended 31 May 2013.</t>
  </si>
  <si>
    <t>There were no material items of an unusual nature and amount for the current quarter and financial year.</t>
  </si>
  <si>
    <t>Property, plant and equipment are stated at cost less accumulated depreciation, amortisation and impairment losses.</t>
  </si>
  <si>
    <t>The Group recorded a revenue of RM50.5 million during the current quarter ended 31 May 2013, which represents a 8% increase as compared to the  preceding year corresponding quarter's revenue of RM46.7 million. Profit before tax has increased 94% from RM3.4 million in the preceding year corresponding quarter to RM6.6 million in the current quarter, attributed mainly to the higher sales volume and the overall reduction in PET resin prices.  The current quarter profit has also included a gain on revaluation of investment properties of RM 530,019, whereas no such gain was reported in the corresponding quarter last year.</t>
  </si>
  <si>
    <t>The Group's manufacturing segment contributed RM187.0 million revenue for the year ended 31 May 2013 as compared to the revenue of RM165.2 million recorded in the preceding year representing a 13% increase.  This is mainly attributable to the overall increase in sales volume and average selling price due to an increase in sales of big pack size products.</t>
  </si>
  <si>
    <t>Revenue from the trading segment has increased 15% from RM13.0 million in the preceding year to RM15.0 million in the current year ended 31 May 2013 due to an increase in sales volume.</t>
  </si>
  <si>
    <t xml:space="preserve">The global economic conditions continue to be affected by the on-going European sovereign debt crisis, the struggling recoveries of some advanced economies and the slowdown of economic activities in China. Amid the uncertain external outlook, the domestic economy has thus far remained positive due mainly to the fairly resilient domestic demand. The steady employment outlook, rising disposable income and growing tourism industry will all contribute to the increasing demand of bottled water in Malaysia. With our continuous efforts to promote the health benefits of our silicon-rich Spritzer mineral water and together with our comprehensive range of bottled water products, the enhancement of our production capacity and the recent upgrading of our warehousing facilities, we are confident that the volumes of our bottled water products will continue to grow. While we expect a competitive environment as there are more than 100 bottled water producers with hundred of brands each trying to secure its place in the Malaysian bottled water market, we remain confident that we will be able to defend our leading and dominant position in the Malaysian bottled water industry.   </t>
  </si>
  <si>
    <t>Subject to the transition election as disclosed below, the Group has consistently applied the same accounting policies in its opening MFRS Statement of Financial Position as at 1 Jun 2011 (date of transition) and throughout all financial periods presented, as if these policies had always been in effect.  Comparative figures for the financial year 2012 in these condensed interim financial statements have been restated to give effect to these changes.</t>
  </si>
  <si>
    <t>There were no material changes in the estimates used in the current quarter compared to those used in the previous financial year which have a material effect in the current quarter and financial year.</t>
  </si>
  <si>
    <t xml:space="preserve">During the quarter ended 31 May 2013,  the Company issued 770,000 ordinary shares of RM0.50 each for cash arising from the exercise of employees' share option, whereby 485,000 shares were issued at an exercise price of RM 0.75 per ordinary share and 285,000 shares were issued at an exercise price of RM 0.91 per ordinary share.  </t>
  </si>
  <si>
    <t xml:space="preserve">During the year ended 31 May 2013,  the Company issued a total of 1,225,000 ordinary shares of RM0.50 each for cash arising from the exercise of employees' share option, whereby 940,000 shares were issued at an exercise price of RM 0.75 per ordinary share and 285,000 shares were issued at an exercise price of RM 0.91 per ordinary share.  </t>
  </si>
  <si>
    <t>Net cash used in financing activities</t>
  </si>
  <si>
    <t>CARRYING AMOUNT AND ACQUISITION OF PROPERTY, PLANT AND EQUIPMENT</t>
  </si>
  <si>
    <t>As previously stated</t>
  </si>
  <si>
    <t>As restated</t>
  </si>
  <si>
    <t xml:space="preserve">Balance as of 31 May 2012 </t>
  </si>
  <si>
    <t xml:space="preserve">Balance as of 1 June 2012 </t>
  </si>
  <si>
    <t>The transition to MFRSs is accounted for in accordance with MFRS 1 First-time Adoption of Malaysian Financial Reporting Standards, with 1 Jun 2011 as the date of transition. The changes in accounting policies as a consequence of the transition to MFRSs and the reconciliations of the effects of the transition to MFRSs are presented in Note 27 to the interim financial statements.</t>
  </si>
  <si>
    <t xml:space="preserve">The analysis of the Group business segments for the current quarter and year ended 31 May 2013 are as follows:- </t>
  </si>
  <si>
    <t>The Group recorded a revenue of RM50.5 million during the current quarter ended 31 May 2013, which represents a 12% decrease as compared to the preceding quarter's revenue of RM57.1 million. However, profit before tax increased 16% from RM5.7 million in the preceding quarter to RM6.6 million in the current quarter.  High revenue was recorded in the preceding quarter due to festive season.  The increase in profit in the current quarter is mainly due to sales of higher margin products as well as better selling prices for products sold for the 13th General Election. The improvement in operations efficiency and productivity also contributed to the better results recorded in the current quarter.</t>
  </si>
  <si>
    <t>During the year ended 31 May 2013, the Group acquired property, plant and equipment with a total cost of RM 9.1 million.</t>
  </si>
  <si>
    <t>The Board of Directors has declared an interim dividend of 4 sen (8%) per share, tax exempt in respect of the financial year ended 31 May 2013.   The date of the book closure and date of payment will be fixed and announced later. A first and final dividend of 3 sen (6%) per share, tax exempt in respect of the financial year ended 31st May 2012 was paid on 24 December 2012.</t>
  </si>
  <si>
    <t>The implementation of minimum wage in Malaysia and the volatility of PET resin prices will exert cost pressure on our products. We will continue with our efforts to improve our operations efficiency and productivity so as to remain competitive in the bottled water industry. We are also taking steps to introduce lighter-weight bottles for our products to reduce material consumption so as to be environmentally friendly and at the same time keeping our cost competitive.</t>
  </si>
</sst>
</file>

<file path=xl/styles.xml><?xml version="1.0" encoding="utf-8"?>
<styleSheet xmlns="http://schemas.openxmlformats.org/spreadsheetml/2006/main">
  <numFmts count="2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00_);_(* \(#,##0.0000\);_(* &quot;-&quot;????_);_(@_)"/>
    <numFmt numFmtId="171" formatCode="_(* #,##0_);_(* \(#,##0\);_(* &quot;-&quot;??_);_(@_)"/>
    <numFmt numFmtId="172" formatCode="_(* #,##0.000_);_(* \(#,##0.000\);_(* &quot;-&quot;??_);_(@_)"/>
    <numFmt numFmtId="173" formatCode="_(* #,##0.0_);_(* \(#,##0.0\);_(* &quot;-&quot;??_);_(@_)"/>
    <numFmt numFmtId="174" formatCode="#,##0.0000_);\(#,##0.0000\)"/>
    <numFmt numFmtId="175" formatCode="_(* #,##0.0000_);_(* \(#,##0.0000\);_(* &quot;-&quot;_);_(@_)"/>
    <numFmt numFmtId="176" formatCode="dd/mm/yy;@"/>
    <numFmt numFmtId="177" formatCode="[$-409]dddd\,\ mmmm\ dd\,\ yyyy"/>
    <numFmt numFmtId="178" formatCode="[$-409]h:mm:ss\ AM/PM"/>
    <numFmt numFmtId="179" formatCode="00000"/>
    <numFmt numFmtId="180" formatCode="_(* #,##0.000000_);_(* \(#,##0.000000\);_(* &quot;-&quot;??????_);_(@_)"/>
    <numFmt numFmtId="181" formatCode="_(* #,##0.000_);_(* \(#,##0.000\);_(* &quot;-&quot;???_);_(@_)"/>
    <numFmt numFmtId="182" formatCode="_(* #,##0.0000_);_(* \(#,##0.0000\);_(* &quot;-&quot;??_);_(@_)"/>
  </numFmts>
  <fonts count="58">
    <font>
      <sz val="12"/>
      <name val="Arial"/>
      <family val="0"/>
    </font>
    <font>
      <sz val="11"/>
      <color indexed="8"/>
      <name val="Calibri"/>
      <family val="2"/>
    </font>
    <font>
      <i/>
      <sz val="10"/>
      <name val="Arial"/>
      <family val="2"/>
    </font>
    <font>
      <b/>
      <sz val="12"/>
      <name val="Arial"/>
      <family val="2"/>
    </font>
    <font>
      <sz val="11"/>
      <name val="Arial"/>
      <family val="2"/>
    </font>
    <font>
      <sz val="14"/>
      <name val="Arial"/>
      <family val="2"/>
    </font>
    <font>
      <b/>
      <sz val="14"/>
      <name val="Arial"/>
      <family val="2"/>
    </font>
    <font>
      <b/>
      <sz val="18"/>
      <name val="Arial"/>
      <family val="2"/>
    </font>
    <font>
      <sz val="10"/>
      <name val="Arial"/>
      <family val="2"/>
    </font>
    <font>
      <b/>
      <sz val="10"/>
      <name val="Arial"/>
      <family val="2"/>
    </font>
    <font>
      <b/>
      <sz val="11"/>
      <name val="Arial"/>
      <family val="2"/>
    </font>
    <font>
      <b/>
      <sz val="16"/>
      <name val="Arial"/>
      <family val="2"/>
    </font>
    <font>
      <sz val="16"/>
      <name val="Arial"/>
      <family val="2"/>
    </font>
    <font>
      <b/>
      <sz val="13"/>
      <name val="Arial"/>
      <family val="2"/>
    </font>
    <font>
      <i/>
      <sz val="13"/>
      <name val="Arial"/>
      <family val="2"/>
    </font>
    <font>
      <sz val="13"/>
      <name val="Arial"/>
      <family val="2"/>
    </font>
    <font>
      <b/>
      <sz val="17"/>
      <name val="Arial"/>
      <family val="2"/>
    </font>
    <font>
      <i/>
      <sz val="16"/>
      <name val="Arial"/>
      <family val="2"/>
    </font>
    <font>
      <u val="single"/>
      <sz val="13"/>
      <name val="Arial"/>
      <family val="2"/>
    </font>
    <font>
      <sz val="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8"/>
      </top>
      <bottom/>
    </border>
    <border>
      <left/>
      <right/>
      <top style="thin">
        <color indexed="8"/>
      </top>
      <bottom/>
    </border>
    <border>
      <left/>
      <right/>
      <top style="thin"/>
      <bottom style="double"/>
    </border>
    <border>
      <left/>
      <right/>
      <top/>
      <bottom style="double"/>
    </border>
    <border>
      <left/>
      <right/>
      <top style="thin"/>
      <bottom style="thin"/>
    </border>
    <border>
      <left/>
      <right/>
      <top/>
      <bottom style="thin"/>
    </border>
    <border>
      <left style="thin"/>
      <right style="thin"/>
      <top style="thin"/>
      <bottom/>
    </border>
    <border>
      <left style="thin"/>
      <right style="thin"/>
      <top/>
      <bottom style="thin"/>
    </border>
    <border>
      <left/>
      <right/>
      <top/>
      <bottom style="medium"/>
    </border>
    <border>
      <left>
        <color indexed="63"/>
      </left>
      <right>
        <color indexed="63"/>
      </right>
      <top style="thin"/>
      <bottom style="medium"/>
    </border>
    <border>
      <left/>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1" borderId="7" applyNumberFormat="0" applyFont="0" applyAlignment="0" applyProtection="0"/>
    <xf numFmtId="0" fontId="53" fillId="26" borderId="8" applyNumberFormat="0" applyAlignment="0" applyProtection="0"/>
    <xf numFmtId="9" fontId="8"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8">
    <xf numFmtId="0" fontId="0" fillId="0" borderId="0" xfId="0" applyAlignment="1">
      <alignment/>
    </xf>
    <xf numFmtId="0" fontId="12" fillId="0" borderId="0" xfId="0" applyNumberFormat="1" applyFont="1" applyFill="1" applyAlignment="1">
      <alignment/>
    </xf>
    <xf numFmtId="41" fontId="12" fillId="0" borderId="0" xfId="0" applyNumberFormat="1" applyFont="1" applyFill="1" applyBorder="1" applyAlignment="1">
      <alignment/>
    </xf>
    <xf numFmtId="0" fontId="15" fillId="0" borderId="0" xfId="0" applyNumberFormat="1" applyFont="1" applyFill="1" applyAlignment="1">
      <alignment/>
    </xf>
    <xf numFmtId="41" fontId="15" fillId="0" borderId="0" xfId="0" applyNumberFormat="1" applyFont="1" applyFill="1" applyBorder="1" applyAlignment="1">
      <alignment/>
    </xf>
    <xf numFmtId="0" fontId="13" fillId="0" borderId="0" xfId="0" applyNumberFormat="1" applyFont="1" applyFill="1" applyAlignment="1">
      <alignment horizontal="left"/>
    </xf>
    <xf numFmtId="0" fontId="13" fillId="0" borderId="0" xfId="0" applyNumberFormat="1" applyFont="1" applyFill="1" applyAlignment="1">
      <alignment/>
    </xf>
    <xf numFmtId="41" fontId="5" fillId="0" borderId="0" xfId="0" applyNumberFormat="1" applyFont="1" applyFill="1" applyBorder="1" applyAlignment="1">
      <alignment/>
    </xf>
    <xf numFmtId="41" fontId="5" fillId="0" borderId="0" xfId="0" applyNumberFormat="1" applyFont="1" applyFill="1" applyAlignment="1">
      <alignment/>
    </xf>
    <xf numFmtId="0" fontId="5" fillId="0" borderId="0" xfId="0" applyNumberFormat="1" applyFont="1" applyFill="1" applyAlignment="1">
      <alignment/>
    </xf>
    <xf numFmtId="41"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NumberFormat="1" applyFont="1" applyFill="1" applyAlignment="1">
      <alignment/>
    </xf>
    <xf numFmtId="0" fontId="11" fillId="0" borderId="0" xfId="0" applyNumberFormat="1" applyFont="1" applyFill="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center"/>
    </xf>
    <xf numFmtId="41" fontId="12" fillId="0" borderId="0" xfId="0" applyNumberFormat="1" applyFont="1" applyFill="1" applyAlignment="1">
      <alignment/>
    </xf>
    <xf numFmtId="43" fontId="12" fillId="0" borderId="0" xfId="0" applyNumberFormat="1" applyFont="1" applyFill="1" applyAlignment="1">
      <alignment/>
    </xf>
    <xf numFmtId="41" fontId="12" fillId="0" borderId="10" xfId="0" applyNumberFormat="1" applyFont="1" applyFill="1" applyBorder="1" applyAlignment="1">
      <alignment horizontal="right"/>
    </xf>
    <xf numFmtId="41" fontId="12" fillId="0" borderId="0" xfId="0" applyNumberFormat="1" applyFont="1" applyFill="1" applyAlignment="1">
      <alignment horizontal="right"/>
    </xf>
    <xf numFmtId="0" fontId="15" fillId="0" borderId="0" xfId="0" applyNumberFormat="1" applyFont="1" applyFill="1" applyAlignment="1">
      <alignment horizontal="left"/>
    </xf>
    <xf numFmtId="41" fontId="0" fillId="0" borderId="0" xfId="0" applyNumberFormat="1" applyFont="1" applyFill="1" applyAlignment="1">
      <alignment/>
    </xf>
    <xf numFmtId="3" fontId="0" fillId="0" borderId="0" xfId="0" applyNumberFormat="1" applyFont="1" applyFill="1" applyAlignment="1">
      <alignment/>
    </xf>
    <xf numFmtId="0" fontId="16" fillId="0" borderId="0" xfId="0" applyNumberFormat="1" applyFont="1" applyFill="1" applyAlignment="1">
      <alignment/>
    </xf>
    <xf numFmtId="0" fontId="11" fillId="0" borderId="0" xfId="0" applyNumberFormat="1" applyFont="1" applyFill="1" applyAlignment="1">
      <alignment horizontal="left"/>
    </xf>
    <xf numFmtId="0" fontId="16" fillId="0" borderId="0" xfId="0" applyNumberFormat="1" applyFont="1" applyFill="1" applyAlignment="1">
      <alignment horizontal="left"/>
    </xf>
    <xf numFmtId="0" fontId="4" fillId="0" borderId="0" xfId="0" applyNumberFormat="1" applyFont="1" applyFill="1" applyAlignment="1">
      <alignment/>
    </xf>
    <xf numFmtId="0" fontId="3" fillId="0" borderId="0" xfId="0" applyNumberFormat="1" applyFont="1" applyFill="1" applyAlignment="1">
      <alignment/>
    </xf>
    <xf numFmtId="41" fontId="12" fillId="0" borderId="11" xfId="0" applyNumberFormat="1" applyFont="1" applyFill="1" applyBorder="1" applyAlignment="1">
      <alignment/>
    </xf>
    <xf numFmtId="41" fontId="12" fillId="0" borderId="12" xfId="0" applyNumberFormat="1" applyFont="1" applyFill="1" applyBorder="1" applyAlignment="1">
      <alignment/>
    </xf>
    <xf numFmtId="41" fontId="12" fillId="0" borderId="13" xfId="0" applyNumberFormat="1" applyFont="1" applyFill="1" applyBorder="1" applyAlignment="1">
      <alignment/>
    </xf>
    <xf numFmtId="43" fontId="12" fillId="0" borderId="10" xfId="0" applyNumberFormat="1" applyFont="1" applyFill="1" applyBorder="1" applyAlignment="1">
      <alignment/>
    </xf>
    <xf numFmtId="0" fontId="12" fillId="0" borderId="0" xfId="0" applyNumberFormat="1" applyFont="1" applyFill="1" applyAlignment="1">
      <alignment horizontal="left"/>
    </xf>
    <xf numFmtId="0" fontId="3" fillId="0" borderId="0" xfId="0" applyNumberFormat="1" applyFont="1" applyFill="1" applyAlignment="1">
      <alignment horizontal="center"/>
    </xf>
    <xf numFmtId="41" fontId="5" fillId="0" borderId="14" xfId="0" applyNumberFormat="1" applyFont="1" applyFill="1" applyBorder="1" applyAlignment="1">
      <alignment horizontal="right"/>
    </xf>
    <xf numFmtId="41" fontId="5" fillId="0" borderId="14" xfId="0" applyNumberFormat="1" applyFont="1" applyFill="1" applyBorder="1" applyAlignment="1">
      <alignment/>
    </xf>
    <xf numFmtId="41" fontId="5" fillId="0" borderId="13" xfId="0" applyNumberFormat="1" applyFont="1" applyFill="1" applyBorder="1" applyAlignment="1">
      <alignment/>
    </xf>
    <xf numFmtId="41" fontId="5" fillId="0" borderId="15" xfId="0" applyNumberFormat="1" applyFont="1" applyFill="1" applyBorder="1" applyAlignment="1">
      <alignment/>
    </xf>
    <xf numFmtId="41" fontId="5" fillId="0" borderId="10" xfId="0" applyNumberFormat="1" applyFont="1" applyFill="1" applyBorder="1" applyAlignment="1">
      <alignment/>
    </xf>
    <xf numFmtId="170" fontId="5" fillId="0" borderId="0" xfId="0" applyNumberFormat="1" applyFont="1" applyFill="1" applyBorder="1" applyAlignment="1">
      <alignment/>
    </xf>
    <xf numFmtId="171" fontId="8" fillId="0" borderId="0" xfId="42" applyNumberFormat="1" applyFont="1" applyFill="1" applyAlignment="1">
      <alignment/>
    </xf>
    <xf numFmtId="171" fontId="8" fillId="0" borderId="15" xfId="42" applyNumberFormat="1" applyFont="1" applyFill="1" applyBorder="1" applyAlignment="1">
      <alignment/>
    </xf>
    <xf numFmtId="171" fontId="8" fillId="0" borderId="0" xfId="42" applyNumberFormat="1" applyFont="1" applyFill="1" applyAlignment="1">
      <alignment/>
    </xf>
    <xf numFmtId="0" fontId="3" fillId="0" borderId="0" xfId="0" applyNumberFormat="1" applyFont="1" applyFill="1" applyAlignment="1">
      <alignment horizontal="left"/>
    </xf>
    <xf numFmtId="0" fontId="9" fillId="0" borderId="0" xfId="58" applyFont="1" applyFill="1">
      <alignment/>
      <protection/>
    </xf>
    <xf numFmtId="0" fontId="8" fillId="0" borderId="0" xfId="58" applyFont="1" applyFill="1">
      <alignment/>
      <protection/>
    </xf>
    <xf numFmtId="0" fontId="10" fillId="0" borderId="0" xfId="0" applyNumberFormat="1" applyFont="1" applyFill="1" applyAlignment="1">
      <alignment horizontal="left"/>
    </xf>
    <xf numFmtId="0" fontId="10" fillId="0" borderId="0" xfId="58" applyFont="1" applyFill="1">
      <alignment/>
      <protection/>
    </xf>
    <xf numFmtId="0" fontId="8" fillId="0" borderId="0" xfId="58" applyFont="1" applyFill="1" applyAlignment="1">
      <alignment/>
      <protection/>
    </xf>
    <xf numFmtId="171" fontId="8" fillId="0" borderId="12" xfId="42" applyNumberFormat="1" applyFont="1" applyFill="1" applyBorder="1" applyAlignment="1">
      <alignment/>
    </xf>
    <xf numFmtId="171" fontId="8" fillId="0" borderId="0" xfId="42" applyNumberFormat="1" applyFont="1" applyFill="1" applyAlignment="1">
      <alignment horizontal="right"/>
    </xf>
    <xf numFmtId="0" fontId="8" fillId="0" borderId="0" xfId="58" applyNumberFormat="1" applyFont="1" applyFill="1" applyAlignment="1">
      <alignment/>
      <protection/>
    </xf>
    <xf numFmtId="3" fontId="8" fillId="0" borderId="0" xfId="58" applyNumberFormat="1" applyFont="1" applyFill="1" applyAlignment="1">
      <alignment/>
      <protection/>
    </xf>
    <xf numFmtId="43" fontId="13" fillId="0" borderId="15" xfId="42" applyFont="1" applyFill="1" applyBorder="1" applyAlignment="1">
      <alignment horizontal="right"/>
    </xf>
    <xf numFmtId="171" fontId="15" fillId="0" borderId="0" xfId="42" applyNumberFormat="1" applyFont="1" applyFill="1" applyAlignment="1">
      <alignment/>
    </xf>
    <xf numFmtId="171" fontId="15" fillId="0" borderId="0" xfId="42" applyNumberFormat="1" applyFont="1" applyFill="1" applyAlignment="1">
      <alignment horizontal="right"/>
    </xf>
    <xf numFmtId="171" fontId="15" fillId="0" borderId="12" xfId="42" applyNumberFormat="1" applyFont="1" applyFill="1" applyBorder="1" applyAlignment="1">
      <alignment/>
    </xf>
    <xf numFmtId="0" fontId="13" fillId="0" borderId="0" xfId="0" applyNumberFormat="1" applyFont="1" applyFill="1" applyAlignment="1">
      <alignment horizontal="center"/>
    </xf>
    <xf numFmtId="43" fontId="13" fillId="0" borderId="0" xfId="42" applyFont="1" applyFill="1" applyBorder="1" applyAlignment="1">
      <alignment horizontal="right"/>
    </xf>
    <xf numFmtId="0" fontId="15" fillId="0" borderId="0" xfId="0" applyNumberFormat="1" applyFont="1" applyFill="1" applyAlignment="1" quotePrefix="1">
      <alignment/>
    </xf>
    <xf numFmtId="3" fontId="15" fillId="0" borderId="0" xfId="0" applyNumberFormat="1" applyFont="1" applyFill="1" applyAlignment="1">
      <alignment/>
    </xf>
    <xf numFmtId="171" fontId="15" fillId="0" borderId="16" xfId="42" applyNumberFormat="1" applyFont="1" applyFill="1" applyBorder="1" applyAlignment="1">
      <alignment/>
    </xf>
    <xf numFmtId="171" fontId="15" fillId="0" borderId="17" xfId="42" applyNumberFormat="1" applyFont="1" applyFill="1" applyBorder="1" applyAlignment="1">
      <alignment/>
    </xf>
    <xf numFmtId="171" fontId="15" fillId="0" borderId="0" xfId="42" applyNumberFormat="1" applyFont="1" applyFill="1" applyBorder="1" applyAlignment="1">
      <alignment/>
    </xf>
    <xf numFmtId="171" fontId="15" fillId="0" borderId="13" xfId="42" applyNumberFormat="1" applyFont="1" applyFill="1" applyBorder="1" applyAlignment="1">
      <alignment/>
    </xf>
    <xf numFmtId="3" fontId="5" fillId="0" borderId="0" xfId="0" applyNumberFormat="1" applyFont="1" applyFill="1" applyBorder="1" applyAlignment="1">
      <alignment/>
    </xf>
    <xf numFmtId="43" fontId="5" fillId="0" borderId="13" xfId="0" applyNumberFormat="1" applyFont="1" applyFill="1" applyBorder="1" applyAlignment="1">
      <alignment/>
    </xf>
    <xf numFmtId="0" fontId="9" fillId="0" borderId="0" xfId="58" applyFont="1" applyFill="1" applyBorder="1">
      <alignment/>
      <protection/>
    </xf>
    <xf numFmtId="0" fontId="8" fillId="0" borderId="0" xfId="58" applyFont="1" applyFill="1" applyBorder="1">
      <alignment/>
      <protection/>
    </xf>
    <xf numFmtId="171" fontId="8" fillId="0" borderId="0" xfId="42" applyNumberFormat="1" applyFont="1" applyFill="1" applyBorder="1" applyAlignment="1">
      <alignment/>
    </xf>
    <xf numFmtId="171" fontId="8" fillId="0" borderId="0" xfId="42" applyNumberFormat="1" applyFont="1" applyFill="1" applyBorder="1" applyAlignment="1">
      <alignment horizontal="right"/>
    </xf>
    <xf numFmtId="3" fontId="8" fillId="0" borderId="0" xfId="58" applyNumberFormat="1" applyFont="1" applyFill="1" applyBorder="1" applyAlignment="1">
      <alignment/>
      <protection/>
    </xf>
    <xf numFmtId="0" fontId="0" fillId="0" borderId="0" xfId="0" applyNumberFormat="1" applyFont="1" applyFill="1" applyBorder="1" applyAlignment="1">
      <alignment/>
    </xf>
    <xf numFmtId="43" fontId="5" fillId="0" borderId="0" xfId="0" applyNumberFormat="1" applyFont="1" applyFill="1" applyBorder="1" applyAlignment="1">
      <alignment/>
    </xf>
    <xf numFmtId="0" fontId="3" fillId="0" borderId="15" xfId="0" applyNumberFormat="1" applyFont="1" applyFill="1" applyBorder="1" applyAlignment="1">
      <alignment horizontal="center"/>
    </xf>
    <xf numFmtId="171" fontId="0" fillId="0" borderId="0" xfId="42" applyNumberFormat="1" applyFont="1" applyFill="1" applyAlignment="1">
      <alignment/>
    </xf>
    <xf numFmtId="171" fontId="8" fillId="0" borderId="15" xfId="42" applyNumberFormat="1" applyFont="1" applyFill="1" applyBorder="1" applyAlignment="1">
      <alignment/>
    </xf>
    <xf numFmtId="171" fontId="8" fillId="0" borderId="0" xfId="58" applyNumberFormat="1" applyFont="1" applyFill="1">
      <alignment/>
      <protection/>
    </xf>
    <xf numFmtId="0" fontId="13" fillId="0" borderId="0" xfId="0" applyNumberFormat="1" applyFont="1" applyFill="1" applyAlignment="1">
      <alignment horizontal="center" vertical="top"/>
    </xf>
    <xf numFmtId="171" fontId="13" fillId="0" borderId="0" xfId="42" applyNumberFormat="1" applyFont="1" applyFill="1" applyBorder="1" applyAlignment="1">
      <alignment horizontal="right"/>
    </xf>
    <xf numFmtId="3" fontId="15" fillId="0" borderId="0" xfId="0" applyNumberFormat="1" applyFont="1" applyFill="1" applyBorder="1" applyAlignment="1">
      <alignment/>
    </xf>
    <xf numFmtId="171" fontId="13" fillId="0" borderId="15" xfId="42" applyNumberFormat="1" applyFont="1" applyFill="1" applyBorder="1" applyAlignment="1">
      <alignment horizontal="right"/>
    </xf>
    <xf numFmtId="0" fontId="15" fillId="0" borderId="0" xfId="0" applyNumberFormat="1" applyFont="1" applyFill="1" applyAlignment="1">
      <alignment wrapText="1"/>
    </xf>
    <xf numFmtId="0" fontId="12" fillId="0" borderId="0" xfId="0" applyNumberFormat="1" applyFont="1" applyFill="1" applyAlignment="1">
      <alignment wrapText="1"/>
    </xf>
    <xf numFmtId="14" fontId="3" fillId="0" borderId="0" xfId="0" applyNumberFormat="1" applyFont="1" applyFill="1" applyAlignment="1">
      <alignment horizontal="center"/>
    </xf>
    <xf numFmtId="0" fontId="8" fillId="0" borderId="0" xfId="0" applyNumberFormat="1" applyFont="1" applyFill="1" applyAlignment="1">
      <alignment/>
    </xf>
    <xf numFmtId="0" fontId="15" fillId="0" borderId="0" xfId="0" applyNumberFormat="1" applyFont="1" applyFill="1" applyAlignment="1">
      <alignment horizontal="justify" wrapText="1"/>
    </xf>
    <xf numFmtId="0" fontId="0" fillId="0" borderId="0" xfId="0" applyFill="1" applyAlignment="1">
      <alignment horizontal="justify" wrapText="1"/>
    </xf>
    <xf numFmtId="171" fontId="8" fillId="0" borderId="12" xfId="58" applyNumberFormat="1" applyFont="1" applyFill="1" applyBorder="1">
      <alignment/>
      <protection/>
    </xf>
    <xf numFmtId="171" fontId="8" fillId="0" borderId="0" xfId="42" applyNumberFormat="1" applyFont="1" applyFill="1" applyBorder="1" applyAlignment="1">
      <alignment/>
    </xf>
    <xf numFmtId="0" fontId="13" fillId="0" borderId="0" xfId="0" applyNumberFormat="1" applyFont="1" applyFill="1" applyBorder="1" applyAlignment="1">
      <alignment horizontal="left"/>
    </xf>
    <xf numFmtId="0" fontId="13" fillId="0" borderId="0" xfId="0" applyNumberFormat="1" applyFont="1" applyFill="1" applyBorder="1" applyAlignment="1">
      <alignment/>
    </xf>
    <xf numFmtId="0" fontId="15" fillId="0" borderId="0" xfId="0" applyNumberFormat="1" applyFont="1" applyFill="1" applyBorder="1" applyAlignment="1">
      <alignment/>
    </xf>
    <xf numFmtId="0" fontId="15" fillId="0" borderId="0" xfId="0" applyNumberFormat="1" applyFont="1" applyFill="1" applyBorder="1" applyAlignment="1">
      <alignment horizontal="left"/>
    </xf>
    <xf numFmtId="171" fontId="15" fillId="0" borderId="0" xfId="42" applyNumberFormat="1" applyFont="1" applyFill="1" applyBorder="1" applyAlignment="1">
      <alignment horizontal="right"/>
    </xf>
    <xf numFmtId="0" fontId="18" fillId="0" borderId="0" xfId="0" applyNumberFormat="1" applyFont="1" applyFill="1" applyBorder="1" applyAlignment="1">
      <alignment/>
    </xf>
    <xf numFmtId="171" fontId="15" fillId="0" borderId="12" xfId="42" applyNumberFormat="1" applyFont="1" applyFill="1" applyBorder="1" applyAlignment="1">
      <alignment horizontal="right"/>
    </xf>
    <xf numFmtId="171" fontId="15" fillId="0" borderId="13" xfId="42" applyNumberFormat="1" applyFont="1" applyFill="1" applyBorder="1" applyAlignment="1">
      <alignment horizontal="right"/>
    </xf>
    <xf numFmtId="15" fontId="13" fillId="0" borderId="15" xfId="0" applyNumberFormat="1" applyFont="1" applyFill="1" applyBorder="1" applyAlignment="1" quotePrefix="1">
      <alignment/>
    </xf>
    <xf numFmtId="0" fontId="13" fillId="0" borderId="15" xfId="0" applyNumberFormat="1" applyFont="1" applyFill="1" applyBorder="1" applyAlignment="1">
      <alignment/>
    </xf>
    <xf numFmtId="171" fontId="8" fillId="0" borderId="14" xfId="42" applyNumberFormat="1" applyFont="1" applyFill="1" applyBorder="1" applyAlignment="1">
      <alignment/>
    </xf>
    <xf numFmtId="41" fontId="12" fillId="0" borderId="0" xfId="0" applyNumberFormat="1" applyFont="1" applyFill="1" applyBorder="1" applyAlignment="1" quotePrefix="1">
      <alignment/>
    </xf>
    <xf numFmtId="0" fontId="11" fillId="0" borderId="0" xfId="0" applyNumberFormat="1" applyFont="1" applyFill="1" applyAlignment="1">
      <alignment horizontal="center"/>
    </xf>
    <xf numFmtId="14" fontId="11" fillId="0" borderId="0" xfId="0" applyNumberFormat="1" applyFont="1" applyFill="1" applyAlignment="1">
      <alignment horizontal="center"/>
    </xf>
    <xf numFmtId="14" fontId="11" fillId="0" borderId="0" xfId="0" applyNumberFormat="1" applyFont="1" applyFill="1" applyAlignment="1" quotePrefix="1">
      <alignment horizontal="center"/>
    </xf>
    <xf numFmtId="0" fontId="11" fillId="0" borderId="15" xfId="0" applyNumberFormat="1" applyFont="1" applyFill="1" applyBorder="1" applyAlignment="1">
      <alignment horizontal="center"/>
    </xf>
    <xf numFmtId="0" fontId="8" fillId="0" borderId="0" xfId="0" applyNumberFormat="1" applyFont="1" applyFill="1" applyAlignment="1">
      <alignment horizontal="center"/>
    </xf>
    <xf numFmtId="37" fontId="8" fillId="0" borderId="0" xfId="58" applyNumberFormat="1" applyFont="1" applyFill="1">
      <alignment/>
      <protection/>
    </xf>
    <xf numFmtId="0" fontId="13" fillId="0" borderId="0" xfId="0" applyNumberFormat="1" applyFont="1" applyFill="1" applyAlignment="1">
      <alignment horizontal="justify" wrapText="1"/>
    </xf>
    <xf numFmtId="0" fontId="7" fillId="0" borderId="0" xfId="0" applyNumberFormat="1" applyFont="1" applyFill="1" applyAlignment="1">
      <alignment/>
    </xf>
    <xf numFmtId="0" fontId="0" fillId="0" borderId="0" xfId="0" applyNumberFormat="1" applyFont="1" applyFill="1" applyAlignment="1">
      <alignment/>
    </xf>
    <xf numFmtId="0" fontId="2" fillId="0" borderId="0" xfId="0" applyNumberFormat="1" applyFont="1" applyFill="1" applyAlignment="1">
      <alignment horizontal="left"/>
    </xf>
    <xf numFmtId="0" fontId="6" fillId="0" borderId="0" xfId="0" applyNumberFormat="1" applyFont="1" applyFill="1" applyAlignment="1">
      <alignment horizontal="left"/>
    </xf>
    <xf numFmtId="0" fontId="14" fillId="0" borderId="0" xfId="0" applyNumberFormat="1" applyFont="1" applyFill="1" applyAlignment="1">
      <alignment horizontal="left"/>
    </xf>
    <xf numFmtId="0" fontId="6" fillId="0" borderId="0" xfId="0" applyNumberFormat="1" applyFont="1" applyFill="1" applyAlignment="1">
      <alignment/>
    </xf>
    <xf numFmtId="0" fontId="15" fillId="0" borderId="0" xfId="0" applyNumberFormat="1" applyFont="1" applyFill="1" applyAlignment="1">
      <alignment/>
    </xf>
    <xf numFmtId="0" fontId="15" fillId="0" borderId="0" xfId="0" applyNumberFormat="1" applyFont="1" applyFill="1" applyAlignment="1">
      <alignment vertical="center"/>
    </xf>
    <xf numFmtId="0" fontId="15" fillId="0" borderId="0" xfId="0" applyNumberFormat="1" applyFont="1" applyFill="1" applyAlignment="1">
      <alignment vertical="center" wrapText="1"/>
    </xf>
    <xf numFmtId="171" fontId="15" fillId="0" borderId="15" xfId="42" applyNumberFormat="1" applyFont="1" applyFill="1" applyBorder="1" applyAlignment="1">
      <alignment horizontal="right"/>
    </xf>
    <xf numFmtId="37" fontId="15" fillId="0" borderId="0" xfId="0" applyNumberFormat="1" applyFont="1" applyFill="1" applyBorder="1" applyAlignment="1">
      <alignment/>
    </xf>
    <xf numFmtId="0" fontId="13" fillId="0" borderId="0" xfId="0" applyNumberFormat="1" applyFont="1" applyFill="1" applyAlignment="1">
      <alignment horizontal="left" vertical="top"/>
    </xf>
    <xf numFmtId="0" fontId="15" fillId="0" borderId="0" xfId="0" applyFont="1" applyFill="1" applyAlignment="1">
      <alignment horizontal="justify" vertical="top"/>
    </xf>
    <xf numFmtId="37" fontId="15" fillId="0" borderId="0" xfId="0" applyNumberFormat="1" applyFont="1" applyFill="1" applyAlignment="1">
      <alignment horizontal="justify" vertical="top" wrapText="1"/>
    </xf>
    <xf numFmtId="0" fontId="15" fillId="0" borderId="0" xfId="0" applyFont="1" applyFill="1" applyAlignment="1">
      <alignment horizontal="justify" vertical="top" wrapText="1"/>
    </xf>
    <xf numFmtId="37" fontId="13" fillId="0" borderId="0" xfId="0" applyNumberFormat="1" applyFont="1" applyFill="1" applyAlignment="1">
      <alignment horizontal="justify" vertical="top" wrapText="1"/>
    </xf>
    <xf numFmtId="0" fontId="15" fillId="0" borderId="0" xfId="0" applyNumberFormat="1" applyFont="1" applyFill="1" applyAlignment="1">
      <alignment horizontal="center"/>
    </xf>
    <xf numFmtId="0" fontId="13" fillId="0" borderId="0" xfId="0" applyNumberFormat="1" applyFont="1" applyFill="1" applyBorder="1" applyAlignment="1">
      <alignment horizontal="right"/>
    </xf>
    <xf numFmtId="0" fontId="18" fillId="0" borderId="0" xfId="0" applyNumberFormat="1" applyFont="1" applyFill="1" applyAlignment="1">
      <alignment/>
    </xf>
    <xf numFmtId="37" fontId="15" fillId="0" borderId="0" xfId="0" applyNumberFormat="1" applyFont="1" applyFill="1" applyAlignment="1">
      <alignment/>
    </xf>
    <xf numFmtId="43" fontId="13" fillId="0" borderId="15" xfId="42" applyFont="1" applyFill="1" applyBorder="1" applyAlignment="1" quotePrefix="1">
      <alignment horizontal="right"/>
    </xf>
    <xf numFmtId="43" fontId="15" fillId="0" borderId="13" xfId="42" applyFont="1" applyFill="1" applyBorder="1" applyAlignment="1">
      <alignment/>
    </xf>
    <xf numFmtId="43" fontId="15" fillId="0" borderId="0" xfId="42" applyFont="1" applyFill="1" applyAlignment="1">
      <alignment/>
    </xf>
    <xf numFmtId="0" fontId="13" fillId="0" borderId="15" xfId="0" applyNumberFormat="1" applyFont="1" applyFill="1" applyBorder="1" applyAlignment="1">
      <alignment horizontal="right"/>
    </xf>
    <xf numFmtId="171" fontId="0" fillId="0" borderId="0" xfId="0" applyNumberFormat="1" applyFont="1" applyFill="1" applyAlignment="1">
      <alignment/>
    </xf>
    <xf numFmtId="0" fontId="13" fillId="0" borderId="0" xfId="0" applyNumberFormat="1" applyFont="1" applyFill="1" applyAlignment="1" quotePrefix="1">
      <alignment horizontal="left"/>
    </xf>
    <xf numFmtId="0" fontId="13" fillId="0" borderId="0" xfId="0" applyNumberFormat="1" applyFont="1" applyFill="1" applyBorder="1" applyAlignment="1" quotePrefix="1">
      <alignment horizontal="left"/>
    </xf>
    <xf numFmtId="0" fontId="13" fillId="0" borderId="0" xfId="0" applyNumberFormat="1" applyFont="1" applyFill="1" applyAlignment="1" quotePrefix="1">
      <alignment horizontal="left" vertical="top"/>
    </xf>
    <xf numFmtId="0" fontId="13" fillId="0" borderId="0" xfId="0" applyNumberFormat="1" applyFont="1" applyFill="1" applyAlignment="1" quotePrefix="1">
      <alignment/>
    </xf>
    <xf numFmtId="0" fontId="3" fillId="0" borderId="0" xfId="0" applyNumberFormat="1" applyFont="1" applyFill="1" applyAlignment="1" quotePrefix="1">
      <alignment/>
    </xf>
    <xf numFmtId="0" fontId="10" fillId="0" borderId="0" xfId="0" applyNumberFormat="1" applyFont="1" applyFill="1" applyAlignment="1">
      <alignment/>
    </xf>
    <xf numFmtId="0" fontId="9" fillId="0" borderId="0" xfId="57" applyFont="1" applyFill="1">
      <alignment/>
      <protection/>
    </xf>
    <xf numFmtId="0" fontId="8" fillId="0" borderId="0" xfId="57" applyFont="1" applyFill="1">
      <alignment/>
      <protection/>
    </xf>
    <xf numFmtId="0" fontId="8" fillId="0" borderId="0" xfId="57" applyFont="1" applyFill="1" applyAlignment="1">
      <alignment/>
      <protection/>
    </xf>
    <xf numFmtId="0" fontId="8" fillId="0" borderId="18" xfId="57" applyFont="1" applyFill="1" applyBorder="1">
      <alignment/>
      <protection/>
    </xf>
    <xf numFmtId="0" fontId="8" fillId="0" borderId="0" xfId="57" applyNumberFormat="1" applyFont="1" applyFill="1" applyAlignment="1">
      <alignment/>
      <protection/>
    </xf>
    <xf numFmtId="14" fontId="9" fillId="0" borderId="0" xfId="0" applyNumberFormat="1" applyFont="1" applyFill="1" applyAlignment="1">
      <alignment horizontal="center"/>
    </xf>
    <xf numFmtId="14" fontId="9" fillId="0" borderId="0" xfId="0" applyNumberFormat="1" applyFont="1" applyFill="1" applyAlignment="1" quotePrefix="1">
      <alignment horizontal="center"/>
    </xf>
    <xf numFmtId="0" fontId="9" fillId="0" borderId="15" xfId="0" applyNumberFormat="1" applyFont="1" applyFill="1" applyBorder="1" applyAlignment="1">
      <alignment horizontal="center"/>
    </xf>
    <xf numFmtId="0" fontId="9" fillId="0" borderId="0" xfId="0" applyNumberFormat="1" applyFont="1" applyFill="1" applyAlignment="1">
      <alignment/>
    </xf>
    <xf numFmtId="0" fontId="9" fillId="0" borderId="0" xfId="57" applyFont="1" applyFill="1" applyAlignment="1">
      <alignment horizontal="center"/>
      <protection/>
    </xf>
    <xf numFmtId="0" fontId="9" fillId="0" borderId="0" xfId="57" applyFont="1" applyFill="1" applyAlignment="1">
      <alignment horizontal="centerContinuous"/>
      <protection/>
    </xf>
    <xf numFmtId="0" fontId="9" fillId="0" borderId="15" xfId="57" applyFont="1" applyFill="1" applyBorder="1" applyAlignment="1">
      <alignment horizontal="center"/>
      <protection/>
    </xf>
    <xf numFmtId="9" fontId="9" fillId="0" borderId="0" xfId="61" applyFont="1" applyFill="1" applyAlignment="1">
      <alignment/>
    </xf>
    <xf numFmtId="0" fontId="0" fillId="0" borderId="0" xfId="0" applyFill="1" applyAlignment="1">
      <alignment wrapText="1"/>
    </xf>
    <xf numFmtId="180" fontId="0" fillId="0" borderId="0" xfId="0" applyNumberFormat="1" applyFont="1" applyFill="1" applyAlignment="1">
      <alignment/>
    </xf>
    <xf numFmtId="171" fontId="8" fillId="0" borderId="0" xfId="57" applyNumberFormat="1" applyFont="1" applyFill="1">
      <alignment/>
      <protection/>
    </xf>
    <xf numFmtId="0" fontId="8" fillId="0" borderId="0" xfId="57" applyFont="1" applyFill="1" applyAlignment="1" quotePrefix="1">
      <alignment/>
      <protection/>
    </xf>
    <xf numFmtId="0" fontId="9" fillId="0" borderId="0" xfId="57" applyFont="1" applyFill="1" applyAlignment="1">
      <alignment horizontal="left"/>
      <protection/>
    </xf>
    <xf numFmtId="171" fontId="5" fillId="0" borderId="0" xfId="42" applyNumberFormat="1" applyFont="1" applyFill="1" applyBorder="1" applyAlignment="1">
      <alignment/>
    </xf>
    <xf numFmtId="0" fontId="17" fillId="0" borderId="0" xfId="0" applyNumberFormat="1" applyFont="1" applyFill="1" applyBorder="1" applyAlignment="1">
      <alignment horizontal="center"/>
    </xf>
    <xf numFmtId="0" fontId="5" fillId="0" borderId="0" xfId="0" applyNumberFormat="1" applyFont="1" applyFill="1" applyBorder="1" applyAlignment="1">
      <alignment/>
    </xf>
    <xf numFmtId="0" fontId="3" fillId="0" borderId="0" xfId="0" applyNumberFormat="1" applyFont="1" applyFill="1" applyBorder="1" applyAlignment="1">
      <alignment horizontal="center"/>
    </xf>
    <xf numFmtId="14" fontId="3" fillId="0" borderId="0" xfId="0" applyNumberFormat="1" applyFont="1" applyFill="1" applyBorder="1" applyAlignment="1" quotePrefix="1">
      <alignment horizontal="center"/>
    </xf>
    <xf numFmtId="3" fontId="5" fillId="0" borderId="0" xfId="0" applyNumberFormat="1" applyFont="1" applyFill="1" applyBorder="1" applyAlignment="1">
      <alignment horizontal="center"/>
    </xf>
    <xf numFmtId="0" fontId="15" fillId="0" borderId="0" xfId="0" applyFont="1" applyFill="1" applyAlignment="1">
      <alignment horizontal="justify" wrapText="1"/>
    </xf>
    <xf numFmtId="41" fontId="8" fillId="0" borderId="0" xfId="57" applyNumberFormat="1" applyFont="1" applyFill="1">
      <alignment/>
      <protection/>
    </xf>
    <xf numFmtId="171" fontId="8" fillId="0" borderId="18" xfId="57" applyNumberFormat="1" applyFont="1" applyFill="1" applyBorder="1">
      <alignment/>
      <protection/>
    </xf>
    <xf numFmtId="41" fontId="0" fillId="0" borderId="0" xfId="0" applyNumberFormat="1" applyFont="1" applyFill="1" applyBorder="1" applyAlignment="1">
      <alignment/>
    </xf>
    <xf numFmtId="9" fontId="0" fillId="0" borderId="0" xfId="61" applyFont="1" applyFill="1" applyBorder="1" applyAlignment="1">
      <alignment/>
    </xf>
    <xf numFmtId="0" fontId="14" fillId="0" borderId="0" xfId="0" applyNumberFormat="1" applyFont="1" applyFill="1" applyAlignment="1">
      <alignment/>
    </xf>
    <xf numFmtId="3" fontId="15" fillId="0" borderId="19" xfId="0" applyNumberFormat="1" applyFont="1" applyFill="1" applyBorder="1" applyAlignment="1">
      <alignment/>
    </xf>
    <xf numFmtId="0" fontId="9" fillId="0" borderId="0" xfId="0" applyNumberFormat="1" applyFont="1" applyFill="1" applyAlignment="1">
      <alignment horizontal="center"/>
    </xf>
    <xf numFmtId="15" fontId="15" fillId="0" borderId="0" xfId="0" applyNumberFormat="1" applyFont="1" applyFill="1" applyBorder="1" applyAlignment="1">
      <alignment/>
    </xf>
    <xf numFmtId="0" fontId="13" fillId="0" borderId="0" xfId="0" applyNumberFormat="1" applyFont="1" applyFill="1" applyBorder="1" applyAlignment="1">
      <alignment horizontal="right" wrapText="1"/>
    </xf>
    <xf numFmtId="0" fontId="0" fillId="0" borderId="0" xfId="0" applyNumberFormat="1" applyFont="1" applyFill="1" applyAlignment="1" quotePrefix="1">
      <alignment/>
    </xf>
    <xf numFmtId="0" fontId="3" fillId="0" borderId="0" xfId="0" applyNumberFormat="1" applyFont="1" applyFill="1" applyBorder="1" applyAlignment="1">
      <alignment/>
    </xf>
    <xf numFmtId="0" fontId="13" fillId="0" borderId="0" xfId="0" applyNumberFormat="1" applyFont="1" applyFill="1" applyAlignment="1">
      <alignment horizontal="right"/>
    </xf>
    <xf numFmtId="0" fontId="15" fillId="0" borderId="0" xfId="0" applyFont="1" applyFill="1" applyAlignment="1">
      <alignment horizontal="left" vertical="top"/>
    </xf>
    <xf numFmtId="171" fontId="15" fillId="0" borderId="15" xfId="42" applyNumberFormat="1" applyFont="1" applyFill="1" applyBorder="1" applyAlignment="1">
      <alignment/>
    </xf>
    <xf numFmtId="171" fontId="8" fillId="0" borderId="20" xfId="57" applyNumberFormat="1" applyFont="1" applyFill="1" applyBorder="1">
      <alignment/>
      <protection/>
    </xf>
    <xf numFmtId="0" fontId="8" fillId="0" borderId="0" xfId="57" applyFont="1" applyFill="1" applyBorder="1">
      <alignment/>
      <protection/>
    </xf>
    <xf numFmtId="0" fontId="9" fillId="0" borderId="0" xfId="57" applyFont="1" applyFill="1" applyAlignment="1">
      <alignment/>
      <protection/>
    </xf>
    <xf numFmtId="171" fontId="8" fillId="0" borderId="13" xfId="42" applyNumberFormat="1" applyFont="1" applyFill="1" applyBorder="1" applyAlignment="1">
      <alignment/>
    </xf>
    <xf numFmtId="171" fontId="8" fillId="0" borderId="21" xfId="42" applyNumberFormat="1" applyFont="1" applyFill="1" applyBorder="1" applyAlignment="1">
      <alignment/>
    </xf>
    <xf numFmtId="171" fontId="8" fillId="0" borderId="22" xfId="42" applyNumberFormat="1" applyFont="1" applyFill="1" applyBorder="1" applyAlignment="1">
      <alignment/>
    </xf>
    <xf numFmtId="171" fontId="8" fillId="0" borderId="23" xfId="42" applyNumberFormat="1" applyFont="1" applyFill="1" applyBorder="1" applyAlignment="1">
      <alignment/>
    </xf>
    <xf numFmtId="171" fontId="8" fillId="0" borderId="20" xfId="42" applyNumberFormat="1" applyFont="1" applyFill="1" applyBorder="1" applyAlignment="1">
      <alignment/>
    </xf>
    <xf numFmtId="171" fontId="8" fillId="0" borderId="24" xfId="57" applyNumberFormat="1" applyFont="1" applyFill="1" applyBorder="1">
      <alignment/>
      <protection/>
    </xf>
    <xf numFmtId="171" fontId="8" fillId="0" borderId="23" xfId="57" applyNumberFormat="1" applyFont="1" applyFill="1" applyBorder="1">
      <alignment/>
      <protection/>
    </xf>
    <xf numFmtId="0" fontId="8" fillId="0" borderId="0" xfId="57" applyFont="1" applyFill="1" applyBorder="1" applyAlignment="1">
      <alignment/>
      <protection/>
    </xf>
    <xf numFmtId="0" fontId="0" fillId="0" borderId="0" xfId="0" applyFont="1" applyFill="1" applyAlignment="1">
      <alignment horizontal="justify" wrapText="1"/>
    </xf>
    <xf numFmtId="0" fontId="11" fillId="0" borderId="0" xfId="0" applyNumberFormat="1" applyFont="1" applyFill="1" applyAlignment="1">
      <alignment horizontal="center"/>
    </xf>
    <xf numFmtId="0" fontId="12" fillId="0" borderId="0" xfId="0" applyNumberFormat="1" applyFont="1" applyFill="1" applyAlignment="1">
      <alignment horizontal="justify" wrapText="1"/>
    </xf>
    <xf numFmtId="0" fontId="12" fillId="0" borderId="0" xfId="0" applyNumberFormat="1" applyFont="1" applyFill="1" applyAlignment="1">
      <alignment wrapText="1"/>
    </xf>
    <xf numFmtId="0" fontId="0" fillId="0" borderId="0" xfId="0" applyFill="1" applyAlignment="1">
      <alignment wrapText="1"/>
    </xf>
    <xf numFmtId="0" fontId="5" fillId="0" borderId="0" xfId="0" applyNumberFormat="1" applyFont="1" applyFill="1" applyAlignment="1">
      <alignment horizontal="justify" wrapText="1"/>
    </xf>
    <xf numFmtId="0" fontId="0" fillId="0" borderId="0" xfId="0" applyFill="1" applyAlignment="1">
      <alignment horizontal="justify" wrapText="1"/>
    </xf>
    <xf numFmtId="0" fontId="9" fillId="0" borderId="0" xfId="57" applyFont="1" applyFill="1" applyAlignment="1">
      <alignment horizontal="center"/>
      <protection/>
    </xf>
    <xf numFmtId="0" fontId="8" fillId="0" borderId="0" xfId="57" applyNumberFormat="1" applyFont="1" applyFill="1" applyAlignment="1">
      <alignment horizontal="justify" wrapText="1"/>
      <protection/>
    </xf>
    <xf numFmtId="0" fontId="9" fillId="0" borderId="0" xfId="0" applyNumberFormat="1" applyFont="1" applyFill="1" applyAlignment="1">
      <alignment horizontal="center"/>
    </xf>
    <xf numFmtId="0" fontId="8" fillId="0" borderId="0" xfId="0" applyNumberFormat="1" applyFont="1" applyFill="1" applyAlignment="1">
      <alignment horizontal="justify" wrapText="1"/>
    </xf>
    <xf numFmtId="0" fontId="8" fillId="0" borderId="0" xfId="0" applyFont="1" applyFill="1" applyAlignment="1">
      <alignment horizontal="justify" wrapText="1"/>
    </xf>
    <xf numFmtId="37" fontId="15"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15" fillId="0" borderId="0" xfId="0" applyNumberFormat="1" applyFont="1" applyFill="1" applyAlignment="1">
      <alignment horizontal="justify" wrapText="1"/>
    </xf>
    <xf numFmtId="0" fontId="15" fillId="0" borderId="0" xfId="0" applyFont="1" applyFill="1" applyAlignment="1">
      <alignment horizontal="justify" wrapText="1"/>
    </xf>
    <xf numFmtId="0" fontId="0" fillId="0" borderId="0" xfId="0" applyFont="1" applyFill="1" applyAlignment="1">
      <alignment horizontal="justify" wrapText="1"/>
    </xf>
    <xf numFmtId="0" fontId="13" fillId="0" borderId="0" xfId="0" applyNumberFormat="1" applyFont="1" applyFill="1" applyAlignment="1">
      <alignment wrapText="1"/>
    </xf>
    <xf numFmtId="0" fontId="15" fillId="0" borderId="0" xfId="0" applyNumberFormat="1" applyFont="1" applyFill="1" applyAlignment="1">
      <alignment horizontal="justify" vertical="center" wrapText="1"/>
    </xf>
    <xf numFmtId="0" fontId="0" fillId="0" borderId="0" xfId="0" applyFont="1" applyFill="1" applyAlignment="1">
      <alignment horizontal="justify" vertical="center" wrapText="1"/>
    </xf>
    <xf numFmtId="0" fontId="15" fillId="0" borderId="0" xfId="0" applyNumberFormat="1" applyFont="1" applyFill="1" applyAlignment="1">
      <alignment wrapText="1"/>
    </xf>
    <xf numFmtId="0" fontId="15" fillId="0" borderId="0" xfId="0" applyNumberFormat="1" applyFont="1" applyFill="1" applyAlignment="1">
      <alignment horizontal="justify"/>
    </xf>
    <xf numFmtId="0" fontId="0" fillId="0" borderId="0" xfId="0" applyFont="1" applyFill="1" applyAlignment="1">
      <alignment horizontal="justify"/>
    </xf>
    <xf numFmtId="0" fontId="0" fillId="0" borderId="0" xfId="0" applyNumberFormat="1" applyFont="1" applyFill="1" applyAlignment="1">
      <alignment horizontal="justify" wrapText="1"/>
    </xf>
    <xf numFmtId="0" fontId="15" fillId="0" borderId="0" xfId="56" applyFont="1" applyFill="1" applyAlignment="1">
      <alignment horizontal="justify" wrapText="1"/>
      <protection/>
    </xf>
    <xf numFmtId="0" fontId="13" fillId="0" borderId="0" xfId="0" applyNumberFormat="1" applyFont="1" applyFill="1" applyAlignment="1">
      <alignment/>
    </xf>
    <xf numFmtId="37" fontId="15" fillId="0" borderId="0" xfId="0" applyNumberFormat="1" applyFont="1" applyFill="1" applyAlignment="1">
      <alignment horizontal="justify" wrapText="1"/>
    </xf>
    <xf numFmtId="0" fontId="13" fillId="0" borderId="0" xfId="0" applyNumberFormat="1" applyFont="1" applyFill="1" applyAlignment="1">
      <alignment horizontal="justify"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equitystatement" xfId="57"/>
    <cellStyle name="Normal_GpCashflo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57150</xdr:rowOff>
    </xdr:from>
    <xdr:ext cx="2276475" cy="600075"/>
    <xdr:sp>
      <xdr:nvSpPr>
        <xdr:cNvPr id="1" name="Picture 10"/>
        <xdr:cNvSpPr>
          <a:spLocks noChangeAspect="1"/>
        </xdr:cNvSpPr>
      </xdr:nvSpPr>
      <xdr:spPr>
        <a:xfrm>
          <a:off x="76200" y="57150"/>
          <a:ext cx="2276475" cy="6000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xdr:col>
      <xdr:colOff>1714500</xdr:colOff>
      <xdr:row>2</xdr:row>
      <xdr:rowOff>85725</xdr:rowOff>
    </xdr:to>
    <xdr:pic>
      <xdr:nvPicPr>
        <xdr:cNvPr id="2" name="Picture 10"/>
        <xdr:cNvPicPr preferRelativeResize="1">
          <a:picLocks noChangeAspect="1"/>
        </xdr:cNvPicPr>
      </xdr:nvPicPr>
      <xdr:blipFill>
        <a:blip r:embed="rId1"/>
        <a:stretch>
          <a:fillRect/>
        </a:stretch>
      </xdr:blipFill>
      <xdr:spPr>
        <a:xfrm>
          <a:off x="0" y="0"/>
          <a:ext cx="2124075" cy="63817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838325" cy="619125"/>
    <xdr:sp>
      <xdr:nvSpPr>
        <xdr:cNvPr id="1" name="Picture 10"/>
        <xdr:cNvSpPr>
          <a:spLocks noChangeAspect="1"/>
        </xdr:cNvSpPr>
      </xdr:nvSpPr>
      <xdr:spPr>
        <a:xfrm>
          <a:off x="0" y="114300"/>
          <a:ext cx="1838325" cy="619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19050</xdr:rowOff>
    </xdr:from>
    <xdr:to>
      <xdr:col>1</xdr:col>
      <xdr:colOff>704850</xdr:colOff>
      <xdr:row>2</xdr:row>
      <xdr:rowOff>133350</xdr:rowOff>
    </xdr:to>
    <xdr:pic>
      <xdr:nvPicPr>
        <xdr:cNvPr id="2" name="Picture 10"/>
        <xdr:cNvPicPr preferRelativeResize="1">
          <a:picLocks noChangeAspect="1"/>
        </xdr:cNvPicPr>
      </xdr:nvPicPr>
      <xdr:blipFill>
        <a:blip r:embed="rId1"/>
        <a:stretch>
          <a:fillRect/>
        </a:stretch>
      </xdr:blipFill>
      <xdr:spPr>
        <a:xfrm>
          <a:off x="0" y="19050"/>
          <a:ext cx="2057400" cy="666750"/>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2095500</xdr:colOff>
      <xdr:row>2</xdr:row>
      <xdr:rowOff>171450</xdr:rowOff>
    </xdr:to>
    <xdr:pic>
      <xdr:nvPicPr>
        <xdr:cNvPr id="1" name="Picture 10"/>
        <xdr:cNvPicPr preferRelativeResize="1">
          <a:picLocks noChangeAspect="1"/>
        </xdr:cNvPicPr>
      </xdr:nvPicPr>
      <xdr:blipFill>
        <a:blip r:embed="rId1"/>
        <a:stretch>
          <a:fillRect/>
        </a:stretch>
      </xdr:blipFill>
      <xdr:spPr>
        <a:xfrm>
          <a:off x="28575" y="85725"/>
          <a:ext cx="2066925" cy="60960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9</xdr:row>
      <xdr:rowOff>76200</xdr:rowOff>
    </xdr:from>
    <xdr:to>
      <xdr:col>0</xdr:col>
      <xdr:colOff>466725</xdr:colOff>
      <xdr:row>9</xdr:row>
      <xdr:rowOff>76200</xdr:rowOff>
    </xdr:to>
    <xdr:sp>
      <xdr:nvSpPr>
        <xdr:cNvPr id="1" name="Line 2"/>
        <xdr:cNvSpPr>
          <a:spLocks/>
        </xdr:cNvSpPr>
      </xdr:nvSpPr>
      <xdr:spPr>
        <a:xfrm>
          <a:off x="466725" y="1619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8</xdr:row>
      <xdr:rowOff>95250</xdr:rowOff>
    </xdr:from>
    <xdr:to>
      <xdr:col>10</xdr:col>
      <xdr:colOff>0</xdr:colOff>
      <xdr:row>8</xdr:row>
      <xdr:rowOff>95250</xdr:rowOff>
    </xdr:to>
    <xdr:sp>
      <xdr:nvSpPr>
        <xdr:cNvPr id="2" name="Line 3"/>
        <xdr:cNvSpPr>
          <a:spLocks/>
        </xdr:cNvSpPr>
      </xdr:nvSpPr>
      <xdr:spPr>
        <a:xfrm>
          <a:off x="6600825" y="147637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8</xdr:row>
      <xdr:rowOff>104775</xdr:rowOff>
    </xdr:from>
    <xdr:to>
      <xdr:col>5</xdr:col>
      <xdr:colOff>85725</xdr:colOff>
      <xdr:row>8</xdr:row>
      <xdr:rowOff>104775</xdr:rowOff>
    </xdr:to>
    <xdr:sp>
      <xdr:nvSpPr>
        <xdr:cNvPr id="3" name="Line 4"/>
        <xdr:cNvSpPr>
          <a:spLocks/>
        </xdr:cNvSpPr>
      </xdr:nvSpPr>
      <xdr:spPr>
        <a:xfrm flipH="1">
          <a:off x="3124200" y="1485900"/>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114300</xdr:rowOff>
    </xdr:from>
    <xdr:to>
      <xdr:col>8</xdr:col>
      <xdr:colOff>0</xdr:colOff>
      <xdr:row>9</xdr:row>
      <xdr:rowOff>114300</xdr:rowOff>
    </xdr:to>
    <xdr:sp>
      <xdr:nvSpPr>
        <xdr:cNvPr id="4" name="Line 5"/>
        <xdr:cNvSpPr>
          <a:spLocks/>
        </xdr:cNvSpPr>
      </xdr:nvSpPr>
      <xdr:spPr>
        <a:xfrm>
          <a:off x="6381750" y="165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114300</xdr:rowOff>
    </xdr:from>
    <xdr:to>
      <xdr:col>2</xdr:col>
      <xdr:colOff>9525</xdr:colOff>
      <xdr:row>2</xdr:row>
      <xdr:rowOff>171450</xdr:rowOff>
    </xdr:to>
    <xdr:pic>
      <xdr:nvPicPr>
        <xdr:cNvPr id="5" name="Picture 10"/>
        <xdr:cNvPicPr preferRelativeResize="1">
          <a:picLocks noChangeAspect="1"/>
        </xdr:cNvPicPr>
      </xdr:nvPicPr>
      <xdr:blipFill>
        <a:blip r:embed="rId1"/>
        <a:stretch>
          <a:fillRect/>
        </a:stretch>
      </xdr:blipFill>
      <xdr:spPr>
        <a:xfrm>
          <a:off x="9525" y="114300"/>
          <a:ext cx="1447800" cy="438150"/>
        </a:xfrm>
        <a:prstGeom prst="rect">
          <a:avLst/>
        </a:prstGeom>
        <a:solidFill>
          <a:srgbClr val="FFFFFF"/>
        </a:solidFill>
        <a:ln w="9525" cmpd="sng">
          <a:solidFill>
            <a:srgbClr val="FFFFFF"/>
          </a:solidFill>
          <a:headEnd type="none"/>
          <a:tailEnd type="none"/>
        </a:ln>
      </xdr:spPr>
    </xdr:pic>
    <xdr:clientData/>
  </xdr:twoCellAnchor>
  <xdr:twoCellAnchor>
    <xdr:from>
      <xdr:col>7</xdr:col>
      <xdr:colOff>200025</xdr:colOff>
      <xdr:row>9</xdr:row>
      <xdr:rowOff>95250</xdr:rowOff>
    </xdr:from>
    <xdr:to>
      <xdr:col>8</xdr:col>
      <xdr:colOff>0</xdr:colOff>
      <xdr:row>9</xdr:row>
      <xdr:rowOff>95250</xdr:rowOff>
    </xdr:to>
    <xdr:sp>
      <xdr:nvSpPr>
        <xdr:cNvPr id="6" name="Line 3"/>
        <xdr:cNvSpPr>
          <a:spLocks/>
        </xdr:cNvSpPr>
      </xdr:nvSpPr>
      <xdr:spPr>
        <a:xfrm>
          <a:off x="5819775" y="163830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9</xdr:row>
      <xdr:rowOff>85725</xdr:rowOff>
    </xdr:from>
    <xdr:to>
      <xdr:col>5</xdr:col>
      <xdr:colOff>514350</xdr:colOff>
      <xdr:row>9</xdr:row>
      <xdr:rowOff>85725</xdr:rowOff>
    </xdr:to>
    <xdr:sp>
      <xdr:nvSpPr>
        <xdr:cNvPr id="7" name="Straight Arrow Connector 4"/>
        <xdr:cNvSpPr>
          <a:spLocks/>
        </xdr:cNvSpPr>
      </xdr:nvSpPr>
      <xdr:spPr>
        <a:xfrm flipH="1">
          <a:off x="4248150" y="1628775"/>
          <a:ext cx="447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266825" cy="381000"/>
    <xdr:sp>
      <xdr:nvSpPr>
        <xdr:cNvPr id="1" name="Picture 4"/>
        <xdr:cNvSpPr>
          <a:spLocks noChangeAspect="1"/>
        </xdr:cNvSpPr>
      </xdr:nvSpPr>
      <xdr:spPr>
        <a:xfrm>
          <a:off x="0" y="114300"/>
          <a:ext cx="1266825"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95250</xdr:rowOff>
    </xdr:from>
    <xdr:to>
      <xdr:col>1</xdr:col>
      <xdr:colOff>47625</xdr:colOff>
      <xdr:row>2</xdr:row>
      <xdr:rowOff>161925</xdr:rowOff>
    </xdr:to>
    <xdr:pic>
      <xdr:nvPicPr>
        <xdr:cNvPr id="2" name="Picture 10"/>
        <xdr:cNvPicPr preferRelativeResize="1">
          <a:picLocks noChangeAspect="1"/>
        </xdr:cNvPicPr>
      </xdr:nvPicPr>
      <xdr:blipFill>
        <a:blip r:embed="rId1"/>
        <a:stretch>
          <a:fillRect/>
        </a:stretch>
      </xdr:blipFill>
      <xdr:spPr>
        <a:xfrm>
          <a:off x="19050" y="95250"/>
          <a:ext cx="1381125" cy="447675"/>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152400</xdr:rowOff>
    </xdr:from>
    <xdr:to>
      <xdr:col>3</xdr:col>
      <xdr:colOff>209550</xdr:colOff>
      <xdr:row>2</xdr:row>
      <xdr:rowOff>190500</xdr:rowOff>
    </xdr:to>
    <xdr:pic>
      <xdr:nvPicPr>
        <xdr:cNvPr id="1" name="Picture 10"/>
        <xdr:cNvPicPr preferRelativeResize="1">
          <a:picLocks noChangeAspect="1"/>
        </xdr:cNvPicPr>
      </xdr:nvPicPr>
      <xdr:blipFill>
        <a:blip r:embed="rId1"/>
        <a:stretch>
          <a:fillRect/>
        </a:stretch>
      </xdr:blipFill>
      <xdr:spPr>
        <a:xfrm>
          <a:off x="114300" y="152400"/>
          <a:ext cx="1552575" cy="561975"/>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P85"/>
  <sheetViews>
    <sheetView showGridLines="0" tabSelected="1" showOutlineSymbols="0" zoomScale="75" zoomScaleNormal="75" zoomScalePageLayoutView="0" workbookViewId="0" topLeftCell="A1">
      <selection activeCell="A1" sqref="A1"/>
    </sheetView>
  </sheetViews>
  <sheetFormatPr defaultColWidth="10.6640625" defaultRowHeight="15"/>
  <cols>
    <col min="1" max="1" width="4.77734375" style="12" customWidth="1"/>
    <col min="2" max="2" width="26.77734375" style="12" customWidth="1"/>
    <col min="3" max="3" width="10.77734375" style="12" customWidth="1"/>
    <col min="4" max="4" width="13.10546875" style="12" customWidth="1"/>
    <col min="5" max="5" width="2.77734375" style="12" customWidth="1"/>
    <col min="6" max="6" width="13.10546875" style="12" customWidth="1"/>
    <col min="7" max="7" width="2.77734375" style="12" customWidth="1"/>
    <col min="8" max="8" width="13.10546875" style="12" customWidth="1"/>
    <col min="9" max="9" width="2.77734375" style="12" customWidth="1"/>
    <col min="10" max="10" width="13.10546875" style="12" customWidth="1"/>
    <col min="11" max="12" width="13.3359375" style="12" customWidth="1"/>
    <col min="13" max="36" width="10.6640625" style="12" customWidth="1"/>
    <col min="37" max="37" width="15.21484375" style="12" customWidth="1"/>
    <col min="38" max="42" width="10.6640625" style="12" customWidth="1"/>
    <col min="43" max="43" width="8.99609375" style="12" customWidth="1"/>
    <col min="44" max="66" width="10.6640625" style="12" customWidth="1"/>
    <col min="67" max="67" width="12.6640625" style="12" customWidth="1"/>
    <col min="68" max="16384" width="10.6640625" style="12" customWidth="1"/>
  </cols>
  <sheetData>
    <row r="1" spans="3:10" s="9" customFormat="1" ht="21.75">
      <c r="C1" s="23" t="s">
        <v>105</v>
      </c>
      <c r="E1" s="1"/>
      <c r="F1" s="1"/>
      <c r="G1" s="1"/>
      <c r="H1" s="1"/>
      <c r="I1" s="1"/>
      <c r="J1" s="1"/>
    </row>
    <row r="2" spans="3:250" ht="21.75">
      <c r="C2" s="25" t="s">
        <v>106</v>
      </c>
      <c r="E2" s="1"/>
      <c r="F2" s="1"/>
      <c r="G2" s="1"/>
      <c r="H2" s="1"/>
      <c r="I2" s="1"/>
      <c r="J2" s="1"/>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row>
    <row r="3" spans="3:250" ht="21.75">
      <c r="C3" s="25" t="s">
        <v>107</v>
      </c>
      <c r="E3" s="1"/>
      <c r="F3" s="1"/>
      <c r="G3" s="1"/>
      <c r="H3" s="1"/>
      <c r="I3" s="1"/>
      <c r="J3" s="1"/>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row>
    <row r="4" spans="1:10" ht="21.75" customHeight="1">
      <c r="A4" s="1"/>
      <c r="B4" s="1"/>
      <c r="D4" s="1"/>
      <c r="E4" s="1"/>
      <c r="F4" s="1"/>
      <c r="G4" s="1"/>
      <c r="H4" s="1"/>
      <c r="I4" s="1"/>
      <c r="J4" s="1"/>
    </row>
    <row r="5" spans="1:10" ht="18" customHeight="1">
      <c r="A5" s="13" t="s">
        <v>217</v>
      </c>
      <c r="B5" s="13"/>
      <c r="C5" s="13"/>
      <c r="D5" s="13"/>
      <c r="E5" s="13"/>
      <c r="F5" s="13"/>
      <c r="G5" s="13"/>
      <c r="H5" s="1"/>
      <c r="I5" s="1"/>
      <c r="J5" s="1"/>
    </row>
    <row r="6" spans="1:10" ht="18" customHeight="1">
      <c r="A6" s="13" t="s">
        <v>261</v>
      </c>
      <c r="B6" s="13"/>
      <c r="C6" s="13"/>
      <c r="D6" s="13"/>
      <c r="E6" s="13"/>
      <c r="F6" s="13"/>
      <c r="G6" s="13"/>
      <c r="H6" s="1"/>
      <c r="I6" s="1"/>
      <c r="J6" s="1"/>
    </row>
    <row r="7" spans="1:10" ht="18" customHeight="1">
      <c r="A7" s="13" t="s">
        <v>216</v>
      </c>
      <c r="B7" s="13"/>
      <c r="C7" s="13"/>
      <c r="D7" s="13"/>
      <c r="E7" s="13"/>
      <c r="F7" s="13"/>
      <c r="G7" s="13"/>
      <c r="H7" s="1"/>
      <c r="I7" s="1"/>
      <c r="J7" s="1"/>
    </row>
    <row r="8" spans="1:10" ht="20.25">
      <c r="A8" s="1"/>
      <c r="B8" s="13"/>
      <c r="C8" s="13"/>
      <c r="D8" s="13"/>
      <c r="E8" s="13"/>
      <c r="F8" s="13"/>
      <c r="G8" s="13"/>
      <c r="H8" s="1"/>
      <c r="I8" s="1"/>
      <c r="J8" s="1"/>
    </row>
    <row r="9" spans="1:10" ht="14.25" customHeight="1">
      <c r="A9" s="1"/>
      <c r="B9" s="1"/>
      <c r="C9" s="1"/>
      <c r="D9" s="1"/>
      <c r="E9" s="1"/>
      <c r="F9" s="1"/>
      <c r="G9" s="1"/>
      <c r="H9" s="1"/>
      <c r="I9" s="1"/>
      <c r="J9" s="1"/>
    </row>
    <row r="10" spans="1:10" s="27" customFormat="1" ht="20.25">
      <c r="A10" s="13" t="s">
        <v>98</v>
      </c>
      <c r="B10" s="13"/>
      <c r="C10" s="13"/>
      <c r="D10" s="13"/>
      <c r="E10" s="13"/>
      <c r="F10" s="13"/>
      <c r="G10" s="13"/>
      <c r="H10" s="13"/>
      <c r="I10" s="13"/>
      <c r="J10" s="13"/>
    </row>
    <row r="11" spans="1:10" s="27" customFormat="1" ht="20.25">
      <c r="A11" s="13" t="s">
        <v>259</v>
      </c>
      <c r="B11" s="13"/>
      <c r="C11" s="13"/>
      <c r="D11" s="13"/>
      <c r="E11" s="13"/>
      <c r="F11" s="13"/>
      <c r="G11" s="13"/>
      <c r="H11" s="13"/>
      <c r="I11" s="13"/>
      <c r="J11" s="13"/>
    </row>
    <row r="12" spans="1:3" s="27" customFormat="1" ht="20.25">
      <c r="A12" s="13"/>
      <c r="B12" s="13"/>
      <c r="C12" s="13"/>
    </row>
    <row r="13" spans="1:10" s="27" customFormat="1" ht="21.75" customHeight="1">
      <c r="A13" s="13"/>
      <c r="B13" s="13"/>
      <c r="C13" s="13"/>
      <c r="D13" s="191" t="s">
        <v>126</v>
      </c>
      <c r="E13" s="191"/>
      <c r="F13" s="191"/>
      <c r="G13" s="13"/>
      <c r="H13" s="191" t="s">
        <v>313</v>
      </c>
      <c r="I13" s="191"/>
      <c r="J13" s="191"/>
    </row>
    <row r="14" spans="1:10" s="27" customFormat="1" ht="21.75" customHeight="1">
      <c r="A14" s="13"/>
      <c r="B14" s="13"/>
      <c r="C14" s="13"/>
      <c r="D14" s="103" t="s">
        <v>262</v>
      </c>
      <c r="E14" s="104"/>
      <c r="F14" s="103" t="s">
        <v>263</v>
      </c>
      <c r="G14" s="104"/>
      <c r="H14" s="103" t="str">
        <f>D14</f>
        <v>31.5.2013</v>
      </c>
      <c r="I14" s="104"/>
      <c r="J14" s="103" t="str">
        <f>F14</f>
        <v>31.5.2012</v>
      </c>
    </row>
    <row r="15" spans="1:10" s="27" customFormat="1" ht="20.25">
      <c r="A15" s="13"/>
      <c r="B15" s="13"/>
      <c r="C15" s="13"/>
      <c r="D15" s="102" t="s">
        <v>295</v>
      </c>
      <c r="E15" s="102"/>
      <c r="F15" s="102" t="s">
        <v>295</v>
      </c>
      <c r="G15" s="13"/>
      <c r="H15" s="102" t="s">
        <v>295</v>
      </c>
      <c r="I15" s="102"/>
      <c r="J15" s="102" t="s">
        <v>294</v>
      </c>
    </row>
    <row r="16" spans="1:10" s="27" customFormat="1" ht="20.25">
      <c r="A16" s="13"/>
      <c r="B16" s="13"/>
      <c r="C16" s="13"/>
      <c r="D16" s="105" t="s">
        <v>16</v>
      </c>
      <c r="E16" s="102"/>
      <c r="F16" s="105" t="s">
        <v>16</v>
      </c>
      <c r="G16" s="13"/>
      <c r="H16" s="105" t="s">
        <v>16</v>
      </c>
      <c r="I16" s="13"/>
      <c r="J16" s="105" t="s">
        <v>16</v>
      </c>
    </row>
    <row r="17" spans="1:14" ht="16.5" customHeight="1">
      <c r="A17" s="1"/>
      <c r="B17" s="1"/>
      <c r="C17" s="1"/>
      <c r="D17" s="15"/>
      <c r="E17" s="15"/>
      <c r="F17" s="159"/>
      <c r="G17" s="14"/>
      <c r="H17" s="15"/>
      <c r="I17" s="14"/>
      <c r="J17" s="159"/>
      <c r="L17" s="72"/>
      <c r="M17" s="72"/>
      <c r="N17" s="72"/>
    </row>
    <row r="18" spans="1:14" ht="20.25">
      <c r="A18" s="1" t="s">
        <v>26</v>
      </c>
      <c r="B18" s="1"/>
      <c r="C18" s="1"/>
      <c r="D18" s="2">
        <v>50494</v>
      </c>
      <c r="E18" s="2"/>
      <c r="F18" s="2">
        <v>46683</v>
      </c>
      <c r="G18" s="2"/>
      <c r="H18" s="2">
        <v>201935</v>
      </c>
      <c r="I18" s="2"/>
      <c r="J18" s="2">
        <v>178208</v>
      </c>
      <c r="K18" s="2"/>
      <c r="L18" s="2"/>
      <c r="M18" s="167"/>
      <c r="N18" s="72"/>
    </row>
    <row r="19" spans="1:14" ht="16.5" customHeight="1">
      <c r="A19" s="1"/>
      <c r="B19" s="1"/>
      <c r="C19" s="1"/>
      <c r="D19" s="2"/>
      <c r="E19" s="16"/>
      <c r="F19" s="2"/>
      <c r="G19" s="16"/>
      <c r="H19" s="2"/>
      <c r="I19" s="16"/>
      <c r="J19" s="2"/>
      <c r="K19" s="2"/>
      <c r="L19" s="2"/>
      <c r="M19" s="72"/>
      <c r="N19" s="72"/>
    </row>
    <row r="20" spans="1:14" ht="20.25">
      <c r="A20" s="1" t="s">
        <v>79</v>
      </c>
      <c r="B20" s="1"/>
      <c r="C20" s="1"/>
      <c r="D20" s="16">
        <v>807</v>
      </c>
      <c r="E20" s="16"/>
      <c r="F20" s="16">
        <v>544</v>
      </c>
      <c r="G20" s="16"/>
      <c r="H20" s="16">
        <v>1740</v>
      </c>
      <c r="I20" s="16"/>
      <c r="J20" s="16">
        <v>1307</v>
      </c>
      <c r="K20" s="2"/>
      <c r="L20" s="2"/>
      <c r="M20" s="167"/>
      <c r="N20" s="72"/>
    </row>
    <row r="21" spans="1:14" ht="20.25">
      <c r="A21" s="1"/>
      <c r="B21" s="1"/>
      <c r="C21" s="1"/>
      <c r="D21" s="16"/>
      <c r="E21" s="16"/>
      <c r="F21" s="16"/>
      <c r="G21" s="16"/>
      <c r="H21" s="16"/>
      <c r="I21" s="16"/>
      <c r="J21" s="16"/>
      <c r="K21" s="2"/>
      <c r="L21" s="2"/>
      <c r="M21" s="72"/>
      <c r="N21" s="72"/>
    </row>
    <row r="22" spans="1:14" ht="20.25">
      <c r="A22" s="1" t="s">
        <v>174</v>
      </c>
      <c r="B22" s="1"/>
      <c r="C22" s="1"/>
      <c r="D22" s="16"/>
      <c r="E22" s="16"/>
      <c r="F22" s="16"/>
      <c r="G22" s="16"/>
      <c r="H22" s="16"/>
      <c r="I22" s="16"/>
      <c r="J22" s="16"/>
      <c r="K22" s="2"/>
      <c r="L22" s="2"/>
      <c r="M22" s="72"/>
      <c r="N22" s="72"/>
    </row>
    <row r="23" spans="1:14" ht="20.25">
      <c r="A23" s="1" t="s">
        <v>175</v>
      </c>
      <c r="B23" s="1"/>
      <c r="C23" s="1"/>
      <c r="D23" s="16">
        <v>-43806</v>
      </c>
      <c r="E23" s="16"/>
      <c r="F23" s="16">
        <v>-42676</v>
      </c>
      <c r="G23" s="16"/>
      <c r="H23" s="16">
        <v>-176808</v>
      </c>
      <c r="I23" s="16"/>
      <c r="J23" s="16">
        <v>-160580</v>
      </c>
      <c r="K23" s="2"/>
      <c r="L23" s="2"/>
      <c r="M23" s="167"/>
      <c r="N23" s="72"/>
    </row>
    <row r="24" spans="1:14" ht="16.5" customHeight="1">
      <c r="A24" s="1"/>
      <c r="B24" s="1"/>
      <c r="C24" s="1"/>
      <c r="D24" s="16"/>
      <c r="E24" s="16"/>
      <c r="F24" s="16"/>
      <c r="G24" s="16"/>
      <c r="H24" s="16"/>
      <c r="I24" s="16"/>
      <c r="J24" s="16"/>
      <c r="K24" s="2"/>
      <c r="L24" s="2"/>
      <c r="M24" s="72"/>
      <c r="N24" s="72"/>
    </row>
    <row r="25" spans="1:14" ht="20.25" customHeight="1">
      <c r="A25" s="1" t="s">
        <v>95</v>
      </c>
      <c r="B25" s="1"/>
      <c r="C25" s="1"/>
      <c r="D25" s="16">
        <v>-937</v>
      </c>
      <c r="E25" s="16"/>
      <c r="F25" s="16">
        <v>-1152</v>
      </c>
      <c r="G25" s="16"/>
      <c r="H25" s="16">
        <v>-4079</v>
      </c>
      <c r="I25" s="16"/>
      <c r="J25" s="16">
        <v>-4684</v>
      </c>
      <c r="K25" s="2"/>
      <c r="L25" s="2"/>
      <c r="M25" s="167"/>
      <c r="N25" s="72"/>
    </row>
    <row r="26" spans="1:14" ht="15.75" customHeight="1">
      <c r="A26" s="1"/>
      <c r="B26" s="1"/>
      <c r="C26" s="1"/>
      <c r="D26" s="16"/>
      <c r="E26" s="2"/>
      <c r="F26" s="16"/>
      <c r="G26" s="16"/>
      <c r="H26" s="16"/>
      <c r="I26" s="16"/>
      <c r="J26" s="16"/>
      <c r="K26" s="2"/>
      <c r="L26" s="2"/>
      <c r="M26" s="167"/>
      <c r="N26" s="72"/>
    </row>
    <row r="27" spans="1:14" ht="20.25">
      <c r="A27" s="1" t="s">
        <v>46</v>
      </c>
      <c r="B27" s="1"/>
      <c r="C27" s="16"/>
      <c r="D27" s="28">
        <f>SUM(D18:D25)</f>
        <v>6558</v>
      </c>
      <c r="E27" s="2"/>
      <c r="F27" s="28">
        <f>F18+F20+F23+F25</f>
        <v>3399</v>
      </c>
      <c r="G27" s="16"/>
      <c r="H27" s="28">
        <f>SUM(H18:H25)</f>
        <v>22788</v>
      </c>
      <c r="I27" s="16"/>
      <c r="J27" s="28">
        <f>J18+J20+J23+J25</f>
        <v>14251</v>
      </c>
      <c r="K27" s="2"/>
      <c r="L27" s="2"/>
      <c r="M27" s="167"/>
      <c r="N27" s="72"/>
    </row>
    <row r="28" spans="1:14" ht="20.25">
      <c r="A28" s="1"/>
      <c r="B28" s="1"/>
      <c r="C28" s="1"/>
      <c r="D28" s="16"/>
      <c r="E28" s="2"/>
      <c r="F28" s="16"/>
      <c r="G28" s="16"/>
      <c r="H28" s="16"/>
      <c r="I28" s="16"/>
      <c r="J28" s="16"/>
      <c r="K28" s="2"/>
      <c r="L28" s="2"/>
      <c r="M28" s="167"/>
      <c r="N28" s="72"/>
    </row>
    <row r="29" spans="1:14" ht="20.25">
      <c r="A29" s="1" t="s">
        <v>224</v>
      </c>
      <c r="B29" s="1"/>
      <c r="C29" s="1"/>
      <c r="D29" s="16">
        <f>-Notes!H180</f>
        <v>-612</v>
      </c>
      <c r="E29" s="2"/>
      <c r="F29" s="16">
        <v>-1383</v>
      </c>
      <c r="G29" s="16"/>
      <c r="H29" s="16">
        <f>-Notes!I180</f>
        <v>-3555</v>
      </c>
      <c r="I29" s="16"/>
      <c r="J29" s="16">
        <v>-3665</v>
      </c>
      <c r="K29" s="2"/>
      <c r="L29" s="2"/>
      <c r="M29" s="167"/>
      <c r="N29" s="72"/>
    </row>
    <row r="30" spans="1:14" ht="15.75" customHeight="1">
      <c r="A30" s="1"/>
      <c r="B30" s="1"/>
      <c r="C30" s="1"/>
      <c r="D30" s="16"/>
      <c r="E30" s="2"/>
      <c r="F30" s="16"/>
      <c r="G30" s="2"/>
      <c r="H30" s="16"/>
      <c r="I30" s="2"/>
      <c r="J30" s="16"/>
      <c r="K30" s="2"/>
      <c r="L30" s="2"/>
      <c r="M30" s="167"/>
      <c r="N30" s="168"/>
    </row>
    <row r="31" spans="1:14" ht="21" thickBot="1">
      <c r="A31" s="1" t="s">
        <v>1</v>
      </c>
      <c r="B31" s="1"/>
      <c r="C31" s="1"/>
      <c r="D31" s="29">
        <f>SUM(D27:D30)</f>
        <v>5946</v>
      </c>
      <c r="E31" s="2"/>
      <c r="F31" s="29">
        <f>SUM(F27:F30)</f>
        <v>2016</v>
      </c>
      <c r="G31" s="2"/>
      <c r="H31" s="29">
        <f>SUM(H27:H30)</f>
        <v>19233</v>
      </c>
      <c r="I31" s="2">
        <f>SUM(I27:I30)</f>
        <v>0</v>
      </c>
      <c r="J31" s="29">
        <f>SUM(J27:J30)</f>
        <v>10586</v>
      </c>
      <c r="K31" s="2"/>
      <c r="L31" s="2"/>
      <c r="M31" s="167"/>
      <c r="N31" s="72"/>
    </row>
    <row r="32" spans="1:14" ht="21" thickTop="1">
      <c r="A32" s="1"/>
      <c r="B32" s="1"/>
      <c r="C32" s="1"/>
      <c r="D32" s="2"/>
      <c r="E32" s="2"/>
      <c r="F32" s="2"/>
      <c r="G32" s="2"/>
      <c r="H32" s="2"/>
      <c r="I32" s="2"/>
      <c r="J32" s="2"/>
      <c r="K32" s="2"/>
      <c r="L32" s="72"/>
      <c r="M32" s="72"/>
      <c r="N32" s="72"/>
    </row>
    <row r="33" spans="1:11" ht="20.25">
      <c r="A33" s="1" t="s">
        <v>225</v>
      </c>
      <c r="B33" s="1"/>
      <c r="C33" s="1"/>
      <c r="D33" s="2"/>
      <c r="E33" s="2"/>
      <c r="F33" s="2"/>
      <c r="G33" s="2"/>
      <c r="H33" s="2"/>
      <c r="I33" s="2"/>
      <c r="J33" s="2"/>
      <c r="K33" s="2"/>
    </row>
    <row r="34" spans="1:11" ht="21" customHeight="1" thickBot="1">
      <c r="A34" s="1" t="s">
        <v>170</v>
      </c>
      <c r="B34" s="1"/>
      <c r="C34" s="1"/>
      <c r="D34" s="30">
        <f>D31</f>
        <v>5946</v>
      </c>
      <c r="E34" s="2"/>
      <c r="F34" s="30">
        <f>F31</f>
        <v>2016</v>
      </c>
      <c r="G34" s="2"/>
      <c r="H34" s="30">
        <f>H31</f>
        <v>19233</v>
      </c>
      <c r="I34" s="2"/>
      <c r="J34" s="30">
        <f>J31</f>
        <v>10586</v>
      </c>
      <c r="K34" s="2"/>
    </row>
    <row r="35" spans="1:11" ht="20.25" customHeight="1" thickTop="1">
      <c r="A35" s="1"/>
      <c r="B35" s="1"/>
      <c r="C35" s="1"/>
      <c r="D35" s="2"/>
      <c r="E35" s="16"/>
      <c r="F35" s="2"/>
      <c r="G35" s="16"/>
      <c r="H35" s="2"/>
      <c r="I35" s="16"/>
      <c r="J35" s="2"/>
      <c r="K35" s="2"/>
    </row>
    <row r="36" spans="1:11" ht="20.25">
      <c r="A36" s="1" t="s">
        <v>47</v>
      </c>
      <c r="B36" s="1"/>
      <c r="C36" s="1"/>
      <c r="D36" s="1"/>
      <c r="E36" s="16"/>
      <c r="F36" s="1"/>
      <c r="G36" s="16"/>
      <c r="H36" s="1"/>
      <c r="I36" s="16"/>
      <c r="J36" s="1"/>
      <c r="K36" s="1"/>
    </row>
    <row r="37" spans="1:11" ht="20.25">
      <c r="A37" s="1"/>
      <c r="B37" s="1"/>
      <c r="C37" s="1"/>
      <c r="D37" s="1"/>
      <c r="E37" s="16"/>
      <c r="F37" s="1"/>
      <c r="G37" s="16"/>
      <c r="H37" s="1"/>
      <c r="I37" s="16"/>
      <c r="J37" s="1"/>
      <c r="K37" s="1"/>
    </row>
    <row r="38" spans="1:11" ht="21" thickBot="1">
      <c r="A38" s="1" t="s">
        <v>14</v>
      </c>
      <c r="B38" s="1" t="s">
        <v>48</v>
      </c>
      <c r="C38" s="1"/>
      <c r="D38" s="17">
        <f>Notes!H226</f>
        <v>4.5347081344091755</v>
      </c>
      <c r="E38" s="17"/>
      <c r="F38" s="17">
        <v>1.54</v>
      </c>
      <c r="G38" s="17"/>
      <c r="H38" s="17">
        <f>Notes!I226</f>
        <v>14.694691482534154</v>
      </c>
      <c r="I38" s="17"/>
      <c r="J38" s="17">
        <v>8.1</v>
      </c>
      <c r="K38" s="17"/>
    </row>
    <row r="39" spans="1:10" ht="21" thickTop="1">
      <c r="A39" s="1"/>
      <c r="B39" s="1"/>
      <c r="C39" s="1"/>
      <c r="D39" s="31"/>
      <c r="E39" s="17"/>
      <c r="F39" s="31"/>
      <c r="G39" s="17"/>
      <c r="H39" s="31"/>
      <c r="I39" s="17"/>
      <c r="J39" s="31"/>
    </row>
    <row r="40" spans="1:10" ht="21" thickBot="1">
      <c r="A40" s="1" t="s">
        <v>15</v>
      </c>
      <c r="B40" s="1" t="s">
        <v>254</v>
      </c>
      <c r="C40" s="1"/>
      <c r="D40" s="17">
        <f>Notes!H238</f>
        <v>4.255075533673491</v>
      </c>
      <c r="E40" s="17"/>
      <c r="F40" s="17">
        <v>1.54</v>
      </c>
      <c r="G40" s="17"/>
      <c r="H40" s="17">
        <f>Notes!I238</f>
        <v>13.786997942667078</v>
      </c>
      <c r="I40" s="17"/>
      <c r="J40" s="17">
        <v>8.1</v>
      </c>
    </row>
    <row r="41" spans="1:10" ht="21" thickTop="1">
      <c r="A41" s="32"/>
      <c r="B41" s="1"/>
      <c r="C41" s="1"/>
      <c r="D41" s="18"/>
      <c r="E41" s="19"/>
      <c r="F41" s="18"/>
      <c r="G41" s="19"/>
      <c r="H41" s="18"/>
      <c r="I41" s="19"/>
      <c r="J41" s="18"/>
    </row>
    <row r="42" spans="1:10" ht="20.25">
      <c r="A42" s="1"/>
      <c r="B42" s="1"/>
      <c r="C42" s="1"/>
      <c r="D42" s="1"/>
      <c r="E42" s="1"/>
      <c r="F42" s="1"/>
      <c r="G42" s="1"/>
      <c r="H42" s="1"/>
      <c r="I42" s="1"/>
      <c r="J42" s="1"/>
    </row>
    <row r="43" spans="1:10" ht="18">
      <c r="A43" s="9"/>
      <c r="B43" s="9"/>
      <c r="C43" s="9"/>
      <c r="D43" s="11"/>
      <c r="E43" s="9"/>
      <c r="F43" s="11"/>
      <c r="G43" s="9"/>
      <c r="H43" s="11"/>
      <c r="I43" s="9"/>
      <c r="J43" s="11"/>
    </row>
    <row r="44" spans="1:10" ht="33" customHeight="1">
      <c r="A44" s="192" t="s">
        <v>167</v>
      </c>
      <c r="B44" s="192"/>
      <c r="C44" s="192"/>
      <c r="D44" s="192"/>
      <c r="E44" s="192"/>
      <c r="F44" s="192"/>
      <c r="G44" s="192"/>
      <c r="H44" s="192"/>
      <c r="I44" s="192"/>
      <c r="J44" s="192"/>
    </row>
    <row r="45" spans="1:10" ht="33" customHeight="1">
      <c r="A45" s="192"/>
      <c r="B45" s="192"/>
      <c r="C45" s="192"/>
      <c r="D45" s="192"/>
      <c r="E45" s="192"/>
      <c r="F45" s="192"/>
      <c r="G45" s="192"/>
      <c r="H45" s="192"/>
      <c r="I45" s="192"/>
      <c r="J45" s="192"/>
    </row>
    <row r="46" spans="1:10" ht="18">
      <c r="A46" s="9"/>
      <c r="B46" s="9"/>
      <c r="C46" s="9"/>
      <c r="D46" s="11"/>
      <c r="F46" s="11"/>
      <c r="H46" s="11"/>
      <c r="J46" s="11"/>
    </row>
    <row r="47" spans="4:10" ht="15">
      <c r="D47" s="22"/>
      <c r="F47" s="22"/>
      <c r="H47" s="22"/>
      <c r="J47" s="22"/>
    </row>
    <row r="48" spans="4:10" ht="15">
      <c r="D48" s="22"/>
      <c r="F48" s="22"/>
      <c r="H48" s="22"/>
      <c r="J48" s="22"/>
    </row>
    <row r="49" spans="4:10" ht="15">
      <c r="D49" s="22"/>
      <c r="F49" s="22"/>
      <c r="H49" s="22"/>
      <c r="J49" s="22"/>
    </row>
    <row r="50" spans="4:10" ht="15">
      <c r="D50" s="22"/>
      <c r="F50" s="22"/>
      <c r="H50" s="22"/>
      <c r="J50" s="22"/>
    </row>
    <row r="51" spans="4:10" ht="15">
      <c r="D51" s="22"/>
      <c r="F51" s="22"/>
      <c r="H51" s="22"/>
      <c r="J51" s="22"/>
    </row>
    <row r="52" spans="4:10" ht="15">
      <c r="D52" s="22"/>
      <c r="F52" s="22"/>
      <c r="H52" s="22"/>
      <c r="J52" s="22"/>
    </row>
    <row r="53" spans="4:10" ht="15">
      <c r="D53" s="22"/>
      <c r="F53" s="22"/>
      <c r="H53" s="22"/>
      <c r="J53" s="22"/>
    </row>
    <row r="54" spans="4:10" ht="15">
      <c r="D54" s="22"/>
      <c r="F54" s="22"/>
      <c r="H54" s="22"/>
      <c r="J54" s="22"/>
    </row>
    <row r="55" spans="4:10" ht="15">
      <c r="D55" s="22"/>
      <c r="F55" s="22"/>
      <c r="H55" s="22"/>
      <c r="J55" s="22"/>
    </row>
    <row r="56" spans="4:10" ht="15">
      <c r="D56" s="22"/>
      <c r="F56" s="22"/>
      <c r="H56" s="22"/>
      <c r="J56" s="22"/>
    </row>
    <row r="57" spans="4:10" ht="15">
      <c r="D57" s="22"/>
      <c r="F57" s="22"/>
      <c r="H57" s="22"/>
      <c r="J57" s="22"/>
    </row>
    <row r="58" spans="4:10" ht="15">
      <c r="D58" s="22"/>
      <c r="F58" s="22"/>
      <c r="H58" s="22"/>
      <c r="J58" s="22"/>
    </row>
    <row r="59" spans="4:10" ht="15">
      <c r="D59" s="22"/>
      <c r="F59" s="22"/>
      <c r="H59" s="22"/>
      <c r="J59" s="22"/>
    </row>
    <row r="60" spans="4:10" ht="15">
      <c r="D60" s="22"/>
      <c r="F60" s="22"/>
      <c r="H60" s="22"/>
      <c r="J60" s="22"/>
    </row>
    <row r="61" spans="4:10" ht="15">
      <c r="D61" s="22"/>
      <c r="F61" s="22"/>
      <c r="H61" s="22"/>
      <c r="J61" s="22"/>
    </row>
    <row r="62" spans="4:10" ht="15">
      <c r="D62" s="22"/>
      <c r="F62" s="22"/>
      <c r="H62" s="22"/>
      <c r="J62" s="22"/>
    </row>
    <row r="63" spans="4:10" ht="15">
      <c r="D63" s="22"/>
      <c r="F63" s="22"/>
      <c r="H63" s="22"/>
      <c r="J63" s="22"/>
    </row>
    <row r="64" spans="4:10" ht="15">
      <c r="D64" s="22"/>
      <c r="F64" s="22"/>
      <c r="H64" s="22"/>
      <c r="J64" s="22"/>
    </row>
    <row r="65" spans="4:10" ht="15">
      <c r="D65" s="22"/>
      <c r="F65" s="22"/>
      <c r="H65" s="22"/>
      <c r="J65" s="22"/>
    </row>
    <row r="66" spans="4:10" ht="15">
      <c r="D66" s="22"/>
      <c r="F66" s="22"/>
      <c r="H66" s="22"/>
      <c r="J66" s="22"/>
    </row>
    <row r="67" spans="4:10" ht="15">
      <c r="D67" s="22"/>
      <c r="F67" s="22"/>
      <c r="H67" s="22"/>
      <c r="J67" s="22"/>
    </row>
    <row r="68" spans="4:10" ht="15">
      <c r="D68" s="22"/>
      <c r="F68" s="22"/>
      <c r="H68" s="22"/>
      <c r="J68" s="22"/>
    </row>
    <row r="69" spans="4:10" ht="15">
      <c r="D69" s="22"/>
      <c r="F69" s="22"/>
      <c r="H69" s="22"/>
      <c r="J69" s="22"/>
    </row>
    <row r="70" spans="4:10" ht="15">
      <c r="D70" s="22"/>
      <c r="F70" s="22"/>
      <c r="H70" s="22"/>
      <c r="J70" s="22"/>
    </row>
    <row r="71" spans="4:10" ht="15">
      <c r="D71" s="22"/>
      <c r="F71" s="22"/>
      <c r="H71" s="22"/>
      <c r="J71" s="22"/>
    </row>
    <row r="72" spans="4:10" ht="15">
      <c r="D72" s="22"/>
      <c r="F72" s="22"/>
      <c r="H72" s="22"/>
      <c r="J72" s="22"/>
    </row>
    <row r="73" spans="4:10" ht="15">
      <c r="D73" s="22"/>
      <c r="F73" s="22"/>
      <c r="H73" s="22"/>
      <c r="J73" s="22"/>
    </row>
    <row r="74" spans="4:10" ht="15">
      <c r="D74" s="22"/>
      <c r="F74" s="22"/>
      <c r="H74" s="22"/>
      <c r="J74" s="22"/>
    </row>
    <row r="75" spans="4:10" ht="15">
      <c r="D75" s="22"/>
      <c r="F75" s="22"/>
      <c r="H75" s="22"/>
      <c r="J75" s="22"/>
    </row>
    <row r="76" spans="4:10" ht="15">
      <c r="D76" s="22"/>
      <c r="F76" s="22"/>
      <c r="H76" s="22"/>
      <c r="J76" s="22"/>
    </row>
    <row r="77" spans="4:10" ht="15">
      <c r="D77" s="22"/>
      <c r="F77" s="22"/>
      <c r="H77" s="22"/>
      <c r="J77" s="22"/>
    </row>
    <row r="78" spans="4:10" ht="15">
      <c r="D78" s="22"/>
      <c r="F78" s="22"/>
      <c r="H78" s="22"/>
      <c r="J78" s="22"/>
    </row>
    <row r="79" spans="4:10" ht="15">
      <c r="D79" s="22"/>
      <c r="F79" s="22"/>
      <c r="H79" s="22"/>
      <c r="J79" s="22"/>
    </row>
    <row r="80" spans="4:10" ht="15">
      <c r="D80" s="22"/>
      <c r="F80" s="22"/>
      <c r="H80" s="22"/>
      <c r="J80" s="22"/>
    </row>
    <row r="81" spans="4:10" ht="15">
      <c r="D81" s="22"/>
      <c r="F81" s="22"/>
      <c r="H81" s="22"/>
      <c r="J81" s="22"/>
    </row>
    <row r="82" spans="4:10" ht="15">
      <c r="D82" s="22"/>
      <c r="F82" s="22"/>
      <c r="H82" s="22"/>
      <c r="J82" s="22"/>
    </row>
    <row r="83" spans="4:10" ht="15">
      <c r="D83" s="22"/>
      <c r="F83" s="22"/>
      <c r="H83" s="22"/>
      <c r="J83" s="22"/>
    </row>
    <row r="84" spans="4:10" ht="15">
      <c r="D84" s="22"/>
      <c r="F84" s="22"/>
      <c r="H84" s="22"/>
      <c r="J84" s="22"/>
    </row>
    <row r="85" spans="4:10" ht="15">
      <c r="D85" s="22"/>
      <c r="F85" s="22"/>
      <c r="H85" s="22"/>
      <c r="J85" s="22"/>
    </row>
  </sheetData>
  <sheetProtection/>
  <mergeCells count="3">
    <mergeCell ref="D13:F13"/>
    <mergeCell ref="H13:J13"/>
    <mergeCell ref="A44:J45"/>
  </mergeCells>
  <printOptions/>
  <pageMargins left="0.9448818897637796" right="0.7480314960629921" top="0.984251968503937" bottom="0.5118110236220472" header="0.35433070866141736" footer="0"/>
  <pageSetup fitToHeight="1" fitToWidth="1" horizontalDpi="1200" verticalDpi="12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O69"/>
  <sheetViews>
    <sheetView showGridLines="0" zoomScale="70" zoomScaleNormal="70" zoomScalePageLayoutView="0" workbookViewId="0" topLeftCell="A1">
      <selection activeCell="A1" sqref="A1"/>
    </sheetView>
  </sheetViews>
  <sheetFormatPr defaultColWidth="8.88671875" defaultRowHeight="15"/>
  <cols>
    <col min="1" max="1" width="15.77734375" style="12" customWidth="1"/>
    <col min="2" max="2" width="37.21484375" style="12" customWidth="1"/>
    <col min="3" max="3" width="8.77734375" style="12" customWidth="1"/>
    <col min="4" max="4" width="13.21484375" style="12" customWidth="1"/>
    <col min="5" max="5" width="2.77734375" style="12" customWidth="1"/>
    <col min="6" max="6" width="13.21484375" style="12" customWidth="1"/>
    <col min="7" max="7" width="2.77734375" style="12" customWidth="1"/>
    <col min="8" max="8" width="13.21484375" style="12" customWidth="1"/>
    <col min="9" max="9" width="2.77734375" style="12" customWidth="1"/>
    <col min="10" max="10" width="13.21484375" style="12" customWidth="1"/>
    <col min="11" max="35" width="10.6640625" style="12" customWidth="1"/>
    <col min="36" max="36" width="15.21484375" style="12" customWidth="1"/>
    <col min="37" max="41" width="10.6640625" style="12" customWidth="1"/>
    <col min="42" max="42" width="8.99609375" style="12" customWidth="1"/>
    <col min="43" max="65" width="10.6640625" style="12" customWidth="1"/>
    <col min="66" max="66" width="12.6640625" style="12" customWidth="1"/>
    <col min="67" max="16384" width="8.88671875" style="12" customWidth="1"/>
  </cols>
  <sheetData>
    <row r="1" spans="2:10" s="9" customFormat="1" ht="21.75">
      <c r="B1" s="23" t="s">
        <v>103</v>
      </c>
      <c r="C1" s="23"/>
      <c r="D1" s="24"/>
      <c r="E1" s="1"/>
      <c r="F1" s="1"/>
      <c r="G1" s="1"/>
      <c r="H1" s="1"/>
      <c r="I1" s="1"/>
      <c r="J1" s="1"/>
    </row>
    <row r="2" spans="2:249" ht="21.75">
      <c r="B2" s="25" t="s">
        <v>62</v>
      </c>
      <c r="C2" s="25"/>
      <c r="E2" s="1"/>
      <c r="F2" s="1"/>
      <c r="G2" s="1"/>
      <c r="H2" s="1"/>
      <c r="I2" s="1"/>
      <c r="J2" s="1"/>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row>
    <row r="3" spans="2:249" ht="21.75">
      <c r="B3" s="25" t="s">
        <v>104</v>
      </c>
      <c r="C3" s="25"/>
      <c r="E3" s="1"/>
      <c r="F3" s="1"/>
      <c r="G3" s="1"/>
      <c r="H3" s="1"/>
      <c r="I3" s="1"/>
      <c r="J3" s="1"/>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row>
    <row r="4" spans="1:10" ht="15.75" customHeight="1">
      <c r="A4" s="1"/>
      <c r="B4" s="1"/>
      <c r="C4" s="1"/>
      <c r="D4" s="1"/>
      <c r="E4" s="1"/>
      <c r="F4" s="1"/>
      <c r="G4" s="1"/>
      <c r="H4" s="1"/>
      <c r="I4" s="1"/>
      <c r="J4" s="1"/>
    </row>
    <row r="5" spans="1:10" ht="20.25">
      <c r="A5" s="13"/>
      <c r="B5" s="13"/>
      <c r="C5" s="13"/>
      <c r="D5" s="13"/>
      <c r="E5" s="13"/>
      <c r="F5" s="13"/>
      <c r="G5" s="13"/>
      <c r="H5" s="1"/>
      <c r="I5" s="1"/>
      <c r="J5" s="1"/>
    </row>
    <row r="6" spans="1:10" ht="20.25">
      <c r="A6" s="13"/>
      <c r="B6" s="13"/>
      <c r="C6" s="13"/>
      <c r="D6" s="13"/>
      <c r="E6" s="13"/>
      <c r="F6" s="13"/>
      <c r="G6" s="13"/>
      <c r="H6" s="1"/>
      <c r="I6" s="1"/>
      <c r="J6" s="1"/>
    </row>
    <row r="7" spans="1:10" ht="14.25" customHeight="1">
      <c r="A7" s="1"/>
      <c r="B7" s="1"/>
      <c r="C7" s="1"/>
      <c r="D7" s="1"/>
      <c r="E7" s="1"/>
      <c r="F7" s="1"/>
      <c r="G7" s="1"/>
      <c r="H7" s="1"/>
      <c r="I7" s="1"/>
      <c r="J7" s="1"/>
    </row>
    <row r="8" spans="1:10" s="27" customFormat="1" ht="20.25">
      <c r="A8" s="13" t="s">
        <v>94</v>
      </c>
      <c r="B8" s="13"/>
      <c r="C8" s="13"/>
      <c r="D8" s="13"/>
      <c r="E8" s="13"/>
      <c r="F8" s="13"/>
      <c r="G8" s="13"/>
      <c r="H8" s="13"/>
      <c r="I8" s="13"/>
      <c r="J8" s="13"/>
    </row>
    <row r="9" spans="1:10" s="27" customFormat="1" ht="20.25">
      <c r="A9" s="13" t="str">
        <f>'IS'!A11</f>
        <v>FOR THE FINANCIAL PERIOD ENDED 31 MAY 2013</v>
      </c>
      <c r="B9" s="13"/>
      <c r="C9" s="13"/>
      <c r="D9" s="13"/>
      <c r="E9" s="13"/>
      <c r="F9" s="13"/>
      <c r="G9" s="13"/>
      <c r="H9" s="13"/>
      <c r="I9" s="13"/>
      <c r="J9" s="13"/>
    </row>
    <row r="10" spans="1:10" s="27" customFormat="1" ht="20.25">
      <c r="A10" s="13"/>
      <c r="B10" s="13"/>
      <c r="C10" s="13"/>
      <c r="D10" s="13"/>
      <c r="E10" s="13"/>
      <c r="F10" s="13"/>
      <c r="G10" s="13"/>
      <c r="H10" s="13"/>
      <c r="I10" s="13"/>
      <c r="J10" s="13"/>
    </row>
    <row r="11" spans="1:3" s="27" customFormat="1" ht="20.25">
      <c r="A11" s="13"/>
      <c r="B11" s="13"/>
      <c r="C11" s="13"/>
    </row>
    <row r="12" spans="1:10" s="27" customFormat="1" ht="21.75" customHeight="1">
      <c r="A12" s="13"/>
      <c r="B12" s="13"/>
      <c r="C12" s="13"/>
      <c r="D12" s="191" t="s">
        <v>126</v>
      </c>
      <c r="E12" s="191"/>
      <c r="F12" s="191"/>
      <c r="G12" s="13"/>
      <c r="H12" s="191" t="s">
        <v>313</v>
      </c>
      <c r="I12" s="191"/>
      <c r="J12" s="191"/>
    </row>
    <row r="13" spans="1:10" s="27" customFormat="1" ht="21.75" customHeight="1">
      <c r="A13" s="13"/>
      <c r="B13" s="13"/>
      <c r="C13" s="13"/>
      <c r="D13" s="103" t="str">
        <f>'IS'!D14</f>
        <v>31.5.2013</v>
      </c>
      <c r="E13" s="104"/>
      <c r="F13" s="103" t="str">
        <f>'IS'!F14</f>
        <v>31.5.2012</v>
      </c>
      <c r="G13" s="104"/>
      <c r="H13" s="103" t="str">
        <f>'IS'!H14</f>
        <v>31.5.2013</v>
      </c>
      <c r="I13" s="104"/>
      <c r="J13" s="103" t="str">
        <f>'IS'!J14</f>
        <v>31.5.2012</v>
      </c>
    </row>
    <row r="14" spans="1:10" s="27" customFormat="1" ht="20.25" customHeight="1">
      <c r="A14" s="13"/>
      <c r="B14" s="13"/>
      <c r="C14" s="13"/>
      <c r="D14" s="102" t="s">
        <v>295</v>
      </c>
      <c r="E14" s="102"/>
      <c r="F14" s="102" t="s">
        <v>295</v>
      </c>
      <c r="G14" s="13"/>
      <c r="H14" s="102" t="s">
        <v>295</v>
      </c>
      <c r="I14" s="102"/>
      <c r="J14" s="102" t="s">
        <v>294</v>
      </c>
    </row>
    <row r="15" spans="1:10" s="27" customFormat="1" ht="20.25" customHeight="1">
      <c r="A15" s="13"/>
      <c r="B15" s="13"/>
      <c r="C15" s="13"/>
      <c r="D15" s="105" t="s">
        <v>16</v>
      </c>
      <c r="E15" s="102"/>
      <c r="F15" s="105" t="s">
        <v>16</v>
      </c>
      <c r="G15" s="13"/>
      <c r="H15" s="105" t="s">
        <v>16</v>
      </c>
      <c r="I15" s="13"/>
      <c r="J15" s="105" t="s">
        <v>16</v>
      </c>
    </row>
    <row r="16" spans="1:10" ht="16.5" customHeight="1">
      <c r="A16" s="1"/>
      <c r="B16" s="1"/>
      <c r="C16" s="1"/>
      <c r="D16" s="15"/>
      <c r="E16" s="15"/>
      <c r="F16" s="159"/>
      <c r="G16" s="14"/>
      <c r="H16" s="15"/>
      <c r="I16" s="14"/>
      <c r="J16" s="159"/>
    </row>
    <row r="17" spans="1:10" ht="20.25">
      <c r="A17" s="1" t="s">
        <v>1</v>
      </c>
      <c r="B17" s="1"/>
      <c r="C17" s="1"/>
      <c r="D17" s="2">
        <f>'IS'!D31</f>
        <v>5946</v>
      </c>
      <c r="E17" s="2"/>
      <c r="F17" s="2">
        <f>'IS'!F31</f>
        <v>2016</v>
      </c>
      <c r="G17" s="2"/>
      <c r="H17" s="2">
        <f>'IS'!H31</f>
        <v>19233</v>
      </c>
      <c r="I17" s="2"/>
      <c r="J17" s="2">
        <f>'IS'!J31</f>
        <v>10586</v>
      </c>
    </row>
    <row r="18" spans="3:10" ht="20.25">
      <c r="C18" s="1"/>
      <c r="D18" s="16"/>
      <c r="E18" s="16"/>
      <c r="F18" s="16"/>
      <c r="G18" s="16"/>
      <c r="H18" s="16"/>
      <c r="I18" s="16"/>
      <c r="J18" s="16"/>
    </row>
    <row r="19" spans="1:10" ht="20.25">
      <c r="A19" s="193" t="s">
        <v>255</v>
      </c>
      <c r="B19" s="194"/>
      <c r="C19" s="153"/>
      <c r="D19" s="2">
        <v>0</v>
      </c>
      <c r="E19" s="2"/>
      <c r="F19" s="2">
        <v>0</v>
      </c>
      <c r="G19" s="2"/>
      <c r="H19" s="101">
        <v>0</v>
      </c>
      <c r="I19" s="2"/>
      <c r="J19" s="2">
        <v>0</v>
      </c>
    </row>
    <row r="20" spans="1:10" ht="20.25">
      <c r="A20" s="1"/>
      <c r="B20" s="1"/>
      <c r="C20" s="1"/>
      <c r="D20" s="16"/>
      <c r="E20" s="16"/>
      <c r="F20" s="16"/>
      <c r="G20" s="16"/>
      <c r="H20" s="16"/>
      <c r="I20" s="16"/>
      <c r="J20" s="16"/>
    </row>
    <row r="21" spans="1:10" ht="21" thickBot="1">
      <c r="A21" s="193" t="s">
        <v>93</v>
      </c>
      <c r="B21" s="193"/>
      <c r="C21" s="83"/>
      <c r="D21" s="29">
        <f>D17+D19</f>
        <v>5946</v>
      </c>
      <c r="E21" s="2"/>
      <c r="F21" s="29">
        <f>F17+F19</f>
        <v>2016</v>
      </c>
      <c r="G21" s="2"/>
      <c r="H21" s="29">
        <f>H17+H19</f>
        <v>19233</v>
      </c>
      <c r="I21" s="2"/>
      <c r="J21" s="29">
        <f>J17+J19</f>
        <v>10586</v>
      </c>
    </row>
    <row r="22" spans="1:10" ht="21" thickTop="1">
      <c r="A22" s="1"/>
      <c r="B22" s="1"/>
      <c r="C22" s="1"/>
      <c r="D22" s="2"/>
      <c r="E22" s="2"/>
      <c r="F22" s="2"/>
      <c r="G22" s="2"/>
      <c r="H22" s="2"/>
      <c r="I22" s="2"/>
      <c r="J22" s="2"/>
    </row>
    <row r="23" spans="1:10" ht="43.5" customHeight="1">
      <c r="A23" s="193" t="s">
        <v>169</v>
      </c>
      <c r="B23" s="193"/>
      <c r="C23" s="83"/>
      <c r="D23" s="2"/>
      <c r="E23" s="2"/>
      <c r="F23" s="2"/>
      <c r="G23" s="2"/>
      <c r="H23" s="2"/>
      <c r="I23" s="2"/>
      <c r="J23" s="2"/>
    </row>
    <row r="24" spans="1:10" ht="21" customHeight="1" thickBot="1">
      <c r="A24" s="1" t="s">
        <v>170</v>
      </c>
      <c r="B24" s="1"/>
      <c r="C24" s="1"/>
      <c r="D24" s="30">
        <f>D21</f>
        <v>5946</v>
      </c>
      <c r="E24" s="2"/>
      <c r="F24" s="30">
        <f>F21</f>
        <v>2016</v>
      </c>
      <c r="G24" s="2"/>
      <c r="H24" s="30">
        <f>H21</f>
        <v>19233</v>
      </c>
      <c r="I24" s="2"/>
      <c r="J24" s="30">
        <f>J21</f>
        <v>10586</v>
      </c>
    </row>
    <row r="25" spans="1:10" ht="20.25" customHeight="1" thickTop="1">
      <c r="A25" s="1"/>
      <c r="B25" s="1"/>
      <c r="C25" s="1"/>
      <c r="D25" s="2"/>
      <c r="E25" s="16"/>
      <c r="F25" s="2"/>
      <c r="G25" s="16"/>
      <c r="H25" s="2"/>
      <c r="I25" s="16"/>
      <c r="J25" s="2"/>
    </row>
    <row r="26" spans="1:10" ht="20.25">
      <c r="A26" s="1"/>
      <c r="B26" s="1"/>
      <c r="C26" s="1"/>
      <c r="D26" s="1"/>
      <c r="E26" s="1"/>
      <c r="F26" s="1"/>
      <c r="G26" s="1"/>
      <c r="H26" s="1"/>
      <c r="I26" s="1"/>
      <c r="J26" s="1"/>
    </row>
    <row r="27" spans="1:10" ht="28.5" customHeight="1">
      <c r="A27" s="192" t="s">
        <v>171</v>
      </c>
      <c r="B27" s="192"/>
      <c r="C27" s="192"/>
      <c r="D27" s="192"/>
      <c r="E27" s="192"/>
      <c r="F27" s="192"/>
      <c r="G27" s="192"/>
      <c r="H27" s="192"/>
      <c r="I27" s="192"/>
      <c r="J27" s="192"/>
    </row>
    <row r="28" spans="1:11" ht="38.25" customHeight="1">
      <c r="A28" s="192"/>
      <c r="B28" s="192"/>
      <c r="C28" s="192"/>
      <c r="D28" s="192"/>
      <c r="E28" s="192"/>
      <c r="F28" s="192"/>
      <c r="G28" s="192"/>
      <c r="H28" s="192"/>
      <c r="I28" s="192"/>
      <c r="J28" s="192"/>
      <c r="K28" s="83"/>
    </row>
    <row r="29" spans="1:11" ht="15" customHeight="1">
      <c r="A29" s="83"/>
      <c r="B29" s="83"/>
      <c r="C29" s="83"/>
      <c r="D29" s="83"/>
      <c r="E29" s="83"/>
      <c r="F29" s="83"/>
      <c r="G29" s="83"/>
      <c r="H29" s="83"/>
      <c r="I29" s="83"/>
      <c r="J29" s="83"/>
      <c r="K29" s="83"/>
    </row>
    <row r="30" spans="1:10" ht="18">
      <c r="A30" s="9"/>
      <c r="B30" s="9"/>
      <c r="C30" s="9"/>
      <c r="D30" s="11"/>
      <c r="F30" s="11"/>
      <c r="H30" s="11"/>
      <c r="J30" s="11"/>
    </row>
    <row r="31" spans="4:10" ht="15">
      <c r="D31" s="22"/>
      <c r="F31" s="22"/>
      <c r="H31" s="22"/>
      <c r="J31" s="22"/>
    </row>
    <row r="32" spans="4:10" ht="15">
      <c r="D32" s="22"/>
      <c r="F32" s="22"/>
      <c r="H32" s="22"/>
      <c r="J32" s="22"/>
    </row>
    <row r="33" spans="4:10" ht="15">
      <c r="D33" s="22"/>
      <c r="F33" s="22"/>
      <c r="H33" s="22"/>
      <c r="J33" s="22"/>
    </row>
    <row r="34" spans="4:10" ht="15">
      <c r="D34" s="22"/>
      <c r="F34" s="22"/>
      <c r="H34" s="22"/>
      <c r="J34" s="22"/>
    </row>
    <row r="35" spans="4:10" ht="15">
      <c r="D35" s="22"/>
      <c r="F35" s="22"/>
      <c r="H35" s="22"/>
      <c r="J35" s="22"/>
    </row>
    <row r="36" spans="4:10" ht="15">
      <c r="D36" s="22"/>
      <c r="F36" s="22"/>
      <c r="H36" s="22"/>
      <c r="J36" s="22"/>
    </row>
    <row r="37" spans="4:10" ht="15">
      <c r="D37" s="22"/>
      <c r="F37" s="22"/>
      <c r="H37" s="22"/>
      <c r="J37" s="22"/>
    </row>
    <row r="38" spans="4:10" ht="15">
      <c r="D38" s="22"/>
      <c r="F38" s="22"/>
      <c r="H38" s="22"/>
      <c r="J38" s="22"/>
    </row>
    <row r="39" spans="4:10" ht="15">
      <c r="D39" s="22"/>
      <c r="F39" s="22"/>
      <c r="H39" s="22"/>
      <c r="J39" s="22"/>
    </row>
    <row r="40" spans="4:10" ht="15">
      <c r="D40" s="22"/>
      <c r="F40" s="22"/>
      <c r="H40" s="22"/>
      <c r="J40" s="22"/>
    </row>
    <row r="41" spans="4:10" ht="15">
      <c r="D41" s="22"/>
      <c r="F41" s="22"/>
      <c r="H41" s="22"/>
      <c r="J41" s="22"/>
    </row>
    <row r="42" spans="4:10" ht="15">
      <c r="D42" s="22"/>
      <c r="F42" s="22"/>
      <c r="H42" s="22"/>
      <c r="J42" s="22"/>
    </row>
    <row r="43" spans="4:10" ht="15">
      <c r="D43" s="22"/>
      <c r="F43" s="22"/>
      <c r="H43" s="22"/>
      <c r="J43" s="22"/>
    </row>
    <row r="44" spans="4:10" ht="15">
      <c r="D44" s="22"/>
      <c r="F44" s="22"/>
      <c r="H44" s="22"/>
      <c r="J44" s="22"/>
    </row>
    <row r="45" spans="4:10" ht="15">
      <c r="D45" s="22"/>
      <c r="F45" s="22"/>
      <c r="H45" s="22"/>
      <c r="J45" s="22"/>
    </row>
    <row r="46" spans="4:10" ht="15">
      <c r="D46" s="22"/>
      <c r="F46" s="22"/>
      <c r="H46" s="22"/>
      <c r="J46" s="22"/>
    </row>
    <row r="47" spans="4:10" ht="15">
      <c r="D47" s="22"/>
      <c r="F47" s="22"/>
      <c r="H47" s="22"/>
      <c r="J47" s="22"/>
    </row>
    <row r="48" spans="4:10" ht="15">
      <c r="D48" s="22"/>
      <c r="F48" s="22"/>
      <c r="H48" s="22"/>
      <c r="J48" s="22"/>
    </row>
    <row r="49" spans="4:10" ht="15">
      <c r="D49" s="22"/>
      <c r="F49" s="22"/>
      <c r="H49" s="22"/>
      <c r="J49" s="22"/>
    </row>
    <row r="50" spans="4:10" ht="15">
      <c r="D50" s="22"/>
      <c r="F50" s="22"/>
      <c r="H50" s="22"/>
      <c r="J50" s="22"/>
    </row>
    <row r="51" spans="4:10" ht="15">
      <c r="D51" s="22"/>
      <c r="F51" s="22"/>
      <c r="H51" s="22"/>
      <c r="J51" s="22"/>
    </row>
    <row r="52" spans="4:10" ht="15">
      <c r="D52" s="22"/>
      <c r="F52" s="22"/>
      <c r="H52" s="22"/>
      <c r="J52" s="22"/>
    </row>
    <row r="53" spans="4:10" ht="15">
      <c r="D53" s="22"/>
      <c r="F53" s="22"/>
      <c r="H53" s="22"/>
      <c r="J53" s="22"/>
    </row>
    <row r="54" spans="4:10" ht="15">
      <c r="D54" s="22"/>
      <c r="F54" s="22"/>
      <c r="H54" s="22"/>
      <c r="J54" s="22"/>
    </row>
    <row r="55" spans="4:10" ht="15">
      <c r="D55" s="22"/>
      <c r="F55" s="22"/>
      <c r="H55" s="22"/>
      <c r="J55" s="22"/>
    </row>
    <row r="56" spans="4:10" ht="15">
      <c r="D56" s="22"/>
      <c r="F56" s="22"/>
      <c r="H56" s="22"/>
      <c r="J56" s="22"/>
    </row>
    <row r="57" spans="4:10" ht="15">
      <c r="D57" s="22"/>
      <c r="F57" s="22"/>
      <c r="H57" s="22"/>
      <c r="J57" s="22"/>
    </row>
    <row r="58" spans="4:10" ht="15">
      <c r="D58" s="22"/>
      <c r="F58" s="22"/>
      <c r="H58" s="22"/>
      <c r="J58" s="22"/>
    </row>
    <row r="59" spans="4:10" ht="15">
      <c r="D59" s="22"/>
      <c r="F59" s="22"/>
      <c r="H59" s="22"/>
      <c r="J59" s="22"/>
    </row>
    <row r="60" spans="4:10" ht="15">
      <c r="D60" s="22"/>
      <c r="F60" s="22"/>
      <c r="H60" s="22"/>
      <c r="J60" s="22"/>
    </row>
    <row r="61" spans="4:10" ht="15">
      <c r="D61" s="22"/>
      <c r="F61" s="22"/>
      <c r="H61" s="22"/>
      <c r="J61" s="22"/>
    </row>
    <row r="62" spans="4:10" ht="15">
      <c r="D62" s="22"/>
      <c r="F62" s="22"/>
      <c r="H62" s="22"/>
      <c r="J62" s="22"/>
    </row>
    <row r="63" spans="4:10" ht="15">
      <c r="D63" s="22"/>
      <c r="F63" s="22"/>
      <c r="H63" s="22"/>
      <c r="J63" s="22"/>
    </row>
    <row r="64" spans="4:10" ht="15">
      <c r="D64" s="22"/>
      <c r="F64" s="22"/>
      <c r="H64" s="22"/>
      <c r="J64" s="22"/>
    </row>
    <row r="65" spans="4:10" ht="15">
      <c r="D65" s="22"/>
      <c r="F65" s="22"/>
      <c r="H65" s="22"/>
      <c r="J65" s="22"/>
    </row>
    <row r="66" spans="4:10" ht="15">
      <c r="D66" s="22"/>
      <c r="F66" s="22"/>
      <c r="H66" s="22"/>
      <c r="J66" s="22"/>
    </row>
    <row r="67" spans="4:10" ht="15">
      <c r="D67" s="22"/>
      <c r="F67" s="22"/>
      <c r="H67" s="22"/>
      <c r="J67" s="22"/>
    </row>
    <row r="68" spans="4:10" ht="15">
      <c r="D68" s="22"/>
      <c r="F68" s="22"/>
      <c r="H68" s="22"/>
      <c r="J68" s="22"/>
    </row>
    <row r="69" spans="4:10" ht="15">
      <c r="D69" s="22"/>
      <c r="F69" s="22"/>
      <c r="H69" s="22"/>
      <c r="J69" s="22"/>
    </row>
  </sheetData>
  <sheetProtection/>
  <mergeCells count="6">
    <mergeCell ref="A27:J28"/>
    <mergeCell ref="A23:B23"/>
    <mergeCell ref="A19:B19"/>
    <mergeCell ref="A21:B21"/>
    <mergeCell ref="D12:F12"/>
    <mergeCell ref="H12:J12"/>
  </mergeCells>
  <printOptions horizontalCentered="1"/>
  <pageMargins left="0.984251968503937" right="0.7874015748031497" top="0.984251968503937" bottom="0.7874015748031497" header="0.31496062992125984" footer="0.31496062992125984"/>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Q66"/>
  <sheetViews>
    <sheetView showGridLines="0" showOutlineSymbols="0" zoomScale="75" zoomScaleNormal="75" zoomScalePageLayoutView="0" workbookViewId="0" topLeftCell="A1">
      <selection activeCell="A1" sqref="A1"/>
    </sheetView>
  </sheetViews>
  <sheetFormatPr defaultColWidth="10.6640625" defaultRowHeight="15"/>
  <cols>
    <col min="1" max="1" width="29.88671875" style="12" customWidth="1"/>
    <col min="2" max="2" width="32.10546875" style="12" customWidth="1"/>
    <col min="3" max="3" width="11.5546875" style="12" customWidth="1"/>
    <col min="4" max="4" width="4.21484375" style="72" customWidth="1"/>
    <col min="5" max="5" width="11.5546875" style="12" customWidth="1"/>
    <col min="6" max="6" width="4.88671875" style="72" customWidth="1"/>
    <col min="7" max="7" width="10.6640625" style="12" customWidth="1"/>
    <col min="8" max="8" width="11.3359375" style="12" bestFit="1" customWidth="1"/>
    <col min="9" max="16384" width="10.6640625" style="12" customWidth="1"/>
  </cols>
  <sheetData>
    <row r="1" spans="1:6" s="9" customFormat="1" ht="21" customHeight="1">
      <c r="A1" s="9" t="s">
        <v>65</v>
      </c>
      <c r="B1" s="24" t="s">
        <v>105</v>
      </c>
      <c r="C1" s="112"/>
      <c r="D1" s="14"/>
      <c r="E1" s="1"/>
      <c r="F1" s="14"/>
    </row>
    <row r="2" spans="2:251" ht="20.25">
      <c r="B2" s="112" t="s">
        <v>124</v>
      </c>
      <c r="C2" s="9"/>
      <c r="D2" s="14"/>
      <c r="E2" s="1"/>
      <c r="F2" s="14"/>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row>
    <row r="3" spans="2:251" ht="20.25">
      <c r="B3" s="112" t="s">
        <v>125</v>
      </c>
      <c r="C3" s="9"/>
      <c r="D3" s="14"/>
      <c r="E3" s="1"/>
      <c r="F3" s="14"/>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row>
    <row r="4" spans="1:6" ht="15.75" customHeight="1">
      <c r="A4" s="1"/>
      <c r="B4" s="1"/>
      <c r="C4" s="1"/>
      <c r="D4" s="14"/>
      <c r="E4" s="1"/>
      <c r="F4" s="14"/>
    </row>
    <row r="5" spans="1:6" ht="18">
      <c r="A5" s="114" t="s">
        <v>96</v>
      </c>
      <c r="B5" s="9"/>
      <c r="C5" s="9"/>
      <c r="D5" s="160"/>
      <c r="E5" s="9"/>
      <c r="F5" s="160"/>
    </row>
    <row r="6" spans="1:6" ht="18">
      <c r="A6" s="114" t="s">
        <v>260</v>
      </c>
      <c r="B6" s="9"/>
      <c r="C6" s="9"/>
      <c r="D6" s="160"/>
      <c r="E6" s="9"/>
      <c r="F6" s="160"/>
    </row>
    <row r="7" spans="1:6" ht="18">
      <c r="A7" s="114"/>
      <c r="B7" s="9"/>
      <c r="C7" s="33" t="s">
        <v>114</v>
      </c>
      <c r="D7" s="160"/>
      <c r="E7" s="33" t="s">
        <v>91</v>
      </c>
      <c r="F7" s="160"/>
    </row>
    <row r="8" spans="3:6" ht="15.75">
      <c r="C8" s="33" t="s">
        <v>17</v>
      </c>
      <c r="D8" s="161"/>
      <c r="E8" s="33" t="s">
        <v>18</v>
      </c>
      <c r="F8" s="161"/>
    </row>
    <row r="9" spans="3:6" ht="15.75">
      <c r="C9" s="84" t="s">
        <v>262</v>
      </c>
      <c r="D9" s="162"/>
      <c r="E9" s="84" t="s">
        <v>263</v>
      </c>
      <c r="F9" s="162"/>
    </row>
    <row r="10" spans="3:6" ht="15.75">
      <c r="C10" s="74" t="s">
        <v>16</v>
      </c>
      <c r="D10" s="161"/>
      <c r="E10" s="74" t="s">
        <v>16</v>
      </c>
      <c r="F10" s="161"/>
    </row>
    <row r="11" spans="1:6" ht="15.75" customHeight="1">
      <c r="A11" s="114" t="s">
        <v>2</v>
      </c>
      <c r="B11" s="9"/>
      <c r="C11" s="9"/>
      <c r="D11" s="160"/>
      <c r="E11" s="9"/>
      <c r="F11" s="160"/>
    </row>
    <row r="12" spans="1:6" ht="15.75" customHeight="1">
      <c r="A12" s="114" t="s">
        <v>3</v>
      </c>
      <c r="B12" s="9"/>
      <c r="C12" s="9"/>
      <c r="D12" s="160"/>
      <c r="E12" s="9"/>
      <c r="F12" s="160"/>
    </row>
    <row r="13" spans="1:9" ht="18">
      <c r="A13" s="9" t="s">
        <v>27</v>
      </c>
      <c r="B13" s="9"/>
      <c r="C13" s="8">
        <v>181998</v>
      </c>
      <c r="D13" s="65"/>
      <c r="E13" s="8">
        <v>184180</v>
      </c>
      <c r="F13" s="65"/>
      <c r="H13" s="75"/>
      <c r="I13" s="21"/>
    </row>
    <row r="14" spans="1:9" ht="18">
      <c r="A14" s="9" t="s">
        <v>13</v>
      </c>
      <c r="B14" s="9"/>
      <c r="C14" s="10">
        <v>4124</v>
      </c>
      <c r="D14" s="65"/>
      <c r="E14" s="10">
        <v>3594</v>
      </c>
      <c r="F14" s="65"/>
      <c r="H14" s="75"/>
      <c r="I14" s="21"/>
    </row>
    <row r="15" spans="1:9" ht="18" hidden="1">
      <c r="A15" s="9" t="s">
        <v>80</v>
      </c>
      <c r="B15" s="9"/>
      <c r="C15" s="10"/>
      <c r="D15" s="65"/>
      <c r="E15" s="10">
        <v>0</v>
      </c>
      <c r="F15" s="65"/>
      <c r="H15" s="75"/>
      <c r="I15" s="21"/>
    </row>
    <row r="16" spans="1:9" ht="18" hidden="1">
      <c r="A16" s="9" t="s">
        <v>4</v>
      </c>
      <c r="B16" s="9"/>
      <c r="C16" s="10"/>
      <c r="D16" s="163"/>
      <c r="E16" s="10">
        <f>150-150</f>
        <v>0</v>
      </c>
      <c r="F16" s="163"/>
      <c r="H16" s="75"/>
      <c r="I16" s="21"/>
    </row>
    <row r="17" spans="1:9" ht="18">
      <c r="A17" s="9" t="s">
        <v>165</v>
      </c>
      <c r="B17" s="9"/>
      <c r="C17" s="10">
        <v>236</v>
      </c>
      <c r="D17" s="163"/>
      <c r="E17" s="10">
        <v>589</v>
      </c>
      <c r="F17" s="163"/>
      <c r="H17" s="75"/>
      <c r="I17" s="21"/>
    </row>
    <row r="18" spans="1:9" ht="18">
      <c r="A18" s="9" t="s">
        <v>33</v>
      </c>
      <c r="B18" s="9"/>
      <c r="C18" s="10">
        <v>40</v>
      </c>
      <c r="D18" s="163"/>
      <c r="E18" s="10">
        <v>40</v>
      </c>
      <c r="F18" s="163"/>
      <c r="H18" s="75"/>
      <c r="I18" s="21"/>
    </row>
    <row r="19" spans="1:9" ht="18">
      <c r="A19" s="9"/>
      <c r="B19" s="9"/>
      <c r="C19" s="34">
        <f>SUM(C13:C18)</f>
        <v>186398</v>
      </c>
      <c r="D19" s="163"/>
      <c r="E19" s="34">
        <f>SUM(E13:E18)</f>
        <v>188403</v>
      </c>
      <c r="F19" s="163"/>
      <c r="H19" s="75"/>
      <c r="I19" s="21"/>
    </row>
    <row r="20" spans="1:9" ht="18">
      <c r="A20" s="9"/>
      <c r="B20" s="9"/>
      <c r="C20" s="8"/>
      <c r="D20" s="65"/>
      <c r="E20" s="8"/>
      <c r="F20" s="65"/>
      <c r="H20" s="75"/>
      <c r="I20" s="21"/>
    </row>
    <row r="21" spans="1:9" ht="18">
      <c r="A21" s="114" t="s">
        <v>28</v>
      </c>
      <c r="B21" s="9"/>
      <c r="C21" s="8"/>
      <c r="D21" s="65"/>
      <c r="E21" s="8"/>
      <c r="F21" s="65"/>
      <c r="H21" s="75"/>
      <c r="I21" s="21"/>
    </row>
    <row r="22" spans="1:9" ht="18">
      <c r="A22" s="9" t="s">
        <v>4</v>
      </c>
      <c r="C22" s="7">
        <v>68</v>
      </c>
      <c r="D22" s="65"/>
      <c r="E22" s="7">
        <v>68</v>
      </c>
      <c r="F22" s="65"/>
      <c r="I22" s="21"/>
    </row>
    <row r="23" spans="1:10" ht="18">
      <c r="A23" s="9" t="s">
        <v>5</v>
      </c>
      <c r="C23" s="7">
        <v>25190</v>
      </c>
      <c r="D23" s="65"/>
      <c r="E23" s="7">
        <v>20980</v>
      </c>
      <c r="F23" s="65"/>
      <c r="G23" s="21"/>
      <c r="H23" s="75"/>
      <c r="I23" s="21"/>
      <c r="J23" s="133"/>
    </row>
    <row r="24" spans="1:10" ht="18">
      <c r="A24" s="9" t="s">
        <v>82</v>
      </c>
      <c r="C24" s="7">
        <f>59571+636</f>
        <v>60207</v>
      </c>
      <c r="D24" s="65"/>
      <c r="E24" s="7">
        <v>51211</v>
      </c>
      <c r="F24" s="65"/>
      <c r="G24" s="21"/>
      <c r="H24" s="75"/>
      <c r="I24" s="21"/>
      <c r="J24" s="21"/>
    </row>
    <row r="25" spans="1:10" ht="18">
      <c r="A25" s="9" t="s">
        <v>83</v>
      </c>
      <c r="C25" s="7">
        <v>3523</v>
      </c>
      <c r="D25" s="65"/>
      <c r="E25" s="7">
        <v>1980</v>
      </c>
      <c r="F25" s="65"/>
      <c r="H25" s="75"/>
      <c r="I25" s="21"/>
      <c r="J25" s="133"/>
    </row>
    <row r="26" spans="1:9" ht="18">
      <c r="A26" s="9" t="s">
        <v>84</v>
      </c>
      <c r="C26" s="7">
        <v>547</v>
      </c>
      <c r="D26" s="65"/>
      <c r="E26" s="7">
        <v>736</v>
      </c>
      <c r="F26" s="65"/>
      <c r="H26" s="75"/>
      <c r="I26" s="21"/>
    </row>
    <row r="27" spans="1:9" ht="18">
      <c r="A27" s="9" t="s">
        <v>241</v>
      </c>
      <c r="C27" s="7">
        <f>19+8173</f>
        <v>8192</v>
      </c>
      <c r="D27" s="65"/>
      <c r="E27" s="7">
        <v>8704</v>
      </c>
      <c r="F27" s="65"/>
      <c r="H27" s="75"/>
      <c r="I27" s="21"/>
    </row>
    <row r="28" spans="1:9" ht="18">
      <c r="A28" s="9"/>
      <c r="C28" s="35">
        <f>SUM(C22:C27)</f>
        <v>97727</v>
      </c>
      <c r="D28" s="7"/>
      <c r="E28" s="35">
        <f>SUM(E22:E27)</f>
        <v>83679</v>
      </c>
      <c r="F28" s="7"/>
      <c r="H28" s="75"/>
      <c r="I28" s="21"/>
    </row>
    <row r="29" spans="1:9" ht="18">
      <c r="A29" s="9"/>
      <c r="C29" s="7"/>
      <c r="D29" s="65"/>
      <c r="E29" s="7"/>
      <c r="F29" s="65"/>
      <c r="I29" s="21"/>
    </row>
    <row r="30" spans="1:9" ht="18.75" thickBot="1">
      <c r="A30" s="114" t="s">
        <v>6</v>
      </c>
      <c r="B30" s="9"/>
      <c r="C30" s="36">
        <f>C19+C28</f>
        <v>284125</v>
      </c>
      <c r="D30" s="65"/>
      <c r="E30" s="36">
        <f>E28+E19</f>
        <v>272082</v>
      </c>
      <c r="F30" s="65"/>
      <c r="H30" s="75"/>
      <c r="I30" s="21"/>
    </row>
    <row r="31" spans="1:9" ht="18.75" thickTop="1">
      <c r="A31" s="9"/>
      <c r="B31" s="9"/>
      <c r="C31" s="7"/>
      <c r="D31" s="65"/>
      <c r="E31" s="7"/>
      <c r="F31" s="65"/>
      <c r="H31" s="75"/>
      <c r="I31" s="21"/>
    </row>
    <row r="32" spans="1:9" ht="18">
      <c r="A32" s="114" t="s">
        <v>7</v>
      </c>
      <c r="B32" s="9"/>
      <c r="C32" s="7"/>
      <c r="D32" s="65"/>
      <c r="E32" s="7"/>
      <c r="F32" s="65"/>
      <c r="H32" s="75"/>
      <c r="I32" s="21"/>
    </row>
    <row r="33" spans="1:9" ht="18">
      <c r="A33" s="114" t="s">
        <v>234</v>
      </c>
      <c r="B33" s="9"/>
      <c r="C33" s="7"/>
      <c r="D33" s="65"/>
      <c r="E33" s="7"/>
      <c r="F33" s="65"/>
      <c r="H33" s="75"/>
      <c r="I33" s="21"/>
    </row>
    <row r="34" spans="1:9" ht="18">
      <c r="A34" s="9" t="s">
        <v>30</v>
      </c>
      <c r="B34" s="9"/>
      <c r="C34" s="8">
        <v>65942</v>
      </c>
      <c r="D34" s="65"/>
      <c r="E34" s="8">
        <v>65329</v>
      </c>
      <c r="F34" s="65"/>
      <c r="H34" s="75"/>
      <c r="I34" s="21"/>
    </row>
    <row r="35" spans="1:9" ht="18">
      <c r="A35" s="9" t="s">
        <v>76</v>
      </c>
      <c r="C35" s="10">
        <v>-14</v>
      </c>
      <c r="D35" s="65"/>
      <c r="E35" s="10">
        <v>-14</v>
      </c>
      <c r="F35" s="65"/>
      <c r="H35" s="75"/>
      <c r="I35" s="21"/>
    </row>
    <row r="36" spans="1:9" ht="18">
      <c r="A36" s="9" t="s">
        <v>8</v>
      </c>
      <c r="C36" s="8">
        <v>16982</v>
      </c>
      <c r="D36" s="65"/>
      <c r="E36" s="8">
        <v>16348</v>
      </c>
      <c r="F36" s="65"/>
      <c r="H36" s="75"/>
      <c r="I36" s="21"/>
    </row>
    <row r="37" spans="1:9" ht="18">
      <c r="A37" s="9" t="s">
        <v>233</v>
      </c>
      <c r="C37" s="10">
        <v>1200</v>
      </c>
      <c r="D37" s="65"/>
      <c r="E37" s="10">
        <v>1037</v>
      </c>
      <c r="F37" s="65"/>
      <c r="H37" s="75"/>
      <c r="I37" s="21"/>
    </row>
    <row r="38" spans="1:9" ht="18">
      <c r="A38" s="9" t="s">
        <v>120</v>
      </c>
      <c r="C38" s="8">
        <v>82908</v>
      </c>
      <c r="D38" s="65"/>
      <c r="E38" s="8">
        <v>67507</v>
      </c>
      <c r="F38" s="65"/>
      <c r="G38" s="21"/>
      <c r="H38" s="75"/>
      <c r="I38" s="21"/>
    </row>
    <row r="39" spans="1:9" ht="18">
      <c r="A39" s="114" t="s">
        <v>9</v>
      </c>
      <c r="B39" s="9"/>
      <c r="C39" s="35">
        <f>SUM(C34:C38)</f>
        <v>167018</v>
      </c>
      <c r="D39" s="65"/>
      <c r="E39" s="35">
        <f>SUM(E34:E38)</f>
        <v>150207</v>
      </c>
      <c r="F39" s="65"/>
      <c r="G39" s="21"/>
      <c r="H39" s="75"/>
      <c r="I39" s="21"/>
    </row>
    <row r="40" spans="1:9" ht="18">
      <c r="A40" s="9"/>
      <c r="B40" s="9"/>
      <c r="C40" s="7"/>
      <c r="D40" s="65"/>
      <c r="E40" s="7"/>
      <c r="F40" s="65"/>
      <c r="H40" s="75"/>
      <c r="I40" s="21"/>
    </row>
    <row r="41" spans="1:9" ht="18">
      <c r="A41" s="114" t="s">
        <v>10</v>
      </c>
      <c r="B41" s="9"/>
      <c r="C41" s="7"/>
      <c r="D41" s="65"/>
      <c r="E41" s="7"/>
      <c r="F41" s="65"/>
      <c r="I41" s="21"/>
    </row>
    <row r="42" spans="1:9" ht="18">
      <c r="A42" s="9" t="s">
        <v>92</v>
      </c>
      <c r="B42" s="9"/>
      <c r="C42" s="10">
        <v>21614</v>
      </c>
      <c r="D42" s="65"/>
      <c r="E42" s="10">
        <f>11912+24317</f>
        <v>36229</v>
      </c>
      <c r="F42" s="65"/>
      <c r="H42" s="75"/>
      <c r="I42" s="21"/>
    </row>
    <row r="43" spans="1:9" ht="18">
      <c r="A43" s="9" t="s">
        <v>31</v>
      </c>
      <c r="C43" s="8">
        <v>14769</v>
      </c>
      <c r="D43" s="65"/>
      <c r="E43" s="8">
        <v>14179</v>
      </c>
      <c r="F43" s="65"/>
      <c r="G43" s="21"/>
      <c r="H43" s="75"/>
      <c r="I43" s="21"/>
    </row>
    <row r="44" spans="1:9" ht="18">
      <c r="A44" s="9"/>
      <c r="C44" s="35">
        <f>SUM(C42:C43)</f>
        <v>36383</v>
      </c>
      <c r="D44" s="65"/>
      <c r="E44" s="35">
        <f>SUM(E42:E43)</f>
        <v>50408</v>
      </c>
      <c r="F44" s="65"/>
      <c r="H44" s="75"/>
      <c r="I44" s="21"/>
    </row>
    <row r="45" spans="1:9" ht="18">
      <c r="A45" s="9"/>
      <c r="B45" s="9"/>
      <c r="C45" s="7"/>
      <c r="D45" s="65"/>
      <c r="E45" s="7"/>
      <c r="F45" s="65"/>
      <c r="H45" s="75"/>
      <c r="I45" s="21"/>
    </row>
    <row r="46" spans="1:9" ht="18">
      <c r="A46" s="114" t="s">
        <v>29</v>
      </c>
      <c r="B46" s="9"/>
      <c r="C46" s="7"/>
      <c r="D46" s="65"/>
      <c r="E46" s="7"/>
      <c r="F46" s="65"/>
      <c r="H46" s="75"/>
      <c r="I46" s="21"/>
    </row>
    <row r="47" spans="1:9" ht="18">
      <c r="A47" s="9" t="s">
        <v>85</v>
      </c>
      <c r="C47" s="7">
        <v>19795</v>
      </c>
      <c r="D47" s="65"/>
      <c r="E47" s="7">
        <v>14504</v>
      </c>
      <c r="F47" s="65"/>
      <c r="G47" s="21"/>
      <c r="H47" s="75"/>
      <c r="I47" s="21"/>
    </row>
    <row r="48" spans="1:9" ht="18">
      <c r="A48" s="9" t="s">
        <v>92</v>
      </c>
      <c r="C48" s="7">
        <v>53564</v>
      </c>
      <c r="D48" s="65"/>
      <c r="E48" s="7">
        <f>5475+47913</f>
        <v>53388</v>
      </c>
      <c r="F48" s="65"/>
      <c r="G48" s="21"/>
      <c r="H48" s="75"/>
      <c r="I48" s="21"/>
    </row>
    <row r="49" spans="1:9" ht="18">
      <c r="A49" s="9" t="s">
        <v>90</v>
      </c>
      <c r="C49" s="7">
        <v>1540</v>
      </c>
      <c r="D49" s="65"/>
      <c r="E49" s="7">
        <v>107</v>
      </c>
      <c r="F49" s="65"/>
      <c r="H49" s="75"/>
      <c r="I49" s="21"/>
    </row>
    <row r="50" spans="1:9" ht="18">
      <c r="A50" s="9" t="s">
        <v>86</v>
      </c>
      <c r="C50" s="7">
        <v>5825</v>
      </c>
      <c r="D50" s="65"/>
      <c r="E50" s="7">
        <v>3468</v>
      </c>
      <c r="F50" s="65"/>
      <c r="H50" s="75"/>
      <c r="I50" s="21"/>
    </row>
    <row r="51" spans="1:9" ht="18">
      <c r="A51" s="9"/>
      <c r="C51" s="35">
        <f>SUM(C47:C50)</f>
        <v>80724</v>
      </c>
      <c r="D51" s="65"/>
      <c r="E51" s="35">
        <f>SUM(E47:E50)</f>
        <v>71467</v>
      </c>
      <c r="F51" s="65"/>
      <c r="H51" s="75"/>
      <c r="I51" s="21"/>
    </row>
    <row r="52" spans="1:9" ht="18">
      <c r="A52" s="9"/>
      <c r="B52" s="9"/>
      <c r="C52" s="7"/>
      <c r="D52" s="65"/>
      <c r="E52" s="7"/>
      <c r="F52" s="65"/>
      <c r="H52" s="75"/>
      <c r="I52" s="21"/>
    </row>
    <row r="53" spans="1:9" ht="18" customHeight="1">
      <c r="A53" s="114" t="s">
        <v>11</v>
      </c>
      <c r="C53" s="37">
        <f>C44+C51</f>
        <v>117107</v>
      </c>
      <c r="D53" s="7"/>
      <c r="E53" s="37">
        <f>E44+E51</f>
        <v>121875</v>
      </c>
      <c r="F53" s="7"/>
      <c r="H53" s="75"/>
      <c r="I53" s="21"/>
    </row>
    <row r="54" spans="1:9" ht="18" customHeight="1">
      <c r="A54" s="9"/>
      <c r="B54" s="9"/>
      <c r="C54" s="8"/>
      <c r="D54" s="65"/>
      <c r="E54" s="8"/>
      <c r="F54" s="65"/>
      <c r="H54" s="75"/>
      <c r="I54" s="21"/>
    </row>
    <row r="55" spans="1:9" ht="18" customHeight="1" thickBot="1">
      <c r="A55" s="114" t="s">
        <v>12</v>
      </c>
      <c r="C55" s="8">
        <f>C39+C53</f>
        <v>284125</v>
      </c>
      <c r="E55" s="8">
        <f>E53+E39</f>
        <v>272082</v>
      </c>
      <c r="H55" s="75"/>
      <c r="I55" s="21"/>
    </row>
    <row r="56" spans="1:9" ht="18.75" thickTop="1">
      <c r="A56" s="9"/>
      <c r="B56" s="9"/>
      <c r="C56" s="38"/>
      <c r="D56" s="65"/>
      <c r="E56" s="38"/>
      <c r="F56" s="65"/>
      <c r="H56" s="75"/>
      <c r="I56" s="21"/>
    </row>
    <row r="57" spans="1:9" ht="18">
      <c r="A57" s="9" t="s">
        <v>88</v>
      </c>
      <c r="B57" s="9"/>
      <c r="H57" s="75"/>
      <c r="I57" s="21"/>
    </row>
    <row r="58" spans="1:9" ht="18.75" thickBot="1">
      <c r="A58" s="9" t="s">
        <v>172</v>
      </c>
      <c r="B58" s="9"/>
      <c r="C58" s="66">
        <v>1.27</v>
      </c>
      <c r="D58" s="73"/>
      <c r="E58" s="66">
        <v>1.15</v>
      </c>
      <c r="F58" s="73"/>
      <c r="H58" s="75"/>
      <c r="I58" s="21"/>
    </row>
    <row r="59" spans="1:6" ht="18.75" thickTop="1">
      <c r="A59" s="9"/>
      <c r="B59" s="9"/>
      <c r="C59" s="158"/>
      <c r="D59" s="39"/>
      <c r="E59" s="39"/>
      <c r="F59" s="39"/>
    </row>
    <row r="60" spans="2:8" ht="18">
      <c r="B60" s="11"/>
      <c r="C60" s="8"/>
      <c r="D60" s="65"/>
      <c r="E60" s="8"/>
      <c r="F60" s="65"/>
      <c r="G60" s="22"/>
      <c r="H60" s="22"/>
    </row>
    <row r="61" spans="1:8" ht="55.5" customHeight="1">
      <c r="A61" s="195" t="s">
        <v>168</v>
      </c>
      <c r="B61" s="196"/>
      <c r="C61" s="196"/>
      <c r="D61" s="196"/>
      <c r="E61" s="196"/>
      <c r="F61" s="87"/>
      <c r="G61" s="22"/>
      <c r="H61" s="22"/>
    </row>
    <row r="62" spans="1:6" ht="18">
      <c r="A62" s="9"/>
      <c r="B62" s="9"/>
      <c r="C62" s="11"/>
      <c r="D62" s="65"/>
      <c r="E62" s="11"/>
      <c r="F62" s="65"/>
    </row>
    <row r="63" spans="1:6" ht="18">
      <c r="A63" s="9"/>
      <c r="B63" s="9"/>
      <c r="C63" s="11"/>
      <c r="D63" s="65"/>
      <c r="E63" s="11"/>
      <c r="F63" s="65"/>
    </row>
    <row r="64" spans="1:6" ht="18">
      <c r="A64" s="9"/>
      <c r="B64" s="9"/>
      <c r="C64" s="11"/>
      <c r="D64" s="65"/>
      <c r="E64" s="11"/>
      <c r="F64" s="65"/>
    </row>
    <row r="66" ht="15">
      <c r="C66" s="154"/>
    </row>
  </sheetData>
  <sheetProtection/>
  <mergeCells count="1">
    <mergeCell ref="A61:E61"/>
  </mergeCells>
  <printOptions/>
  <pageMargins left="1.10236220472441" right="0.75" top="0.722440945" bottom="0.5" header="0" footer="0"/>
  <pageSetup fitToHeight="1"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63"/>
  <sheetViews>
    <sheetView showGridLines="0" zoomScalePageLayoutView="0" workbookViewId="0" topLeftCell="A1">
      <selection activeCell="A1" sqref="A1"/>
    </sheetView>
  </sheetViews>
  <sheetFormatPr defaultColWidth="7.10546875" defaultRowHeight="15"/>
  <cols>
    <col min="1" max="1" width="9.77734375" style="141" customWidth="1"/>
    <col min="2" max="2" width="7.10546875" style="141" customWidth="1"/>
    <col min="3" max="3" width="18.77734375" style="141" customWidth="1"/>
    <col min="4" max="4" width="6.77734375" style="141" customWidth="1"/>
    <col min="5" max="5" width="6.3359375" style="141" customWidth="1"/>
    <col min="6" max="6" width="10.21484375" style="141" customWidth="1"/>
    <col min="7" max="7" width="6.5546875" style="141" customWidth="1"/>
    <col min="8" max="8" width="8.88671875" style="141" customWidth="1"/>
    <col min="9" max="9" width="8.77734375" style="141" customWidth="1"/>
    <col min="10" max="10" width="7.3359375" style="141" customWidth="1"/>
    <col min="11" max="16384" width="7.10546875" style="141" customWidth="1"/>
  </cols>
  <sheetData>
    <row r="1" spans="2:11" s="9" customFormat="1" ht="15" customHeight="1">
      <c r="B1" s="139" t="s">
        <v>101</v>
      </c>
      <c r="H1" s="1"/>
      <c r="I1" s="1"/>
      <c r="J1" s="1"/>
      <c r="K1" s="1"/>
    </row>
    <row r="2" spans="2:256" s="12" customFormat="1" ht="15" customHeight="1">
      <c r="B2" s="46" t="s">
        <v>63</v>
      </c>
      <c r="H2" s="1"/>
      <c r="I2" s="1"/>
      <c r="J2" s="1"/>
      <c r="K2" s="1"/>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2:256" s="12" customFormat="1" ht="15.75" customHeight="1">
      <c r="B3" s="46" t="s">
        <v>102</v>
      </c>
      <c r="H3" s="1"/>
      <c r="I3" s="1"/>
      <c r="J3" s="1"/>
      <c r="K3" s="1"/>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11" s="12" customFormat="1" ht="9.75" customHeight="1">
      <c r="A4" s="1"/>
      <c r="B4" s="1"/>
      <c r="C4" s="1"/>
      <c r="D4" s="1"/>
      <c r="E4" s="1"/>
      <c r="F4" s="1"/>
      <c r="G4" s="1"/>
      <c r="H4" s="1"/>
      <c r="I4" s="1"/>
      <c r="J4" s="1"/>
      <c r="K4" s="1"/>
    </row>
    <row r="5" s="140" customFormat="1" ht="12.75">
      <c r="A5" s="140" t="s">
        <v>51</v>
      </c>
    </row>
    <row r="6" s="140" customFormat="1" ht="12.75">
      <c r="A6" s="140" t="s">
        <v>318</v>
      </c>
    </row>
    <row r="7" s="140" customFormat="1" ht="12.75"/>
    <row r="9" spans="4:10" s="140" customFormat="1" ht="12.75">
      <c r="D9" s="197" t="s">
        <v>163</v>
      </c>
      <c r="E9" s="197"/>
      <c r="F9" s="197"/>
      <c r="G9" s="197"/>
      <c r="H9" s="197"/>
      <c r="I9" s="197"/>
      <c r="J9" s="197"/>
    </row>
    <row r="10" spans="6:9" s="140" customFormat="1" ht="12.75">
      <c r="F10" s="150" t="s">
        <v>75</v>
      </c>
      <c r="G10" s="150"/>
      <c r="H10" s="150"/>
      <c r="I10" s="149" t="s">
        <v>162</v>
      </c>
    </row>
    <row r="11" spans="6:9" s="140" customFormat="1" ht="12.75">
      <c r="F11" s="157" t="s">
        <v>235</v>
      </c>
      <c r="G11" s="150"/>
      <c r="H11" s="150"/>
      <c r="I11" s="149"/>
    </row>
    <row r="12" spans="6:9" s="140" customFormat="1" ht="12.75">
      <c r="F12" s="149" t="s">
        <v>236</v>
      </c>
      <c r="G12" s="150"/>
      <c r="H12" s="150"/>
      <c r="I12" s="149"/>
    </row>
    <row r="13" spans="4:10" s="140" customFormat="1" ht="12.75">
      <c r="D13" s="149" t="s">
        <v>54</v>
      </c>
      <c r="E13" s="149" t="s">
        <v>78</v>
      </c>
      <c r="F13" s="149" t="s">
        <v>237</v>
      </c>
      <c r="G13" s="149" t="s">
        <v>54</v>
      </c>
      <c r="H13" s="149" t="s">
        <v>72</v>
      </c>
      <c r="I13" s="149" t="s">
        <v>74</v>
      </c>
      <c r="J13" s="149" t="s">
        <v>53</v>
      </c>
    </row>
    <row r="14" spans="4:10" s="140" customFormat="1" ht="12.75">
      <c r="D14" s="149" t="s">
        <v>55</v>
      </c>
      <c r="E14" s="149" t="s">
        <v>77</v>
      </c>
      <c r="F14" s="149" t="s">
        <v>52</v>
      </c>
      <c r="G14" s="149" t="s">
        <v>56</v>
      </c>
      <c r="H14" s="149" t="s">
        <v>52</v>
      </c>
      <c r="I14" s="149" t="s">
        <v>119</v>
      </c>
      <c r="J14" s="149" t="s">
        <v>57</v>
      </c>
    </row>
    <row r="15" spans="4:12" s="140" customFormat="1" ht="12.75">
      <c r="D15" s="151" t="s">
        <v>16</v>
      </c>
      <c r="E15" s="151" t="s">
        <v>16</v>
      </c>
      <c r="F15" s="151" t="s">
        <v>16</v>
      </c>
      <c r="G15" s="151" t="s">
        <v>16</v>
      </c>
      <c r="H15" s="151" t="s">
        <v>16</v>
      </c>
      <c r="I15" s="151" t="s">
        <v>16</v>
      </c>
      <c r="J15" s="151" t="s">
        <v>16</v>
      </c>
      <c r="L15" s="152"/>
    </row>
    <row r="17" spans="1:10" ht="12.75">
      <c r="A17" s="181" t="s">
        <v>338</v>
      </c>
      <c r="D17" s="40"/>
      <c r="E17" s="40"/>
      <c r="F17" s="40"/>
      <c r="G17" s="40"/>
      <c r="H17" s="40"/>
      <c r="I17" s="40"/>
      <c r="J17" s="40"/>
    </row>
    <row r="18" spans="1:10" ht="12.75">
      <c r="A18" s="142" t="s">
        <v>335</v>
      </c>
      <c r="D18" s="185">
        <v>65329</v>
      </c>
      <c r="E18" s="186">
        <v>-14</v>
      </c>
      <c r="F18" s="186">
        <v>1037</v>
      </c>
      <c r="G18" s="186">
        <v>16348</v>
      </c>
      <c r="H18" s="186">
        <v>5732</v>
      </c>
      <c r="I18" s="186">
        <v>61775</v>
      </c>
      <c r="J18" s="187">
        <f>SUM(D18:I18)</f>
        <v>150207</v>
      </c>
    </row>
    <row r="19" spans="1:10" ht="12.75">
      <c r="A19" s="142" t="s">
        <v>267</v>
      </c>
      <c r="D19" s="183">
        <v>0</v>
      </c>
      <c r="E19" s="41">
        <v>0</v>
      </c>
      <c r="F19" s="41">
        <v>0</v>
      </c>
      <c r="G19" s="41">
        <v>0</v>
      </c>
      <c r="H19" s="41">
        <v>-5732</v>
      </c>
      <c r="I19" s="41">
        <v>5732</v>
      </c>
      <c r="J19" s="184">
        <f>SUM(D19:I19)</f>
        <v>0</v>
      </c>
    </row>
    <row r="20" spans="4:10" ht="12.75">
      <c r="D20" s="40"/>
      <c r="E20" s="40"/>
      <c r="F20" s="40"/>
      <c r="G20" s="40"/>
      <c r="H20" s="40"/>
      <c r="I20" s="40"/>
      <c r="J20" s="155"/>
    </row>
    <row r="21" spans="1:10" ht="12.75">
      <c r="A21" s="142" t="s">
        <v>336</v>
      </c>
      <c r="D21" s="40">
        <f aca="true" t="shared" si="0" ref="D21:J21">SUM(D18:D19)</f>
        <v>65329</v>
      </c>
      <c r="E21" s="40">
        <f t="shared" si="0"/>
        <v>-14</v>
      </c>
      <c r="F21" s="40">
        <f t="shared" si="0"/>
        <v>1037</v>
      </c>
      <c r="G21" s="40">
        <f t="shared" si="0"/>
        <v>16348</v>
      </c>
      <c r="H21" s="40">
        <f t="shared" si="0"/>
        <v>0</v>
      </c>
      <c r="I21" s="40">
        <f t="shared" si="0"/>
        <v>67507</v>
      </c>
      <c r="J21" s="40">
        <f t="shared" si="0"/>
        <v>150207</v>
      </c>
    </row>
    <row r="22" spans="1:10" ht="12.75">
      <c r="A22" s="142"/>
      <c r="D22" s="40"/>
      <c r="E22" s="40"/>
      <c r="F22" s="40"/>
      <c r="G22" s="40"/>
      <c r="H22" s="40"/>
      <c r="I22" s="40"/>
      <c r="J22" s="40"/>
    </row>
    <row r="23" spans="1:13" ht="12.75">
      <c r="A23" s="142" t="s">
        <v>319</v>
      </c>
      <c r="D23" s="40">
        <v>0</v>
      </c>
      <c r="E23" s="40">
        <v>0</v>
      </c>
      <c r="F23" s="40">
        <v>0</v>
      </c>
      <c r="G23" s="40">
        <v>0</v>
      </c>
      <c r="H23" s="40">
        <v>0</v>
      </c>
      <c r="I23" s="40">
        <f>'CI'!H21</f>
        <v>19233</v>
      </c>
      <c r="J23" s="40">
        <f>SUM(D23:I23)</f>
        <v>19233</v>
      </c>
      <c r="M23" s="155"/>
    </row>
    <row r="24" spans="1:10" ht="12.75">
      <c r="A24" s="142"/>
      <c r="D24" s="40"/>
      <c r="E24" s="40"/>
      <c r="F24" s="40"/>
      <c r="G24" s="40"/>
      <c r="H24" s="40"/>
      <c r="I24" s="40"/>
      <c r="J24" s="40"/>
    </row>
    <row r="25" spans="1:10" ht="12.75">
      <c r="A25" s="142" t="s">
        <v>304</v>
      </c>
      <c r="D25" s="40">
        <v>0</v>
      </c>
      <c r="E25" s="40">
        <v>0</v>
      </c>
      <c r="F25" s="40">
        <f>559-108</f>
        <v>451</v>
      </c>
      <c r="G25" s="40">
        <v>0</v>
      </c>
      <c r="H25" s="40">
        <v>0</v>
      </c>
      <c r="I25" s="40">
        <v>97</v>
      </c>
      <c r="J25" s="40">
        <f>SUM(D25:I25)</f>
        <v>548</v>
      </c>
    </row>
    <row r="26" spans="1:10" ht="12.75">
      <c r="A26" s="142"/>
      <c r="D26" s="40"/>
      <c r="E26" s="40"/>
      <c r="F26" s="40"/>
      <c r="G26" s="40"/>
      <c r="H26" s="40"/>
      <c r="I26" s="40"/>
      <c r="J26" s="40"/>
    </row>
    <row r="27" spans="1:10" ht="12.75">
      <c r="A27" s="142" t="s">
        <v>228</v>
      </c>
      <c r="D27" s="40"/>
      <c r="E27" s="40"/>
      <c r="F27" s="40"/>
      <c r="G27" s="40"/>
      <c r="H27" s="40"/>
      <c r="I27" s="40"/>
      <c r="J27" s="155"/>
    </row>
    <row r="28" spans="1:10" ht="12.75">
      <c r="A28" s="156" t="s">
        <v>300</v>
      </c>
      <c r="D28" s="40">
        <v>0</v>
      </c>
      <c r="E28" s="40">
        <v>0</v>
      </c>
      <c r="F28" s="40">
        <v>0</v>
      </c>
      <c r="G28" s="40">
        <v>-5</v>
      </c>
      <c r="H28" s="40">
        <v>0</v>
      </c>
      <c r="I28" s="40">
        <v>0</v>
      </c>
      <c r="J28" s="155">
        <f>SUM(D28:I28)</f>
        <v>-5</v>
      </c>
    </row>
    <row r="29" spans="1:10" ht="12.75">
      <c r="A29" s="142"/>
      <c r="D29" s="40"/>
      <c r="E29" s="40"/>
      <c r="F29" s="40"/>
      <c r="G29" s="40"/>
      <c r="H29" s="40"/>
      <c r="I29" s="40"/>
      <c r="J29" s="40"/>
    </row>
    <row r="30" spans="1:10" ht="12.75">
      <c r="A30" s="142" t="s">
        <v>266</v>
      </c>
      <c r="D30" s="40">
        <v>613</v>
      </c>
      <c r="E30" s="40">
        <v>0</v>
      </c>
      <c r="F30" s="40">
        <v>-288</v>
      </c>
      <c r="G30" s="40">
        <f>351+288</f>
        <v>639</v>
      </c>
      <c r="H30" s="40">
        <v>0</v>
      </c>
      <c r="I30" s="40">
        <v>0</v>
      </c>
      <c r="J30" s="40">
        <f>SUM(D30:I30)</f>
        <v>964</v>
      </c>
    </row>
    <row r="31" spans="1:10" ht="12.75">
      <c r="A31" s="142"/>
      <c r="D31" s="40"/>
      <c r="E31" s="40"/>
      <c r="F31" s="40"/>
      <c r="G31" s="40"/>
      <c r="H31" s="40"/>
      <c r="I31" s="40"/>
      <c r="J31" s="40"/>
    </row>
    <row r="32" spans="1:10" ht="12.75">
      <c r="A32" s="142" t="s">
        <v>242</v>
      </c>
      <c r="D32" s="40">
        <v>0</v>
      </c>
      <c r="E32" s="40">
        <v>0</v>
      </c>
      <c r="F32" s="40">
        <v>0</v>
      </c>
      <c r="G32" s="40">
        <v>0</v>
      </c>
      <c r="H32" s="40">
        <v>0</v>
      </c>
      <c r="I32" s="40">
        <v>-3929</v>
      </c>
      <c r="J32" s="40">
        <f>SUM(D32:I32)</f>
        <v>-3929</v>
      </c>
    </row>
    <row r="33" spans="4:10" ht="12.75">
      <c r="D33" s="40"/>
      <c r="E33" s="40"/>
      <c r="F33" s="40"/>
      <c r="G33" s="40"/>
      <c r="H33" s="40"/>
      <c r="I33" s="40"/>
      <c r="J33" s="40"/>
    </row>
    <row r="34" spans="1:10" ht="13.5" thickBot="1">
      <c r="A34" s="181" t="s">
        <v>264</v>
      </c>
      <c r="D34" s="49">
        <f>SUM(D21:D33)</f>
        <v>65942</v>
      </c>
      <c r="E34" s="49">
        <f aca="true" t="shared" si="1" ref="E34:J34">SUM(E21:E33)</f>
        <v>-14</v>
      </c>
      <c r="F34" s="49">
        <f t="shared" si="1"/>
        <v>1200</v>
      </c>
      <c r="G34" s="49">
        <f t="shared" si="1"/>
        <v>16982</v>
      </c>
      <c r="H34" s="49">
        <f t="shared" si="1"/>
        <v>0</v>
      </c>
      <c r="I34" s="49">
        <f t="shared" si="1"/>
        <v>82908</v>
      </c>
      <c r="J34" s="49">
        <f t="shared" si="1"/>
        <v>167018</v>
      </c>
    </row>
    <row r="35" spans="6:10" ht="13.5" thickTop="1">
      <c r="F35" s="165"/>
      <c r="G35" s="165"/>
      <c r="I35" s="165"/>
      <c r="J35" s="165"/>
    </row>
    <row r="36" spans="1:10" ht="13.5" thickBot="1">
      <c r="A36" s="143"/>
      <c r="B36" s="143"/>
      <c r="C36" s="143"/>
      <c r="D36" s="143"/>
      <c r="E36" s="143"/>
      <c r="F36" s="166"/>
      <c r="G36" s="166"/>
      <c r="H36" s="143"/>
      <c r="I36" s="166"/>
      <c r="J36" s="166"/>
    </row>
    <row r="39" ht="12.75">
      <c r="A39" s="181" t="s">
        <v>118</v>
      </c>
    </row>
    <row r="40" spans="1:10" ht="12.75">
      <c r="A40" s="142" t="s">
        <v>335</v>
      </c>
      <c r="D40" s="185">
        <v>65329</v>
      </c>
      <c r="E40" s="186">
        <v>-14</v>
      </c>
      <c r="F40" s="186">
        <v>0</v>
      </c>
      <c r="G40" s="186">
        <v>16549</v>
      </c>
      <c r="H40" s="186">
        <v>5732</v>
      </c>
      <c r="I40" s="186">
        <v>54455</v>
      </c>
      <c r="J40" s="187">
        <f>SUM(D40:I40)</f>
        <v>142051</v>
      </c>
    </row>
    <row r="41" spans="1:10" ht="12.75">
      <c r="A41" s="142" t="s">
        <v>267</v>
      </c>
      <c r="D41" s="183">
        <v>0</v>
      </c>
      <c r="E41" s="41">
        <v>0</v>
      </c>
      <c r="F41" s="41">
        <v>0</v>
      </c>
      <c r="G41" s="41">
        <v>0</v>
      </c>
      <c r="H41" s="41">
        <v>-5732</v>
      </c>
      <c r="I41" s="41">
        <v>5732</v>
      </c>
      <c r="J41" s="184">
        <f>SUM(D41:I41)</f>
        <v>0</v>
      </c>
    </row>
    <row r="42" spans="4:10" ht="12.75">
      <c r="D42" s="40"/>
      <c r="E42" s="40"/>
      <c r="F42" s="40"/>
      <c r="G42" s="40"/>
      <c r="H42" s="40"/>
      <c r="I42" s="40"/>
      <c r="J42" s="155"/>
    </row>
    <row r="43" spans="1:10" ht="12.75">
      <c r="A43" s="142" t="s">
        <v>336</v>
      </c>
      <c r="D43" s="40">
        <f aca="true" t="shared" si="2" ref="D43:J43">SUM(D40:D41)</f>
        <v>65329</v>
      </c>
      <c r="E43" s="40">
        <f t="shared" si="2"/>
        <v>-14</v>
      </c>
      <c r="F43" s="40">
        <f t="shared" si="2"/>
        <v>0</v>
      </c>
      <c r="G43" s="40">
        <f t="shared" si="2"/>
        <v>16549</v>
      </c>
      <c r="H43" s="40">
        <f t="shared" si="2"/>
        <v>0</v>
      </c>
      <c r="I43" s="40">
        <f t="shared" si="2"/>
        <v>60187</v>
      </c>
      <c r="J43" s="40">
        <f t="shared" si="2"/>
        <v>142051</v>
      </c>
    </row>
    <row r="44" spans="1:10" ht="12.75">
      <c r="A44" s="142"/>
      <c r="D44" s="40"/>
      <c r="E44" s="40"/>
      <c r="F44" s="40"/>
      <c r="G44" s="40"/>
      <c r="H44" s="40"/>
      <c r="I44" s="40"/>
      <c r="J44" s="155"/>
    </row>
    <row r="45" spans="1:10" ht="12.75">
      <c r="A45" s="142" t="s">
        <v>319</v>
      </c>
      <c r="D45" s="40">
        <v>0</v>
      </c>
      <c r="E45" s="40">
        <v>0</v>
      </c>
      <c r="F45" s="40">
        <v>0</v>
      </c>
      <c r="G45" s="40">
        <v>0</v>
      </c>
      <c r="H45" s="40">
        <v>0</v>
      </c>
      <c r="I45" s="40">
        <v>10586</v>
      </c>
      <c r="J45" s="155">
        <f>SUM(D45:I45)</f>
        <v>10586</v>
      </c>
    </row>
    <row r="46" spans="1:10" ht="12.75">
      <c r="A46" s="142"/>
      <c r="D46" s="40"/>
      <c r="E46" s="40"/>
      <c r="F46" s="40"/>
      <c r="G46" s="40"/>
      <c r="H46" s="40"/>
      <c r="I46" s="40"/>
      <c r="J46" s="155"/>
    </row>
    <row r="47" spans="1:10" ht="12.75">
      <c r="A47" s="142" t="s">
        <v>304</v>
      </c>
      <c r="D47" s="40">
        <v>0</v>
      </c>
      <c r="E47" s="40">
        <v>0</v>
      </c>
      <c r="F47" s="40">
        <v>1037</v>
      </c>
      <c r="G47" s="40">
        <v>0</v>
      </c>
      <c r="H47" s="40">
        <v>0</v>
      </c>
      <c r="I47" s="40">
        <v>0</v>
      </c>
      <c r="J47" s="40">
        <f>SUM(D47:I47)</f>
        <v>1037</v>
      </c>
    </row>
    <row r="48" spans="1:10" ht="12.75">
      <c r="A48" s="156"/>
      <c r="D48" s="40"/>
      <c r="E48" s="40"/>
      <c r="F48" s="40"/>
      <c r="G48" s="40"/>
      <c r="H48" s="40"/>
      <c r="I48" s="40"/>
      <c r="J48" s="155"/>
    </row>
    <row r="49" spans="1:10" ht="12.75">
      <c r="A49" s="142" t="s">
        <v>228</v>
      </c>
      <c r="D49" s="40"/>
      <c r="E49" s="40"/>
      <c r="F49" s="40"/>
      <c r="G49" s="40"/>
      <c r="H49" s="40"/>
      <c r="I49" s="40"/>
      <c r="J49" s="155"/>
    </row>
    <row r="50" spans="1:10" ht="12.75">
      <c r="A50" s="156" t="s">
        <v>299</v>
      </c>
      <c r="D50" s="40">
        <v>0</v>
      </c>
      <c r="E50" s="40">
        <v>0</v>
      </c>
      <c r="F50" s="40">
        <v>0</v>
      </c>
      <c r="G50" s="40">
        <v>-201</v>
      </c>
      <c r="H50" s="40">
        <v>0</v>
      </c>
      <c r="I50" s="40">
        <v>0</v>
      </c>
      <c r="J50" s="155">
        <f>SUM(D50:I50)</f>
        <v>-201</v>
      </c>
    </row>
    <row r="51" spans="1:10" ht="12.75">
      <c r="A51" s="156"/>
      <c r="D51" s="40"/>
      <c r="E51" s="40"/>
      <c r="F51" s="40"/>
      <c r="G51" s="40"/>
      <c r="H51" s="40"/>
      <c r="I51" s="40"/>
      <c r="J51" s="155"/>
    </row>
    <row r="52" spans="1:10" ht="12.75">
      <c r="A52" s="142" t="s">
        <v>242</v>
      </c>
      <c r="D52" s="40">
        <v>0</v>
      </c>
      <c r="E52" s="40">
        <v>0</v>
      </c>
      <c r="F52" s="40">
        <v>0</v>
      </c>
      <c r="G52" s="40">
        <v>0</v>
      </c>
      <c r="H52" s="40">
        <v>0</v>
      </c>
      <c r="I52" s="40">
        <v>-3266</v>
      </c>
      <c r="J52" s="40">
        <f>SUM(D52:I52)</f>
        <v>-3266</v>
      </c>
    </row>
    <row r="53" spans="4:10" ht="12.75">
      <c r="D53" s="155"/>
      <c r="E53" s="155"/>
      <c r="F53" s="155"/>
      <c r="G53" s="155"/>
      <c r="H53" s="155"/>
      <c r="I53" s="155"/>
      <c r="J53" s="155"/>
    </row>
    <row r="54" spans="1:10" ht="12.75">
      <c r="A54" s="181" t="s">
        <v>337</v>
      </c>
      <c r="D54" s="179"/>
      <c r="E54" s="179"/>
      <c r="F54" s="179"/>
      <c r="G54" s="179"/>
      <c r="H54" s="179"/>
      <c r="I54" s="179"/>
      <c r="J54" s="179"/>
    </row>
    <row r="55" spans="1:10" s="180" customFormat="1" ht="12.75">
      <c r="A55" s="189" t="s">
        <v>335</v>
      </c>
      <c r="D55" s="188">
        <f>D40+D45+D47+D50+D52</f>
        <v>65329</v>
      </c>
      <c r="E55" s="179">
        <f aca="true" t="shared" si="3" ref="E55:J55">E40+E45+E47+E50+E52</f>
        <v>-14</v>
      </c>
      <c r="F55" s="179">
        <f t="shared" si="3"/>
        <v>1037</v>
      </c>
      <c r="G55" s="179">
        <f t="shared" si="3"/>
        <v>16348</v>
      </c>
      <c r="H55" s="179">
        <f t="shared" si="3"/>
        <v>5732</v>
      </c>
      <c r="I55" s="179">
        <f t="shared" si="3"/>
        <v>61775</v>
      </c>
      <c r="J55" s="187">
        <f t="shared" si="3"/>
        <v>150207</v>
      </c>
    </row>
    <row r="56" spans="1:10" s="180" customFormat="1" ht="12.75">
      <c r="A56" s="189" t="s">
        <v>267</v>
      </c>
      <c r="D56" s="183">
        <v>0</v>
      </c>
      <c r="E56" s="41">
        <v>0</v>
      </c>
      <c r="F56" s="41">
        <v>0</v>
      </c>
      <c r="G56" s="41">
        <v>0</v>
      </c>
      <c r="H56" s="41">
        <v>-5732</v>
      </c>
      <c r="I56" s="41">
        <v>5732</v>
      </c>
      <c r="J56" s="184">
        <f>SUM(D56:I56)</f>
        <v>0</v>
      </c>
    </row>
    <row r="57" spans="4:10" ht="12.75">
      <c r="D57" s="180"/>
      <c r="E57" s="180"/>
      <c r="F57" s="180"/>
      <c r="G57" s="180"/>
      <c r="H57" s="180"/>
      <c r="I57" s="180"/>
      <c r="J57" s="180"/>
    </row>
    <row r="58" spans="1:10" ht="13.5" thickBot="1">
      <c r="A58" s="142" t="s">
        <v>336</v>
      </c>
      <c r="D58" s="182">
        <f>SUM(D55:D56)</f>
        <v>65329</v>
      </c>
      <c r="E58" s="182">
        <f aca="true" t="shared" si="4" ref="E58:J58">SUM(E55:E56)</f>
        <v>-14</v>
      </c>
      <c r="F58" s="182">
        <f t="shared" si="4"/>
        <v>1037</v>
      </c>
      <c r="G58" s="182">
        <f t="shared" si="4"/>
        <v>16348</v>
      </c>
      <c r="H58" s="182">
        <f t="shared" si="4"/>
        <v>0</v>
      </c>
      <c r="I58" s="182">
        <f t="shared" si="4"/>
        <v>67507</v>
      </c>
      <c r="J58" s="182">
        <f t="shared" si="4"/>
        <v>150207</v>
      </c>
    </row>
    <row r="59" ht="13.5" thickTop="1"/>
    <row r="62" spans="1:10" ht="27.75" customHeight="1">
      <c r="A62" s="198" t="s">
        <v>173</v>
      </c>
      <c r="B62" s="196"/>
      <c r="C62" s="196"/>
      <c r="D62" s="196"/>
      <c r="E62" s="196"/>
      <c r="F62" s="196"/>
      <c r="G62" s="196"/>
      <c r="H62" s="196"/>
      <c r="I62" s="196"/>
      <c r="J62" s="196"/>
    </row>
    <row r="63" ht="12.75">
      <c r="A63" s="144"/>
    </row>
  </sheetData>
  <sheetProtection/>
  <mergeCells count="2">
    <mergeCell ref="D9:J9"/>
    <mergeCell ref="A62:J62"/>
  </mergeCells>
  <printOptions/>
  <pageMargins left="0.866141732283465" right="0.70551181" top="0.984251968503937" bottom="0.984251968503937" header="0.511811023622047" footer="0.511811023622047"/>
  <pageSetup fitToHeight="1" fitToWidth="1" horizontalDpi="360" verticalDpi="360" orientation="portrait"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zoomScalePageLayoutView="0" workbookViewId="0" topLeftCell="A1">
      <selection activeCell="A1" sqref="A1"/>
    </sheetView>
  </sheetViews>
  <sheetFormatPr defaultColWidth="7.10546875" defaultRowHeight="15"/>
  <cols>
    <col min="1" max="1" width="15.77734375" style="45" customWidth="1"/>
    <col min="2" max="2" width="10.77734375" style="45" customWidth="1"/>
    <col min="3" max="5" width="7.10546875" style="45" customWidth="1"/>
    <col min="6" max="6" width="10.6640625" style="45" customWidth="1"/>
    <col min="7" max="7" width="7.88671875" style="45" customWidth="1"/>
    <col min="8" max="8" width="2.77734375" style="45" customWidth="1"/>
    <col min="9" max="9" width="7.88671875" style="40" customWidth="1"/>
    <col min="10" max="11" width="8.4453125" style="45" bestFit="1" customWidth="1"/>
    <col min="12" max="16384" width="7.10546875" style="45" customWidth="1"/>
  </cols>
  <sheetData>
    <row r="1" spans="1:10" ht="15.75" customHeight="1">
      <c r="A1" s="43" t="s">
        <v>115</v>
      </c>
      <c r="B1" s="9"/>
      <c r="C1" s="44"/>
      <c r="D1" s="44"/>
      <c r="E1" s="44"/>
      <c r="J1" s="44"/>
    </row>
    <row r="2" spans="1:10" ht="14.25" customHeight="1">
      <c r="A2" s="46" t="s">
        <v>116</v>
      </c>
      <c r="B2" s="26"/>
      <c r="C2" s="47"/>
      <c r="D2" s="44"/>
      <c r="E2" s="44"/>
      <c r="J2" s="44"/>
    </row>
    <row r="3" spans="1:10" ht="13.5" customHeight="1">
      <c r="A3" s="46" t="s">
        <v>117</v>
      </c>
      <c r="B3" s="26"/>
      <c r="C3" s="47"/>
      <c r="D3" s="44"/>
      <c r="E3" s="44"/>
      <c r="J3" s="44"/>
    </row>
    <row r="4" spans="1:10" ht="15.75" customHeight="1">
      <c r="A4" s="44" t="s">
        <v>64</v>
      </c>
      <c r="B4" s="44"/>
      <c r="C4" s="44"/>
      <c r="D4" s="44"/>
      <c r="E4" s="44"/>
      <c r="J4" s="44"/>
    </row>
    <row r="5" spans="1:10" ht="12.75">
      <c r="A5" s="44" t="s">
        <v>97</v>
      </c>
      <c r="B5" s="44"/>
      <c r="C5" s="44"/>
      <c r="D5" s="44"/>
      <c r="E5" s="44"/>
      <c r="J5" s="44"/>
    </row>
    <row r="6" ht="12.75">
      <c r="A6" s="44" t="s">
        <v>318</v>
      </c>
    </row>
    <row r="7" spans="1:11" ht="12.75">
      <c r="A7" s="44"/>
      <c r="G7" s="199" t="s">
        <v>313</v>
      </c>
      <c r="H7" s="199"/>
      <c r="I7" s="199"/>
      <c r="K7" s="48"/>
    </row>
    <row r="8" spans="1:11" ht="12.75">
      <c r="A8" s="44"/>
      <c r="G8" s="145" t="str">
        <f>'IS'!H14</f>
        <v>31.5.2013</v>
      </c>
      <c r="H8" s="146"/>
      <c r="I8" s="145" t="str">
        <f>'IS'!J14</f>
        <v>31.5.2012</v>
      </c>
      <c r="K8" s="48"/>
    </row>
    <row r="9" spans="1:11" ht="12.75">
      <c r="A9" s="44"/>
      <c r="G9" s="171" t="s">
        <v>295</v>
      </c>
      <c r="H9" s="171"/>
      <c r="I9" s="171" t="s">
        <v>294</v>
      </c>
      <c r="K9" s="48"/>
    </row>
    <row r="10" spans="7:11" ht="12.75">
      <c r="G10" s="147" t="s">
        <v>16</v>
      </c>
      <c r="H10" s="148"/>
      <c r="I10" s="147" t="s">
        <v>16</v>
      </c>
      <c r="K10" s="48"/>
    </row>
    <row r="11" spans="1:8" ht="12.75">
      <c r="A11" s="44" t="s">
        <v>0</v>
      </c>
      <c r="B11" s="44"/>
      <c r="C11" s="44"/>
      <c r="D11" s="44"/>
      <c r="E11" s="44"/>
      <c r="G11" s="44"/>
      <c r="H11" s="67"/>
    </row>
    <row r="12" spans="1:13" ht="12.75">
      <c r="A12" s="45" t="s">
        <v>317</v>
      </c>
      <c r="G12" s="40">
        <f>'IS'!H31</f>
        <v>19233</v>
      </c>
      <c r="H12" s="69"/>
      <c r="I12" s="40">
        <f>'IS'!J31</f>
        <v>10586</v>
      </c>
      <c r="M12" s="77"/>
    </row>
    <row r="13" spans="7:13" ht="12.75">
      <c r="G13" s="40"/>
      <c r="H13" s="69"/>
      <c r="M13" s="77"/>
    </row>
    <row r="14" spans="1:13" ht="12.75">
      <c r="A14" s="45" t="s">
        <v>238</v>
      </c>
      <c r="G14" s="69"/>
      <c r="H14" s="69"/>
      <c r="I14" s="69"/>
      <c r="M14" s="77"/>
    </row>
    <row r="15" spans="1:13" ht="12.75">
      <c r="A15" s="45" t="s">
        <v>157</v>
      </c>
      <c r="G15" s="69">
        <v>10595</v>
      </c>
      <c r="H15" s="69"/>
      <c r="I15" s="69">
        <v>10961</v>
      </c>
      <c r="J15" s="107"/>
      <c r="M15" s="77"/>
    </row>
    <row r="16" spans="1:13" ht="12.75">
      <c r="A16" s="45" t="s">
        <v>218</v>
      </c>
      <c r="G16" s="69">
        <v>4079</v>
      </c>
      <c r="H16" s="69"/>
      <c r="I16" s="69">
        <v>4684</v>
      </c>
      <c r="J16" s="107"/>
      <c r="M16" s="77"/>
    </row>
    <row r="17" spans="1:13" ht="12.75">
      <c r="A17" s="45" t="s">
        <v>303</v>
      </c>
      <c r="G17" s="69">
        <f>-'IS'!H29</f>
        <v>3555</v>
      </c>
      <c r="H17" s="69"/>
      <c r="I17" s="69">
        <f>-'IS'!J29</f>
        <v>3665</v>
      </c>
      <c r="J17" s="107"/>
      <c r="M17" s="77"/>
    </row>
    <row r="18" spans="1:13" ht="12.75">
      <c r="A18" s="45" t="s">
        <v>219</v>
      </c>
      <c r="G18" s="69">
        <v>-21</v>
      </c>
      <c r="H18" s="69"/>
      <c r="I18" s="69">
        <v>-1</v>
      </c>
      <c r="J18" s="107"/>
      <c r="M18" s="77"/>
    </row>
    <row r="19" spans="1:13" ht="12.75">
      <c r="A19" s="45" t="s">
        <v>220</v>
      </c>
      <c r="G19" s="69">
        <v>-60</v>
      </c>
      <c r="H19" s="69"/>
      <c r="I19" s="69">
        <v>-98</v>
      </c>
      <c r="J19" s="107"/>
      <c r="M19" s="77"/>
    </row>
    <row r="20" spans="1:13" ht="12.75">
      <c r="A20" s="45" t="s">
        <v>161</v>
      </c>
      <c r="G20" s="41">
        <v>253</v>
      </c>
      <c r="H20" s="69"/>
      <c r="I20" s="41">
        <v>968</v>
      </c>
      <c r="J20" s="77"/>
      <c r="M20" s="77"/>
    </row>
    <row r="21" spans="1:13" ht="12.75">
      <c r="A21" s="45" t="s">
        <v>70</v>
      </c>
      <c r="G21" s="40">
        <f>SUM(G12:G20)</f>
        <v>37634</v>
      </c>
      <c r="H21" s="69"/>
      <c r="I21" s="40">
        <f>SUM(I12:I20)</f>
        <v>30765</v>
      </c>
      <c r="K21" s="40"/>
      <c r="M21" s="77"/>
    </row>
    <row r="22" spans="7:13" ht="12.75">
      <c r="G22" s="40"/>
      <c r="H22" s="69"/>
      <c r="K22" s="40"/>
      <c r="M22" s="77"/>
    </row>
    <row r="23" spans="1:13" ht="12.75">
      <c r="A23" s="44" t="s">
        <v>133</v>
      </c>
      <c r="G23" s="69"/>
      <c r="H23" s="69"/>
      <c r="I23" s="89"/>
      <c r="L23" s="40"/>
      <c r="M23" s="77"/>
    </row>
    <row r="24" spans="1:13" ht="12.75">
      <c r="A24" s="45" t="s">
        <v>178</v>
      </c>
      <c r="G24" s="69">
        <v>-14292</v>
      </c>
      <c r="H24" s="69"/>
      <c r="I24" s="89">
        <v>-6661</v>
      </c>
      <c r="L24" s="40"/>
      <c r="M24" s="77"/>
    </row>
    <row r="25" spans="1:13" ht="12.75">
      <c r="A25" s="45" t="s">
        <v>298</v>
      </c>
      <c r="F25" s="77"/>
      <c r="G25" s="41">
        <v>7646</v>
      </c>
      <c r="H25" s="69"/>
      <c r="I25" s="76">
        <v>348</v>
      </c>
      <c r="K25" s="77"/>
      <c r="L25" s="40"/>
      <c r="M25" s="77"/>
    </row>
    <row r="26" spans="1:13" ht="12.75">
      <c r="A26" s="44" t="s">
        <v>239</v>
      </c>
      <c r="G26" s="40">
        <f>SUM(G21:G25)</f>
        <v>30988</v>
      </c>
      <c r="H26" s="69"/>
      <c r="I26" s="40">
        <f>SUM(I21:I25)</f>
        <v>24452</v>
      </c>
      <c r="K26" s="40"/>
      <c r="M26" s="77"/>
    </row>
    <row r="27" spans="1:13" ht="12.75">
      <c r="A27" s="45" t="s">
        <v>136</v>
      </c>
      <c r="G27" s="40">
        <v>21</v>
      </c>
      <c r="H27" s="69"/>
      <c r="I27" s="40">
        <v>1</v>
      </c>
      <c r="K27" s="40"/>
      <c r="M27" s="77"/>
    </row>
    <row r="28" spans="1:13" ht="12.75">
      <c r="A28" s="45" t="s">
        <v>134</v>
      </c>
      <c r="G28" s="40">
        <v>-2197</v>
      </c>
      <c r="H28" s="69"/>
      <c r="I28" s="40">
        <v>-1530</v>
      </c>
      <c r="K28" s="40"/>
      <c r="M28" s="77"/>
    </row>
    <row r="29" spans="1:13" ht="12.75">
      <c r="A29" s="45" t="s">
        <v>73</v>
      </c>
      <c r="G29" s="41">
        <v>854</v>
      </c>
      <c r="H29" s="69"/>
      <c r="I29" s="41">
        <v>450</v>
      </c>
      <c r="M29" s="77"/>
    </row>
    <row r="30" spans="1:13" ht="12.75">
      <c r="A30" s="44" t="s">
        <v>232</v>
      </c>
      <c r="G30" s="100">
        <f>SUM(G26:G29)</f>
        <v>29666</v>
      </c>
      <c r="H30" s="69"/>
      <c r="I30" s="100">
        <f>SUM(I26:I29)</f>
        <v>23373</v>
      </c>
      <c r="K30" s="40"/>
      <c r="M30" s="77"/>
    </row>
    <row r="31" spans="7:13" ht="12.75">
      <c r="G31" s="40"/>
      <c r="H31" s="69"/>
      <c r="K31" s="40"/>
      <c r="M31" s="77"/>
    </row>
    <row r="32" spans="1:13" ht="12.75">
      <c r="A32" s="44" t="s">
        <v>87</v>
      </c>
      <c r="B32" s="44"/>
      <c r="C32" s="44"/>
      <c r="D32" s="44"/>
      <c r="E32" s="44"/>
      <c r="G32" s="40"/>
      <c r="H32" s="69"/>
      <c r="M32" s="77"/>
    </row>
    <row r="33" spans="1:13" ht="12.75">
      <c r="A33" s="45" t="s">
        <v>166</v>
      </c>
      <c r="G33" s="40">
        <v>362</v>
      </c>
      <c r="H33" s="69"/>
      <c r="I33" s="40">
        <v>348</v>
      </c>
      <c r="M33" s="77"/>
    </row>
    <row r="34" spans="1:13" ht="12.75">
      <c r="A34" s="45" t="s">
        <v>265</v>
      </c>
      <c r="G34" s="40">
        <v>-19</v>
      </c>
      <c r="H34" s="69"/>
      <c r="I34" s="40">
        <v>0</v>
      </c>
      <c r="M34" s="77"/>
    </row>
    <row r="35" spans="1:13" ht="12.75">
      <c r="A35" s="45" t="s">
        <v>135</v>
      </c>
      <c r="G35" s="40">
        <v>-8825</v>
      </c>
      <c r="H35" s="69"/>
      <c r="I35" s="40">
        <v>-8950</v>
      </c>
      <c r="M35" s="77"/>
    </row>
    <row r="36" spans="1:13" ht="12.75">
      <c r="A36" s="45" t="s">
        <v>240</v>
      </c>
      <c r="G36" s="40">
        <v>0</v>
      </c>
      <c r="H36" s="69"/>
      <c r="I36" s="40">
        <v>22</v>
      </c>
      <c r="M36" s="77"/>
    </row>
    <row r="37" spans="1:13" ht="12.75">
      <c r="A37" s="45" t="s">
        <v>296</v>
      </c>
      <c r="G37" s="40">
        <v>60</v>
      </c>
      <c r="H37" s="69"/>
      <c r="I37" s="40">
        <v>72</v>
      </c>
      <c r="M37" s="77"/>
    </row>
    <row r="38" spans="1:13" ht="12.75">
      <c r="A38" s="45" t="s">
        <v>136</v>
      </c>
      <c r="G38" s="40">
        <v>0</v>
      </c>
      <c r="H38" s="69"/>
      <c r="I38" s="40">
        <v>26</v>
      </c>
      <c r="M38" s="77"/>
    </row>
    <row r="39" spans="1:13" ht="12.75">
      <c r="A39" s="44" t="s">
        <v>137</v>
      </c>
      <c r="G39" s="100">
        <f>SUM(G33:G38)</f>
        <v>-8422</v>
      </c>
      <c r="H39" s="69"/>
      <c r="I39" s="100">
        <f>SUM(I33:I38)</f>
        <v>-8482</v>
      </c>
      <c r="M39" s="77"/>
    </row>
    <row r="40" spans="7:13" ht="12.75">
      <c r="G40" s="40"/>
      <c r="H40" s="69"/>
      <c r="K40" s="40"/>
      <c r="M40" s="77"/>
    </row>
    <row r="41" spans="1:13" ht="12.75">
      <c r="A41" s="44" t="s">
        <v>132</v>
      </c>
      <c r="G41" s="40"/>
      <c r="H41" s="69"/>
      <c r="I41" s="42"/>
      <c r="L41" s="40"/>
      <c r="M41" s="77"/>
    </row>
    <row r="42" spans="1:13" ht="12.75">
      <c r="A42" s="45" t="s">
        <v>138</v>
      </c>
      <c r="G42" s="40">
        <v>-3929</v>
      </c>
      <c r="H42" s="69"/>
      <c r="I42" s="42">
        <v>-3266</v>
      </c>
      <c r="L42" s="40"/>
      <c r="M42" s="77"/>
    </row>
    <row r="43" spans="1:13" ht="12.75">
      <c r="A43" s="45" t="s">
        <v>139</v>
      </c>
      <c r="G43" s="40">
        <f>-G16</f>
        <v>-4079</v>
      </c>
      <c r="H43" s="69"/>
      <c r="I43" s="42">
        <f>-I16</f>
        <v>-4684</v>
      </c>
      <c r="L43" s="40"/>
      <c r="M43" s="77"/>
    </row>
    <row r="44" spans="1:13" ht="12.75">
      <c r="A44" s="45" t="s">
        <v>297</v>
      </c>
      <c r="G44" s="40">
        <v>-5</v>
      </c>
      <c r="H44" s="69"/>
      <c r="I44" s="42">
        <v>-201</v>
      </c>
      <c r="L44" s="40"/>
      <c r="M44" s="77"/>
    </row>
    <row r="45" spans="1:13" ht="12.75">
      <c r="A45" s="45" t="s">
        <v>140</v>
      </c>
      <c r="G45" s="40">
        <v>5762</v>
      </c>
      <c r="H45" s="69"/>
      <c r="I45" s="42">
        <v>6406</v>
      </c>
      <c r="L45" s="40"/>
      <c r="M45" s="77"/>
    </row>
    <row r="46" spans="1:13" ht="12.75">
      <c r="A46" s="45" t="s">
        <v>176</v>
      </c>
      <c r="G46" s="40">
        <v>964</v>
      </c>
      <c r="H46" s="69"/>
      <c r="I46" s="42">
        <v>0</v>
      </c>
      <c r="L46" s="40"/>
      <c r="M46" s="77"/>
    </row>
    <row r="47" spans="1:13" ht="12.75">
      <c r="A47" s="45" t="s">
        <v>158</v>
      </c>
      <c r="G47" s="69">
        <v>-20134</v>
      </c>
      <c r="H47" s="69"/>
      <c r="I47" s="89">
        <v>-13244</v>
      </c>
      <c r="L47" s="40"/>
      <c r="M47" s="77"/>
    </row>
    <row r="48" spans="1:13" ht="12.75">
      <c r="A48" s="44" t="s">
        <v>333</v>
      </c>
      <c r="G48" s="100">
        <f>SUM(G42:G47)</f>
        <v>-21421</v>
      </c>
      <c r="H48" s="69"/>
      <c r="I48" s="100">
        <f>SUM(I42:I47)</f>
        <v>-14989</v>
      </c>
      <c r="L48" s="40"/>
      <c r="M48" s="77"/>
    </row>
    <row r="49" spans="2:13" ht="12.75">
      <c r="B49" s="44"/>
      <c r="C49" s="44"/>
      <c r="D49" s="44"/>
      <c r="E49" s="44"/>
      <c r="G49" s="69"/>
      <c r="H49" s="69"/>
      <c r="I49" s="69"/>
      <c r="K49" s="40"/>
      <c r="M49" s="77"/>
    </row>
    <row r="50" spans="1:13" ht="12.75">
      <c r="A50" s="44" t="s">
        <v>256</v>
      </c>
      <c r="B50" s="44"/>
      <c r="C50" s="44"/>
      <c r="D50" s="44"/>
      <c r="E50" s="44"/>
      <c r="G50" s="69">
        <f>G30+G39+G48</f>
        <v>-177</v>
      </c>
      <c r="H50" s="69"/>
      <c r="I50" s="69">
        <f>I30+I39+I48</f>
        <v>-98</v>
      </c>
      <c r="K50" s="40"/>
      <c r="M50" s="77"/>
    </row>
    <row r="51" spans="1:13" ht="12.75">
      <c r="A51" s="44"/>
      <c r="B51" s="44"/>
      <c r="C51" s="44"/>
      <c r="D51" s="44"/>
      <c r="E51" s="44"/>
      <c r="G51" s="40"/>
      <c r="H51" s="69"/>
      <c r="K51" s="40"/>
      <c r="M51" s="77"/>
    </row>
    <row r="52" spans="1:13" ht="12.75">
      <c r="A52" s="44" t="s">
        <v>314</v>
      </c>
      <c r="B52" s="44"/>
      <c r="C52" s="44"/>
      <c r="D52" s="44"/>
      <c r="E52" s="44"/>
      <c r="G52" s="40">
        <v>8387</v>
      </c>
      <c r="H52" s="69"/>
      <c r="I52" s="40">
        <v>8479</v>
      </c>
      <c r="K52" s="40"/>
      <c r="M52" s="77"/>
    </row>
    <row r="53" spans="1:13" ht="12.75">
      <c r="A53" s="45" t="s">
        <v>243</v>
      </c>
      <c r="B53" s="44"/>
      <c r="C53" s="44"/>
      <c r="D53" s="44"/>
      <c r="E53" s="44"/>
      <c r="G53" s="40">
        <v>-37</v>
      </c>
      <c r="H53" s="69"/>
      <c r="I53" s="40">
        <v>6</v>
      </c>
      <c r="K53" s="40"/>
      <c r="M53" s="77"/>
    </row>
    <row r="54" spans="1:13" ht="13.5" thickBot="1">
      <c r="A54" s="44" t="s">
        <v>315</v>
      </c>
      <c r="B54" s="44"/>
      <c r="C54" s="44"/>
      <c r="D54" s="44"/>
      <c r="E54" s="44"/>
      <c r="G54" s="49">
        <f>SUM(G50:G53)</f>
        <v>8173</v>
      </c>
      <c r="H54" s="69"/>
      <c r="I54" s="49">
        <f>SUM(I50:I53)</f>
        <v>8387</v>
      </c>
      <c r="K54" s="40"/>
      <c r="M54" s="77"/>
    </row>
    <row r="55" spans="1:13" ht="13.5" thickTop="1">
      <c r="A55" s="44"/>
      <c r="H55" s="68"/>
      <c r="J55" s="40"/>
      <c r="M55" s="77"/>
    </row>
    <row r="56" spans="1:13" ht="12.75">
      <c r="A56" s="44"/>
      <c r="G56" s="40"/>
      <c r="H56" s="68"/>
      <c r="J56" s="40"/>
      <c r="M56" s="77"/>
    </row>
    <row r="57" spans="1:13" ht="12.75">
      <c r="A57" s="45" t="s">
        <v>316</v>
      </c>
      <c r="H57" s="68"/>
      <c r="J57" s="40"/>
      <c r="M57" s="77"/>
    </row>
    <row r="58" spans="1:13" ht="12.75">
      <c r="A58" s="45" t="s">
        <v>68</v>
      </c>
      <c r="G58" s="69">
        <v>8173</v>
      </c>
      <c r="H58" s="69"/>
      <c r="I58" s="69">
        <v>8704</v>
      </c>
      <c r="J58" s="40"/>
      <c r="M58" s="77"/>
    </row>
    <row r="59" spans="1:13" ht="12.75">
      <c r="A59" s="45" t="s">
        <v>69</v>
      </c>
      <c r="G59" s="50">
        <v>0</v>
      </c>
      <c r="H59" s="70"/>
      <c r="I59" s="50">
        <v>-317</v>
      </c>
      <c r="J59" s="40"/>
      <c r="M59" s="77"/>
    </row>
    <row r="60" spans="7:9" ht="13.5" thickBot="1">
      <c r="G60" s="88">
        <f>SUM(G58:G59)</f>
        <v>8173</v>
      </c>
      <c r="H60" s="68"/>
      <c r="I60" s="49">
        <f>SUM(I58:I59)</f>
        <v>8387</v>
      </c>
    </row>
    <row r="61" spans="7:9" ht="13.5" thickTop="1">
      <c r="G61" s="77"/>
      <c r="H61" s="68"/>
      <c r="I61" s="77"/>
    </row>
    <row r="62" spans="7:9" ht="12.75">
      <c r="G62" s="77"/>
      <c r="H62" s="68"/>
      <c r="I62" s="77"/>
    </row>
    <row r="63" spans="2:10" s="51" customFormat="1" ht="12.75">
      <c r="B63" s="52"/>
      <c r="D63" s="52"/>
      <c r="F63" s="52"/>
      <c r="G63" s="52"/>
      <c r="H63" s="71"/>
      <c r="I63" s="42"/>
      <c r="J63" s="52"/>
    </row>
    <row r="64" spans="1:10" s="51" customFormat="1" ht="27" customHeight="1">
      <c r="A64" s="200" t="s">
        <v>177</v>
      </c>
      <c r="B64" s="201"/>
      <c r="C64" s="201"/>
      <c r="D64" s="201"/>
      <c r="E64" s="201"/>
      <c r="F64" s="196"/>
      <c r="G64" s="196"/>
      <c r="H64" s="196"/>
      <c r="I64" s="196"/>
      <c r="J64" s="52"/>
    </row>
    <row r="65" ht="12.75">
      <c r="A65" s="51"/>
    </row>
  </sheetData>
  <sheetProtection/>
  <mergeCells count="2">
    <mergeCell ref="G7:I7"/>
    <mergeCell ref="A64:I64"/>
  </mergeCells>
  <printOptions/>
  <pageMargins left="1.116141732" right="0.47244094488189" top="0.984251968503937" bottom="0.984251968503937" header="0.511811023622047" footer="0.511811023622047"/>
  <pageSetup fitToHeight="1" fitToWidth="1" horizontalDpi="360" verticalDpi="36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O276"/>
  <sheetViews>
    <sheetView showGridLines="0" showOutlineSymbols="0" view="pageBreakPreview" zoomScaleNormal="75" zoomScaleSheetLayoutView="100" zoomScalePageLayoutView="0" workbookViewId="0" topLeftCell="A1">
      <selection activeCell="A1" sqref="A1"/>
    </sheetView>
  </sheetViews>
  <sheetFormatPr defaultColWidth="10.6640625" defaultRowHeight="15"/>
  <cols>
    <col min="1" max="1" width="5.88671875" style="12" customWidth="1"/>
    <col min="2" max="2" width="3.3359375" style="12" customWidth="1"/>
    <col min="3" max="3" width="7.77734375" style="12" customWidth="1"/>
    <col min="4" max="4" width="17.4453125" style="12" customWidth="1"/>
    <col min="5" max="6" width="13.77734375" style="12" customWidth="1"/>
    <col min="7" max="7" width="15.3359375" style="12" customWidth="1"/>
    <col min="8" max="8" width="13.88671875" style="12" bestFit="1" customWidth="1"/>
    <col min="9" max="9" width="14.6640625" style="12" customWidth="1"/>
    <col min="10" max="11" width="13.77734375" style="12" customWidth="1"/>
    <col min="12" max="16384" width="10.6640625" style="12" customWidth="1"/>
  </cols>
  <sheetData>
    <row r="1" spans="1:9" ht="23.25">
      <c r="A1" s="109" t="s">
        <v>221</v>
      </c>
      <c r="B1" s="110"/>
      <c r="C1" s="110"/>
      <c r="D1" s="110"/>
      <c r="E1" s="110"/>
      <c r="F1" s="110"/>
      <c r="G1" s="110"/>
      <c r="H1" s="111"/>
      <c r="I1" s="110"/>
    </row>
    <row r="2" spans="1:9" ht="18">
      <c r="A2" s="112" t="s">
        <v>100</v>
      </c>
      <c r="B2" s="6"/>
      <c r="C2" s="6"/>
      <c r="D2" s="6"/>
      <c r="E2" s="6"/>
      <c r="F2" s="113"/>
      <c r="G2" s="3"/>
      <c r="H2" s="113"/>
      <c r="I2" s="3"/>
    </row>
    <row r="3" spans="1:9" ht="18">
      <c r="A3" s="114" t="s">
        <v>99</v>
      </c>
      <c r="B3" s="6"/>
      <c r="C3" s="6"/>
      <c r="D3" s="6"/>
      <c r="E3" s="6"/>
      <c r="F3" s="3"/>
      <c r="G3" s="3"/>
      <c r="H3" s="3"/>
      <c r="I3" s="3"/>
    </row>
    <row r="4" spans="1:9" ht="16.5">
      <c r="A4" s="115"/>
      <c r="B4" s="3"/>
      <c r="C4" s="3"/>
      <c r="D4" s="3"/>
      <c r="E4" s="3"/>
      <c r="F4" s="3"/>
      <c r="G4" s="3"/>
      <c r="H4" s="3"/>
      <c r="I4" s="3"/>
    </row>
    <row r="5" spans="1:9" s="9" customFormat="1" ht="18">
      <c r="A5" s="6" t="s">
        <v>36</v>
      </c>
      <c r="B5" s="3"/>
      <c r="C5" s="3"/>
      <c r="D5" s="3"/>
      <c r="E5" s="3"/>
      <c r="F5" s="3"/>
      <c r="G5" s="3"/>
      <c r="H5" s="3"/>
      <c r="I5" s="3"/>
    </row>
    <row r="6" spans="1:9" ht="16.5">
      <c r="A6" s="6"/>
      <c r="B6" s="3"/>
      <c r="C6" s="3"/>
      <c r="D6" s="3"/>
      <c r="E6" s="3"/>
      <c r="F6" s="3"/>
      <c r="G6" s="3"/>
      <c r="H6" s="3"/>
      <c r="I6" s="3"/>
    </row>
    <row r="7" spans="1:9" ht="15.75" customHeight="1">
      <c r="A7" s="134" t="s">
        <v>187</v>
      </c>
      <c r="B7" s="6" t="s">
        <v>37</v>
      </c>
      <c r="C7" s="6"/>
      <c r="D7" s="6"/>
      <c r="E7" s="6"/>
      <c r="F7" s="3"/>
      <c r="G7" s="3"/>
      <c r="H7" s="3"/>
      <c r="I7" s="3"/>
    </row>
    <row r="8" spans="1:9" ht="16.5">
      <c r="A8" s="5"/>
      <c r="B8" s="215"/>
      <c r="C8" s="215"/>
      <c r="D8" s="215"/>
      <c r="E8" s="215"/>
      <c r="F8" s="215"/>
      <c r="G8" s="215"/>
      <c r="H8" s="215"/>
      <c r="I8" s="215"/>
    </row>
    <row r="9" spans="1:9" ht="94.5" customHeight="1">
      <c r="A9" s="20"/>
      <c r="B9" s="204" t="s">
        <v>305</v>
      </c>
      <c r="C9" s="204"/>
      <c r="D9" s="204"/>
      <c r="E9" s="204"/>
      <c r="F9" s="204"/>
      <c r="G9" s="204"/>
      <c r="H9" s="204"/>
      <c r="I9" s="204"/>
    </row>
    <row r="10" spans="1:9" ht="18" customHeight="1">
      <c r="A10" s="20"/>
      <c r="B10" s="86"/>
      <c r="C10" s="86"/>
      <c r="D10" s="86"/>
      <c r="E10" s="86"/>
      <c r="F10" s="86"/>
      <c r="G10" s="86"/>
      <c r="H10" s="86"/>
      <c r="I10" s="86"/>
    </row>
    <row r="11" spans="1:9" ht="23.25" customHeight="1">
      <c r="A11" s="134" t="s">
        <v>188</v>
      </c>
      <c r="B11" s="6" t="s">
        <v>186</v>
      </c>
      <c r="C11" s="86"/>
      <c r="D11" s="86"/>
      <c r="E11" s="86"/>
      <c r="F11" s="86"/>
      <c r="G11" s="86"/>
      <c r="H11" s="86"/>
      <c r="I11" s="86"/>
    </row>
    <row r="12" spans="1:9" ht="19.5" customHeight="1">
      <c r="A12" s="5"/>
      <c r="B12" s="3"/>
      <c r="C12" s="3"/>
      <c r="D12" s="3"/>
      <c r="E12" s="3"/>
      <c r="F12" s="3"/>
      <c r="G12" s="3"/>
      <c r="H12" s="3"/>
      <c r="I12" s="3"/>
    </row>
    <row r="13" spans="1:9" ht="68.25" customHeight="1">
      <c r="A13" s="20"/>
      <c r="B13" s="204" t="s">
        <v>306</v>
      </c>
      <c r="C13" s="204"/>
      <c r="D13" s="204"/>
      <c r="E13" s="204"/>
      <c r="F13" s="204"/>
      <c r="G13" s="204"/>
      <c r="H13" s="204"/>
      <c r="I13" s="204"/>
    </row>
    <row r="14" spans="1:9" ht="15" customHeight="1">
      <c r="A14" s="20"/>
      <c r="B14" s="86"/>
      <c r="C14" s="86"/>
      <c r="D14" s="86"/>
      <c r="E14" s="86"/>
      <c r="F14" s="86"/>
      <c r="G14" s="86"/>
      <c r="H14" s="86"/>
      <c r="I14" s="86"/>
    </row>
    <row r="15" spans="1:9" ht="14.25" customHeight="1">
      <c r="A15" s="20"/>
      <c r="B15" s="6" t="s">
        <v>270</v>
      </c>
      <c r="C15" s="86"/>
      <c r="D15" s="86"/>
      <c r="E15" s="86"/>
      <c r="F15" s="86"/>
      <c r="G15" s="86"/>
      <c r="H15" s="86"/>
      <c r="I15" s="86"/>
    </row>
    <row r="16" spans="1:9" ht="74.25" customHeight="1">
      <c r="A16" s="20"/>
      <c r="B16" s="204" t="s">
        <v>329</v>
      </c>
      <c r="C16" s="204"/>
      <c r="D16" s="204"/>
      <c r="E16" s="204"/>
      <c r="F16" s="204"/>
      <c r="G16" s="204"/>
      <c r="H16" s="204"/>
      <c r="I16" s="204"/>
    </row>
    <row r="17" spans="1:9" ht="16.5">
      <c r="A17" s="5"/>
      <c r="B17" s="3"/>
      <c r="C17" s="3"/>
      <c r="D17" s="3"/>
      <c r="E17" s="3"/>
      <c r="F17" s="3"/>
      <c r="G17" s="3"/>
      <c r="H17" s="3"/>
      <c r="I17" s="3"/>
    </row>
    <row r="18" spans="1:9" ht="52.5" customHeight="1">
      <c r="A18" s="20"/>
      <c r="B18" s="204" t="s">
        <v>268</v>
      </c>
      <c r="C18" s="204"/>
      <c r="D18" s="204"/>
      <c r="E18" s="204"/>
      <c r="F18" s="204"/>
      <c r="G18" s="204"/>
      <c r="H18" s="204"/>
      <c r="I18" s="204"/>
    </row>
    <row r="19" spans="1:9" ht="17.25" customHeight="1">
      <c r="A19" s="20"/>
      <c r="B19" s="86"/>
      <c r="C19" s="86"/>
      <c r="D19" s="86"/>
      <c r="E19" s="86"/>
      <c r="F19" s="86"/>
      <c r="G19" s="86"/>
      <c r="H19" s="86"/>
      <c r="I19" s="86"/>
    </row>
    <row r="20" spans="1:9" ht="17.25" customHeight="1">
      <c r="A20" s="20"/>
      <c r="B20" s="169" t="s">
        <v>271</v>
      </c>
      <c r="C20" s="86"/>
      <c r="D20" s="86"/>
      <c r="E20" s="86"/>
      <c r="F20" s="86"/>
      <c r="G20" s="86"/>
      <c r="H20" s="86"/>
      <c r="I20" s="86"/>
    </row>
    <row r="21" spans="1:9" ht="19.5" customHeight="1">
      <c r="A21" s="20"/>
      <c r="B21" s="86"/>
      <c r="C21" s="86"/>
      <c r="D21" s="86"/>
      <c r="E21" s="86"/>
      <c r="F21" s="86"/>
      <c r="G21" s="86"/>
      <c r="H21" s="86"/>
      <c r="I21" s="86"/>
    </row>
    <row r="22" spans="1:9" ht="84" customHeight="1">
      <c r="A22" s="20"/>
      <c r="B22" s="204" t="s">
        <v>272</v>
      </c>
      <c r="C22" s="204"/>
      <c r="D22" s="204"/>
      <c r="E22" s="204"/>
      <c r="F22" s="204"/>
      <c r="G22" s="204"/>
      <c r="H22" s="204"/>
      <c r="I22" s="204"/>
    </row>
    <row r="23" spans="1:9" ht="19.5" customHeight="1">
      <c r="A23" s="20"/>
      <c r="B23" s="86"/>
      <c r="C23" s="86"/>
      <c r="D23" s="86"/>
      <c r="E23" s="86"/>
      <c r="F23" s="86"/>
      <c r="G23" s="86"/>
      <c r="H23" s="86"/>
      <c r="I23" s="86"/>
    </row>
    <row r="24" spans="1:9" ht="66" customHeight="1">
      <c r="A24" s="20"/>
      <c r="B24" s="204" t="s">
        <v>339</v>
      </c>
      <c r="C24" s="204"/>
      <c r="D24" s="204"/>
      <c r="E24" s="204"/>
      <c r="F24" s="204"/>
      <c r="G24" s="204"/>
      <c r="H24" s="204"/>
      <c r="I24" s="204"/>
    </row>
    <row r="25" spans="1:9" ht="17.25" customHeight="1">
      <c r="A25" s="20"/>
      <c r="B25" s="86"/>
      <c r="C25" s="86"/>
      <c r="D25" s="86"/>
      <c r="E25" s="86"/>
      <c r="F25" s="86"/>
      <c r="G25" s="86"/>
      <c r="H25" s="86"/>
      <c r="I25" s="86"/>
    </row>
    <row r="26" spans="1:9" ht="14.25" customHeight="1">
      <c r="A26" s="20"/>
      <c r="B26" s="6" t="s">
        <v>269</v>
      </c>
      <c r="C26" s="86"/>
      <c r="D26" s="86"/>
      <c r="E26" s="86"/>
      <c r="F26" s="86"/>
      <c r="G26" s="86"/>
      <c r="H26" s="86"/>
      <c r="I26" s="86"/>
    </row>
    <row r="27" spans="1:9" ht="14.25" customHeight="1">
      <c r="A27" s="20"/>
      <c r="B27" s="6"/>
      <c r="C27" s="86"/>
      <c r="D27" s="86"/>
      <c r="E27" s="86"/>
      <c r="F27" s="86"/>
      <c r="G27" s="86"/>
      <c r="H27" s="86"/>
      <c r="I27" s="86"/>
    </row>
    <row r="28" spans="1:9" ht="66" customHeight="1">
      <c r="A28" s="20"/>
      <c r="B28" s="204" t="s">
        <v>307</v>
      </c>
      <c r="C28" s="204"/>
      <c r="D28" s="204"/>
      <c r="E28" s="204"/>
      <c r="F28" s="204"/>
      <c r="G28" s="204"/>
      <c r="H28" s="204"/>
      <c r="I28" s="204"/>
    </row>
    <row r="29" spans="1:9" ht="17.25" customHeight="1">
      <c r="A29" s="20"/>
      <c r="B29" s="86"/>
      <c r="C29" s="86"/>
      <c r="D29" s="86"/>
      <c r="E29" s="86"/>
      <c r="F29" s="86"/>
      <c r="G29" s="86"/>
      <c r="H29" s="86"/>
      <c r="I29" s="86"/>
    </row>
    <row r="30" spans="1:9" ht="17.25" customHeight="1">
      <c r="A30" s="134" t="s">
        <v>189</v>
      </c>
      <c r="B30" s="6" t="s">
        <v>38</v>
      </c>
      <c r="C30" s="86"/>
      <c r="D30" s="86"/>
      <c r="E30" s="86"/>
      <c r="F30" s="86"/>
      <c r="G30" s="86"/>
      <c r="H30" s="86"/>
      <c r="I30" s="86"/>
    </row>
    <row r="31" spans="1:9" ht="17.25" customHeight="1">
      <c r="A31" s="20"/>
      <c r="B31" s="86"/>
      <c r="C31" s="86"/>
      <c r="D31" s="86"/>
      <c r="E31" s="86"/>
      <c r="F31" s="86"/>
      <c r="G31" s="86"/>
      <c r="H31" s="86"/>
      <c r="I31" s="86"/>
    </row>
    <row r="32" spans="1:9" ht="16.5">
      <c r="A32" s="5"/>
      <c r="B32" s="3" t="s">
        <v>49</v>
      </c>
      <c r="C32" s="3"/>
      <c r="D32" s="3"/>
      <c r="E32" s="3"/>
      <c r="F32" s="3"/>
      <c r="G32" s="3"/>
      <c r="H32" s="3"/>
      <c r="I32" s="3"/>
    </row>
    <row r="33" spans="1:9" ht="16.5">
      <c r="A33" s="5"/>
      <c r="B33" s="3"/>
      <c r="C33" s="3"/>
      <c r="D33" s="3"/>
      <c r="E33" s="3"/>
      <c r="F33" s="3"/>
      <c r="G33" s="3"/>
      <c r="H33" s="3"/>
      <c r="I33" s="3"/>
    </row>
    <row r="34" spans="1:9" ht="16.5">
      <c r="A34" s="134" t="s">
        <v>190</v>
      </c>
      <c r="B34" s="6" t="s">
        <v>21</v>
      </c>
      <c r="C34" s="6"/>
      <c r="D34" s="6"/>
      <c r="E34" s="3"/>
      <c r="F34" s="3"/>
      <c r="G34" s="3"/>
      <c r="H34" s="3"/>
      <c r="I34" s="3"/>
    </row>
    <row r="35" spans="1:9" ht="16.5">
      <c r="A35" s="5"/>
      <c r="B35" s="6"/>
      <c r="C35" s="6"/>
      <c r="D35" s="6"/>
      <c r="E35" s="3"/>
      <c r="F35" s="3"/>
      <c r="G35" s="3"/>
      <c r="H35" s="3"/>
      <c r="I35" s="3"/>
    </row>
    <row r="36" spans="1:9" ht="36.75" customHeight="1">
      <c r="A36" s="20"/>
      <c r="B36" s="204" t="s">
        <v>127</v>
      </c>
      <c r="C36" s="206"/>
      <c r="D36" s="206"/>
      <c r="E36" s="206"/>
      <c r="F36" s="206"/>
      <c r="G36" s="206"/>
      <c r="H36" s="206"/>
      <c r="I36" s="206"/>
    </row>
    <row r="37" spans="1:9" ht="16.5">
      <c r="A37" s="5"/>
      <c r="B37" s="3"/>
      <c r="C37" s="3"/>
      <c r="D37" s="3"/>
      <c r="E37" s="3"/>
      <c r="F37" s="3"/>
      <c r="G37" s="3"/>
      <c r="H37" s="3"/>
      <c r="I37" s="3"/>
    </row>
    <row r="38" spans="1:9" ht="16.5">
      <c r="A38" s="134" t="s">
        <v>191</v>
      </c>
      <c r="B38" s="6" t="s">
        <v>71</v>
      </c>
      <c r="C38" s="6"/>
      <c r="D38" s="6"/>
      <c r="E38" s="6"/>
      <c r="F38" s="6"/>
      <c r="G38" s="6"/>
      <c r="H38" s="6"/>
      <c r="I38" s="6"/>
    </row>
    <row r="39" spans="1:9" ht="16.5">
      <c r="A39" s="5"/>
      <c r="B39" s="3"/>
      <c r="C39" s="3"/>
      <c r="D39" s="3"/>
      <c r="E39" s="3"/>
      <c r="F39" s="3"/>
      <c r="G39" s="3"/>
      <c r="H39" s="3"/>
      <c r="I39" s="3"/>
    </row>
    <row r="40" spans="1:9" ht="18" customHeight="1">
      <c r="A40" s="5"/>
      <c r="B40" s="204" t="s">
        <v>323</v>
      </c>
      <c r="C40" s="206"/>
      <c r="D40" s="206"/>
      <c r="E40" s="206"/>
      <c r="F40" s="206"/>
      <c r="G40" s="206"/>
      <c r="H40" s="206"/>
      <c r="I40" s="206"/>
    </row>
    <row r="41" spans="1:9" ht="16.5">
      <c r="A41" s="5"/>
      <c r="B41" s="3"/>
      <c r="C41" s="3"/>
      <c r="D41" s="3"/>
      <c r="E41" s="3"/>
      <c r="F41" s="3"/>
      <c r="G41" s="3"/>
      <c r="H41" s="3"/>
      <c r="I41" s="3"/>
    </row>
    <row r="42" spans="1:9" ht="16.5">
      <c r="A42" s="134" t="s">
        <v>192</v>
      </c>
      <c r="B42" s="6" t="s">
        <v>39</v>
      </c>
      <c r="C42" s="6"/>
      <c r="D42" s="6"/>
      <c r="E42" s="6"/>
      <c r="F42" s="6"/>
      <c r="G42" s="3"/>
      <c r="H42" s="3"/>
      <c r="I42" s="3"/>
    </row>
    <row r="43" spans="1:9" ht="16.5">
      <c r="A43" s="5"/>
      <c r="B43" s="3"/>
      <c r="C43" s="3"/>
      <c r="D43" s="3"/>
      <c r="E43" s="3"/>
      <c r="F43" s="3"/>
      <c r="G43" s="3"/>
      <c r="H43" s="3"/>
      <c r="I43" s="3"/>
    </row>
    <row r="44" spans="1:9" ht="36" customHeight="1">
      <c r="A44" s="5"/>
      <c r="B44" s="204" t="s">
        <v>330</v>
      </c>
      <c r="C44" s="204"/>
      <c r="D44" s="204"/>
      <c r="E44" s="204"/>
      <c r="F44" s="204"/>
      <c r="G44" s="204"/>
      <c r="H44" s="204"/>
      <c r="I44" s="204"/>
    </row>
    <row r="45" spans="1:9" ht="16.5">
      <c r="A45" s="5"/>
      <c r="B45" s="3"/>
      <c r="C45" s="3"/>
      <c r="D45" s="3"/>
      <c r="E45" s="3"/>
      <c r="F45" s="3"/>
      <c r="G45" s="3"/>
      <c r="H45" s="3"/>
      <c r="I45" s="3"/>
    </row>
    <row r="46" spans="1:9" ht="16.5">
      <c r="A46" s="134" t="s">
        <v>193</v>
      </c>
      <c r="B46" s="6" t="s">
        <v>67</v>
      </c>
      <c r="C46" s="6"/>
      <c r="D46" s="6"/>
      <c r="E46" s="3"/>
      <c r="F46" s="3"/>
      <c r="G46" s="3"/>
      <c r="H46" s="3"/>
      <c r="I46" s="3"/>
    </row>
    <row r="47" spans="1:9" ht="16.5">
      <c r="A47" s="5"/>
      <c r="B47" s="6" t="s">
        <v>66</v>
      </c>
      <c r="C47" s="6"/>
      <c r="D47" s="6"/>
      <c r="E47" s="3"/>
      <c r="F47" s="3"/>
      <c r="G47" s="3"/>
      <c r="H47" s="3"/>
      <c r="I47" s="3"/>
    </row>
    <row r="48" spans="1:9" ht="16.5">
      <c r="A48" s="5"/>
      <c r="B48" s="6"/>
      <c r="C48" s="6"/>
      <c r="D48" s="6"/>
      <c r="E48" s="3"/>
      <c r="F48" s="3"/>
      <c r="G48" s="3"/>
      <c r="H48" s="3"/>
      <c r="I48" s="3"/>
    </row>
    <row r="49" spans="1:9" ht="85.5" customHeight="1">
      <c r="A49" s="5"/>
      <c r="B49" s="208" t="s">
        <v>245</v>
      </c>
      <c r="C49" s="209"/>
      <c r="D49" s="209"/>
      <c r="E49" s="209"/>
      <c r="F49" s="209"/>
      <c r="G49" s="209"/>
      <c r="H49" s="209"/>
      <c r="I49" s="209"/>
    </row>
    <row r="50" spans="1:9" ht="16.5" customHeight="1">
      <c r="A50" s="5"/>
      <c r="B50" s="86"/>
      <c r="C50" s="164"/>
      <c r="D50" s="164"/>
      <c r="E50" s="164"/>
      <c r="F50" s="164"/>
      <c r="G50" s="164"/>
      <c r="H50" s="164"/>
      <c r="I50" s="164"/>
    </row>
    <row r="51" spans="1:9" ht="50.25" customHeight="1">
      <c r="A51" s="5"/>
      <c r="B51" s="204" t="s">
        <v>331</v>
      </c>
      <c r="C51" s="205"/>
      <c r="D51" s="205"/>
      <c r="E51" s="205"/>
      <c r="F51" s="205"/>
      <c r="G51" s="205"/>
      <c r="H51" s="205"/>
      <c r="I51" s="205"/>
    </row>
    <row r="52" spans="1:9" ht="87" customHeight="1">
      <c r="A52" s="5"/>
      <c r="B52" s="204" t="s">
        <v>332</v>
      </c>
      <c r="C52" s="205"/>
      <c r="D52" s="205"/>
      <c r="E52" s="205"/>
      <c r="F52" s="205"/>
      <c r="G52" s="205"/>
      <c r="H52" s="205"/>
      <c r="I52" s="205"/>
    </row>
    <row r="53" spans="1:9" ht="49.5" customHeight="1">
      <c r="A53" s="5"/>
      <c r="B53" s="204" t="s">
        <v>308</v>
      </c>
      <c r="C53" s="205"/>
      <c r="D53" s="205"/>
      <c r="E53" s="205"/>
      <c r="F53" s="205"/>
      <c r="G53" s="205"/>
      <c r="H53" s="205"/>
      <c r="I53" s="205"/>
    </row>
    <row r="54" spans="1:9" ht="16.5">
      <c r="A54" s="5"/>
      <c r="B54" s="3"/>
      <c r="C54" s="3"/>
      <c r="D54" s="3"/>
      <c r="E54" s="6"/>
      <c r="F54" s="3"/>
      <c r="G54" s="3"/>
      <c r="H54" s="3"/>
      <c r="I54" s="3"/>
    </row>
    <row r="55" spans="1:9" ht="32.25" customHeight="1">
      <c r="A55" s="5"/>
      <c r="B55" s="204" t="s">
        <v>309</v>
      </c>
      <c r="C55" s="205"/>
      <c r="D55" s="205"/>
      <c r="E55" s="205"/>
      <c r="F55" s="205"/>
      <c r="G55" s="205"/>
      <c r="H55" s="205"/>
      <c r="I55" s="205"/>
    </row>
    <row r="56" spans="1:15" ht="16.5">
      <c r="A56" s="5"/>
      <c r="B56" s="3"/>
      <c r="C56" s="3"/>
      <c r="D56" s="3"/>
      <c r="E56" s="6"/>
      <c r="F56" s="3"/>
      <c r="G56" s="3"/>
      <c r="H56" s="3"/>
      <c r="I56" s="3"/>
      <c r="J56" s="116"/>
      <c r="K56" s="116"/>
      <c r="L56" s="116"/>
      <c r="M56" s="116"/>
      <c r="N56" s="116"/>
      <c r="O56" s="116"/>
    </row>
    <row r="57" spans="1:9" ht="16.5">
      <c r="A57" s="134" t="s">
        <v>194</v>
      </c>
      <c r="B57" s="6" t="s">
        <v>40</v>
      </c>
      <c r="C57" s="6"/>
      <c r="D57" s="6"/>
      <c r="E57" s="3"/>
      <c r="F57" s="3"/>
      <c r="G57" s="3"/>
      <c r="H57" s="3"/>
      <c r="I57" s="3"/>
    </row>
    <row r="58" spans="1:9" ht="16.5">
      <c r="A58" s="5"/>
      <c r="B58" s="6"/>
      <c r="C58" s="6"/>
      <c r="D58" s="6"/>
      <c r="E58" s="3"/>
      <c r="F58" s="3"/>
      <c r="G58" s="3"/>
      <c r="H58" s="3"/>
      <c r="I58" s="3"/>
    </row>
    <row r="59" spans="1:9" ht="39.75" customHeight="1">
      <c r="A59" s="5"/>
      <c r="B59" s="208" t="s">
        <v>244</v>
      </c>
      <c r="C59" s="209"/>
      <c r="D59" s="209"/>
      <c r="E59" s="209"/>
      <c r="F59" s="209"/>
      <c r="G59" s="209"/>
      <c r="H59" s="209"/>
      <c r="I59" s="209"/>
    </row>
    <row r="60" spans="1:9" ht="16.5">
      <c r="A60" s="5"/>
      <c r="B60" s="117"/>
      <c r="C60" s="117"/>
      <c r="D60" s="117"/>
      <c r="E60" s="117"/>
      <c r="F60" s="117"/>
      <c r="G60" s="117"/>
      <c r="H60" s="117"/>
      <c r="I60" s="117"/>
    </row>
    <row r="61" spans="1:9" ht="16.5">
      <c r="A61" s="135" t="s">
        <v>195</v>
      </c>
      <c r="B61" s="91" t="s">
        <v>180</v>
      </c>
      <c r="C61" s="91"/>
      <c r="D61" s="91"/>
      <c r="E61" s="92"/>
      <c r="F61" s="92"/>
      <c r="G61" s="92"/>
      <c r="H61" s="3"/>
      <c r="I61" s="3"/>
    </row>
    <row r="62" spans="1:9" ht="16.5">
      <c r="A62" s="90"/>
      <c r="B62" s="91"/>
      <c r="C62" s="91"/>
      <c r="D62" s="91"/>
      <c r="E62" s="92"/>
      <c r="F62" s="92"/>
      <c r="G62" s="92"/>
      <c r="H62" s="3"/>
      <c r="I62" s="3"/>
    </row>
    <row r="63" spans="1:9" ht="16.5">
      <c r="A63" s="93"/>
      <c r="B63" s="92" t="s">
        <v>340</v>
      </c>
      <c r="C63" s="92"/>
      <c r="D63" s="92"/>
      <c r="E63" s="92"/>
      <c r="F63" s="92"/>
      <c r="G63" s="92"/>
      <c r="H63" s="3"/>
      <c r="I63" s="3"/>
    </row>
    <row r="64" spans="1:9" ht="16.5">
      <c r="A64" s="93"/>
      <c r="B64" s="92"/>
      <c r="C64" s="92"/>
      <c r="D64" s="92"/>
      <c r="E64" s="92"/>
      <c r="F64" s="92"/>
      <c r="G64" s="92"/>
      <c r="H64" s="3"/>
      <c r="I64" s="3"/>
    </row>
    <row r="65" spans="1:9" ht="16.5">
      <c r="A65" s="93"/>
      <c r="B65" s="91" t="s">
        <v>312</v>
      </c>
      <c r="C65" s="91"/>
      <c r="D65" s="91"/>
      <c r="E65" s="79" t="s">
        <v>24</v>
      </c>
      <c r="F65" s="79" t="s">
        <v>25</v>
      </c>
      <c r="G65" s="79" t="s">
        <v>148</v>
      </c>
      <c r="H65" s="79" t="s">
        <v>149</v>
      </c>
      <c r="I65" s="79" t="s">
        <v>150</v>
      </c>
    </row>
    <row r="66" spans="1:9" ht="16.5">
      <c r="A66" s="93"/>
      <c r="B66" s="98" t="s">
        <v>273</v>
      </c>
      <c r="C66" s="99"/>
      <c r="D66" s="99"/>
      <c r="E66" s="81" t="s">
        <v>16</v>
      </c>
      <c r="F66" s="81" t="s">
        <v>16</v>
      </c>
      <c r="G66" s="81" t="s">
        <v>16</v>
      </c>
      <c r="H66" s="81" t="s">
        <v>16</v>
      </c>
      <c r="I66" s="81" t="s">
        <v>16</v>
      </c>
    </row>
    <row r="67" spans="1:9" ht="16.5">
      <c r="A67" s="93"/>
      <c r="B67" s="92"/>
      <c r="C67" s="92"/>
      <c r="D67" s="92"/>
      <c r="E67" s="94"/>
      <c r="F67" s="94"/>
      <c r="G67" s="94"/>
      <c r="H67" s="55"/>
      <c r="I67" s="55"/>
    </row>
    <row r="68" spans="1:9" ht="16.5">
      <c r="A68" s="93"/>
      <c r="B68" s="95" t="s">
        <v>26</v>
      </c>
      <c r="C68" s="92"/>
      <c r="D68" s="92"/>
      <c r="E68" s="94"/>
      <c r="F68" s="94"/>
      <c r="G68" s="94"/>
      <c r="H68" s="55"/>
      <c r="I68" s="55"/>
    </row>
    <row r="69" spans="1:9" ht="16.5">
      <c r="A69" s="93"/>
      <c r="B69" s="92" t="s">
        <v>151</v>
      </c>
      <c r="C69" s="92"/>
      <c r="D69" s="92"/>
      <c r="E69" s="94">
        <v>186968</v>
      </c>
      <c r="F69" s="94">
        <f>F71-F70</f>
        <v>14967</v>
      </c>
      <c r="G69" s="94">
        <f>G71-G70</f>
        <v>0</v>
      </c>
      <c r="H69" s="55">
        <v>0</v>
      </c>
      <c r="I69" s="55">
        <f>'IS'!H18</f>
        <v>201935</v>
      </c>
    </row>
    <row r="70" spans="1:9" ht="16.5">
      <c r="A70" s="93"/>
      <c r="B70" s="92" t="s">
        <v>152</v>
      </c>
      <c r="C70" s="92"/>
      <c r="D70" s="92"/>
      <c r="E70" s="94">
        <v>50521</v>
      </c>
      <c r="F70" s="94">
        <v>11</v>
      </c>
      <c r="G70" s="94">
        <v>7690</v>
      </c>
      <c r="H70" s="55">
        <v>-58222</v>
      </c>
      <c r="I70" s="55">
        <f>SUM(E70:H70)</f>
        <v>0</v>
      </c>
    </row>
    <row r="71" spans="1:9" ht="17.25" thickBot="1">
      <c r="A71" s="93"/>
      <c r="B71" s="92" t="s">
        <v>144</v>
      </c>
      <c r="C71" s="92"/>
      <c r="D71" s="92"/>
      <c r="E71" s="96">
        <f>E69+E70</f>
        <v>237489</v>
      </c>
      <c r="F71" s="96">
        <v>14978</v>
      </c>
      <c r="G71" s="96">
        <v>7690</v>
      </c>
      <c r="H71" s="96">
        <f>SUM(H69:H70)</f>
        <v>-58222</v>
      </c>
      <c r="I71" s="96">
        <f>SUM(I69:I70)</f>
        <v>201935</v>
      </c>
    </row>
    <row r="72" spans="1:9" ht="17.25" thickTop="1">
      <c r="A72" s="93"/>
      <c r="B72" s="92"/>
      <c r="C72" s="92"/>
      <c r="D72" s="92"/>
      <c r="E72" s="94"/>
      <c r="F72" s="94"/>
      <c r="G72" s="94"/>
      <c r="H72" s="55"/>
      <c r="I72" s="55"/>
    </row>
    <row r="73" spans="1:9" ht="16.5">
      <c r="A73" s="93"/>
      <c r="B73" s="95" t="s">
        <v>145</v>
      </c>
      <c r="C73" s="92"/>
      <c r="D73" s="92"/>
      <c r="E73" s="94"/>
      <c r="F73" s="94"/>
      <c r="G73" s="94"/>
      <c r="H73" s="55"/>
      <c r="I73" s="55"/>
    </row>
    <row r="74" spans="1:9" ht="17.25" thickBot="1">
      <c r="A74" s="93"/>
      <c r="B74" s="92" t="s">
        <v>146</v>
      </c>
      <c r="C74" s="92"/>
      <c r="D74" s="92"/>
      <c r="E74" s="97">
        <f>I74-H74-G74-F74</f>
        <v>25976</v>
      </c>
      <c r="F74" s="97">
        <v>1293</v>
      </c>
      <c r="G74" s="97">
        <v>7243</v>
      </c>
      <c r="H74" s="97">
        <v>-7705</v>
      </c>
      <c r="I74" s="55">
        <f>I78-I77-I76</f>
        <v>26807</v>
      </c>
    </row>
    <row r="75" spans="1:9" ht="17.25" thickTop="1">
      <c r="A75" s="93"/>
      <c r="B75" s="92"/>
      <c r="C75" s="92"/>
      <c r="D75" s="92"/>
      <c r="E75" s="94"/>
      <c r="F75" s="94"/>
      <c r="G75" s="94"/>
      <c r="H75" s="55"/>
      <c r="I75" s="55"/>
    </row>
    <row r="76" spans="1:9" ht="16.5">
      <c r="A76" s="93"/>
      <c r="B76" s="92" t="s">
        <v>95</v>
      </c>
      <c r="C76" s="92"/>
      <c r="D76" s="92"/>
      <c r="E76" s="94"/>
      <c r="F76" s="94"/>
      <c r="G76" s="94"/>
      <c r="H76" s="55"/>
      <c r="I76" s="55">
        <f>'IS'!H25</f>
        <v>-4079</v>
      </c>
    </row>
    <row r="77" spans="1:9" ht="16.5">
      <c r="A77" s="93"/>
      <c r="B77" s="92" t="s">
        <v>147</v>
      </c>
      <c r="C77" s="92"/>
      <c r="D77" s="92"/>
      <c r="E77" s="94"/>
      <c r="F77" s="94"/>
      <c r="G77" s="94"/>
      <c r="H77" s="55"/>
      <c r="I77" s="118">
        <v>60</v>
      </c>
    </row>
    <row r="78" spans="1:9" ht="16.5">
      <c r="A78" s="93"/>
      <c r="B78" s="92" t="s">
        <v>46</v>
      </c>
      <c r="C78" s="92"/>
      <c r="D78" s="92"/>
      <c r="E78" s="94"/>
      <c r="F78" s="94"/>
      <c r="G78" s="94"/>
      <c r="H78" s="55"/>
      <c r="I78" s="55">
        <f>I80-I79</f>
        <v>22788</v>
      </c>
    </row>
    <row r="79" spans="1:9" ht="16.5">
      <c r="A79" s="93"/>
      <c r="B79" s="92" t="s">
        <v>224</v>
      </c>
      <c r="C79" s="92"/>
      <c r="D79" s="92"/>
      <c r="E79" s="94"/>
      <c r="F79" s="94"/>
      <c r="G79" s="94"/>
      <c r="H79" s="55"/>
      <c r="I79" s="55">
        <f>'IS'!H29</f>
        <v>-3555</v>
      </c>
    </row>
    <row r="80" spans="1:9" ht="17.25" thickBot="1">
      <c r="A80" s="93"/>
      <c r="B80" s="92" t="s">
        <v>153</v>
      </c>
      <c r="C80" s="92"/>
      <c r="D80" s="92"/>
      <c r="E80" s="94"/>
      <c r="F80" s="94"/>
      <c r="G80" s="94"/>
      <c r="H80" s="55"/>
      <c r="I80" s="96">
        <f>'IS'!H31</f>
        <v>19233</v>
      </c>
    </row>
    <row r="81" spans="1:9" ht="17.25" thickTop="1">
      <c r="A81" s="93"/>
      <c r="B81" s="92"/>
      <c r="C81" s="92"/>
      <c r="D81" s="92"/>
      <c r="E81" s="94"/>
      <c r="F81" s="94"/>
      <c r="G81" s="94"/>
      <c r="H81" s="55"/>
      <c r="I81" s="94"/>
    </row>
    <row r="82" spans="1:9" ht="16.5">
      <c r="A82" s="93"/>
      <c r="B82" s="91" t="s">
        <v>229</v>
      </c>
      <c r="C82" s="91"/>
      <c r="D82" s="91"/>
      <c r="E82" s="79" t="s">
        <v>24</v>
      </c>
      <c r="F82" s="79" t="s">
        <v>25</v>
      </c>
      <c r="G82" s="79" t="s">
        <v>148</v>
      </c>
      <c r="H82" s="79" t="s">
        <v>149</v>
      </c>
      <c r="I82" s="79" t="s">
        <v>150</v>
      </c>
    </row>
    <row r="83" spans="1:9" ht="16.5">
      <c r="A83" s="93"/>
      <c r="B83" s="98" t="str">
        <f>B66</f>
        <v>31 May 2013</v>
      </c>
      <c r="C83" s="99"/>
      <c r="D83" s="99"/>
      <c r="E83" s="81" t="s">
        <v>16</v>
      </c>
      <c r="F83" s="81" t="s">
        <v>16</v>
      </c>
      <c r="G83" s="81" t="s">
        <v>16</v>
      </c>
      <c r="H83" s="81" t="s">
        <v>16</v>
      </c>
      <c r="I83" s="81" t="s">
        <v>16</v>
      </c>
    </row>
    <row r="84" spans="1:9" ht="16.5">
      <c r="A84" s="93"/>
      <c r="B84" s="92"/>
      <c r="C84" s="92"/>
      <c r="D84" s="92"/>
      <c r="E84" s="94"/>
      <c r="F84" s="94"/>
      <c r="G84" s="94"/>
      <c r="H84" s="55"/>
      <c r="I84" s="55"/>
    </row>
    <row r="85" spans="1:9" ht="16.5">
      <c r="A85" s="93"/>
      <c r="B85" s="95" t="s">
        <v>26</v>
      </c>
      <c r="C85" s="92"/>
      <c r="D85" s="92"/>
      <c r="E85" s="94"/>
      <c r="F85" s="94"/>
      <c r="G85" s="94"/>
      <c r="H85" s="55"/>
      <c r="I85" s="55"/>
    </row>
    <row r="86" spans="1:9" ht="16.5">
      <c r="A86" s="93"/>
      <c r="B86" s="92" t="s">
        <v>151</v>
      </c>
      <c r="C86" s="92"/>
      <c r="D86" s="92"/>
      <c r="E86" s="94">
        <v>46307</v>
      </c>
      <c r="F86" s="94">
        <v>4187</v>
      </c>
      <c r="G86" s="94">
        <f>G88-G87</f>
        <v>0</v>
      </c>
      <c r="H86" s="55">
        <v>0</v>
      </c>
      <c r="I86" s="55">
        <f>SUM(E86:H86)</f>
        <v>50494</v>
      </c>
    </row>
    <row r="87" spans="1:9" ht="16.5">
      <c r="A87" s="93"/>
      <c r="B87" s="92" t="s">
        <v>152</v>
      </c>
      <c r="C87" s="92"/>
      <c r="D87" s="92"/>
      <c r="E87" s="94">
        <v>13979</v>
      </c>
      <c r="F87" s="94">
        <v>3</v>
      </c>
      <c r="G87" s="94">
        <v>6790</v>
      </c>
      <c r="H87" s="55">
        <v>-20772</v>
      </c>
      <c r="I87" s="55">
        <f>SUM(E87:H87)</f>
        <v>0</v>
      </c>
    </row>
    <row r="88" spans="1:9" ht="17.25" thickBot="1">
      <c r="A88" s="93"/>
      <c r="B88" s="92" t="s">
        <v>144</v>
      </c>
      <c r="C88" s="92"/>
      <c r="D88" s="92"/>
      <c r="E88" s="96">
        <f>E86+E87</f>
        <v>60286</v>
      </c>
      <c r="F88" s="96">
        <f>F86+F87</f>
        <v>4190</v>
      </c>
      <c r="G88" s="96">
        <v>6790</v>
      </c>
      <c r="H88" s="96">
        <f>SUM(H86:H87)</f>
        <v>-20772</v>
      </c>
      <c r="I88" s="96">
        <f>SUM(I86:I87)</f>
        <v>50494</v>
      </c>
    </row>
    <row r="89" spans="1:9" ht="17.25" thickTop="1">
      <c r="A89" s="93"/>
      <c r="B89" s="92"/>
      <c r="C89" s="92"/>
      <c r="D89" s="92"/>
      <c r="E89" s="94"/>
      <c r="F89" s="94"/>
      <c r="G89" s="94"/>
      <c r="H89" s="55"/>
      <c r="I89" s="55"/>
    </row>
    <row r="90" spans="1:9" ht="16.5">
      <c r="A90" s="93"/>
      <c r="B90" s="95" t="s">
        <v>145</v>
      </c>
      <c r="C90" s="92"/>
      <c r="D90" s="92"/>
      <c r="E90" s="94"/>
      <c r="F90" s="94"/>
      <c r="G90" s="94"/>
      <c r="H90" s="94"/>
      <c r="I90" s="94"/>
    </row>
    <row r="91" spans="1:9" ht="17.25" thickBot="1">
      <c r="A91" s="93"/>
      <c r="B91" s="92" t="s">
        <v>146</v>
      </c>
      <c r="C91" s="92"/>
      <c r="D91" s="92"/>
      <c r="E91" s="97">
        <f>I91-H91-G91-F91</f>
        <v>7174</v>
      </c>
      <c r="F91" s="97">
        <v>395</v>
      </c>
      <c r="G91" s="97">
        <v>6634</v>
      </c>
      <c r="H91" s="97">
        <v>-6720</v>
      </c>
      <c r="I91" s="55">
        <f>I95-I94-I93</f>
        <v>7483</v>
      </c>
    </row>
    <row r="92" spans="1:9" ht="17.25" thickTop="1">
      <c r="A92" s="93"/>
      <c r="B92" s="92"/>
      <c r="C92" s="92"/>
      <c r="D92" s="92"/>
      <c r="E92" s="94"/>
      <c r="F92" s="94"/>
      <c r="G92" s="94"/>
      <c r="H92" s="55"/>
      <c r="I92" s="55"/>
    </row>
    <row r="93" spans="1:9" ht="16.5">
      <c r="A93" s="93"/>
      <c r="B93" s="92" t="s">
        <v>95</v>
      </c>
      <c r="C93" s="92"/>
      <c r="D93" s="92"/>
      <c r="E93" s="94"/>
      <c r="F93" s="94"/>
      <c r="G93" s="94"/>
      <c r="H93" s="55"/>
      <c r="I93" s="55">
        <f>'IS'!D25</f>
        <v>-937</v>
      </c>
    </row>
    <row r="94" spans="1:9" ht="16.5">
      <c r="A94" s="93"/>
      <c r="B94" s="92" t="s">
        <v>147</v>
      </c>
      <c r="C94" s="92"/>
      <c r="D94" s="92"/>
      <c r="E94" s="94"/>
      <c r="F94" s="94"/>
      <c r="G94" s="94"/>
      <c r="H94" s="55"/>
      <c r="I94" s="118">
        <v>12</v>
      </c>
    </row>
    <row r="95" spans="1:9" ht="16.5">
      <c r="A95" s="93"/>
      <c r="B95" s="92" t="s">
        <v>46</v>
      </c>
      <c r="C95" s="92"/>
      <c r="D95" s="92"/>
      <c r="E95" s="94"/>
      <c r="F95" s="94"/>
      <c r="G95" s="94"/>
      <c r="H95" s="55"/>
      <c r="I95" s="55">
        <f>I97-I96</f>
        <v>6558</v>
      </c>
    </row>
    <row r="96" spans="1:9" ht="16.5">
      <c r="A96" s="93"/>
      <c r="B96" s="92" t="s">
        <v>224</v>
      </c>
      <c r="C96" s="92"/>
      <c r="D96" s="92"/>
      <c r="E96" s="94"/>
      <c r="F96" s="94"/>
      <c r="G96" s="94"/>
      <c r="H96" s="55"/>
      <c r="I96" s="55">
        <f>'IS'!D29</f>
        <v>-612</v>
      </c>
    </row>
    <row r="97" spans="1:9" ht="17.25" thickBot="1">
      <c r="A97" s="93"/>
      <c r="B97" s="92" t="s">
        <v>153</v>
      </c>
      <c r="C97" s="92"/>
      <c r="D97" s="92"/>
      <c r="E97" s="94"/>
      <c r="F97" s="94"/>
      <c r="G97" s="94"/>
      <c r="H97" s="55"/>
      <c r="I97" s="96">
        <f>'IS'!D31</f>
        <v>5946</v>
      </c>
    </row>
    <row r="98" spans="1:9" ht="17.25" thickTop="1">
      <c r="A98" s="93"/>
      <c r="B98" s="92"/>
      <c r="C98" s="92"/>
      <c r="D98" s="92"/>
      <c r="E98" s="94"/>
      <c r="F98" s="94"/>
      <c r="G98" s="94"/>
      <c r="H98" s="55"/>
      <c r="I98" s="94"/>
    </row>
    <row r="99" spans="1:9" ht="19.5" customHeight="1">
      <c r="A99" s="136" t="s">
        <v>196</v>
      </c>
      <c r="B99" s="6" t="s">
        <v>334</v>
      </c>
      <c r="C99" s="177"/>
      <c r="D99" s="121"/>
      <c r="E99" s="121"/>
      <c r="F99" s="121"/>
      <c r="G99" s="121"/>
      <c r="H99" s="121"/>
      <c r="I99" s="121"/>
    </row>
    <row r="100" spans="1:9" ht="16.5">
      <c r="A100" s="120"/>
      <c r="B100" s="122"/>
      <c r="C100" s="123"/>
      <c r="D100" s="123"/>
      <c r="E100" s="123"/>
      <c r="F100" s="123"/>
      <c r="G100" s="123"/>
      <c r="H100" s="123"/>
      <c r="I100" s="123"/>
    </row>
    <row r="101" spans="1:9" ht="18.75" customHeight="1">
      <c r="A101" s="120"/>
      <c r="B101" s="202" t="s">
        <v>324</v>
      </c>
      <c r="C101" s="203"/>
      <c r="D101" s="203"/>
      <c r="E101" s="203"/>
      <c r="F101" s="203"/>
      <c r="G101" s="203"/>
      <c r="H101" s="203"/>
      <c r="I101" s="203"/>
    </row>
    <row r="102" spans="1:9" ht="15.75" customHeight="1">
      <c r="A102" s="120"/>
      <c r="B102" s="124"/>
      <c r="C102" s="123"/>
      <c r="D102" s="123"/>
      <c r="E102" s="123"/>
      <c r="F102" s="123"/>
      <c r="G102" s="123"/>
      <c r="H102" s="123"/>
      <c r="I102" s="123"/>
    </row>
    <row r="103" spans="1:9" ht="36.75" customHeight="1">
      <c r="A103" s="120"/>
      <c r="B103" s="202" t="s">
        <v>342</v>
      </c>
      <c r="C103" s="203"/>
      <c r="D103" s="203"/>
      <c r="E103" s="203"/>
      <c r="F103" s="203"/>
      <c r="G103" s="203"/>
      <c r="H103" s="203"/>
      <c r="I103" s="203"/>
    </row>
    <row r="104" spans="1:9" ht="16.5">
      <c r="A104" s="134" t="s">
        <v>197</v>
      </c>
      <c r="B104" s="6" t="s">
        <v>34</v>
      </c>
      <c r="C104" s="6"/>
      <c r="D104" s="6"/>
      <c r="E104" s="6"/>
      <c r="F104" s="3"/>
      <c r="G104" s="3"/>
      <c r="H104" s="3"/>
      <c r="I104" s="3"/>
    </row>
    <row r="105" spans="1:9" ht="16.5">
      <c r="A105" s="5"/>
      <c r="B105" s="117"/>
      <c r="C105" s="117"/>
      <c r="D105" s="117"/>
      <c r="E105" s="117"/>
      <c r="F105" s="117"/>
      <c r="G105" s="117"/>
      <c r="H105" s="117"/>
      <c r="I105" s="117"/>
    </row>
    <row r="106" spans="1:9" ht="39" customHeight="1">
      <c r="A106" s="5"/>
      <c r="B106" s="208" t="s">
        <v>302</v>
      </c>
      <c r="C106" s="209"/>
      <c r="D106" s="209"/>
      <c r="E106" s="209"/>
      <c r="F106" s="209"/>
      <c r="G106" s="209"/>
      <c r="H106" s="209"/>
      <c r="I106" s="209"/>
    </row>
    <row r="107" spans="1:9" ht="16.5">
      <c r="A107" s="5"/>
      <c r="B107" s="117"/>
      <c r="C107" s="117"/>
      <c r="D107" s="117"/>
      <c r="E107" s="117"/>
      <c r="F107" s="117"/>
      <c r="G107" s="117"/>
      <c r="H107" s="117"/>
      <c r="I107" s="117"/>
    </row>
    <row r="108" spans="1:9" ht="16.5">
      <c r="A108" s="134" t="s">
        <v>198</v>
      </c>
      <c r="B108" s="6" t="s">
        <v>19</v>
      </c>
      <c r="C108" s="6"/>
      <c r="D108" s="6"/>
      <c r="E108" s="6"/>
      <c r="F108" s="3"/>
      <c r="G108" s="3"/>
      <c r="H108" s="3"/>
      <c r="I108" s="3"/>
    </row>
    <row r="109" spans="1:9" ht="16.5">
      <c r="A109" s="5"/>
      <c r="B109" s="6"/>
      <c r="C109" s="6"/>
      <c r="D109" s="6"/>
      <c r="E109" s="6"/>
      <c r="F109" s="3"/>
      <c r="G109" s="3"/>
      <c r="H109" s="3"/>
      <c r="I109" s="3"/>
    </row>
    <row r="110" spans="1:9" ht="19.5" customHeight="1">
      <c r="A110" s="5"/>
      <c r="B110" s="210" t="s">
        <v>322</v>
      </c>
      <c r="C110" s="210"/>
      <c r="D110" s="210"/>
      <c r="E110" s="210"/>
      <c r="F110" s="210"/>
      <c r="G110" s="210"/>
      <c r="H110" s="210"/>
      <c r="I110" s="210"/>
    </row>
    <row r="111" spans="1:9" ht="16.5">
      <c r="A111" s="5"/>
      <c r="B111" s="3"/>
      <c r="C111" s="3"/>
      <c r="D111" s="3"/>
      <c r="E111" s="6"/>
      <c r="F111" s="119"/>
      <c r="G111" s="119"/>
      <c r="H111" s="119"/>
      <c r="I111" s="119"/>
    </row>
    <row r="112" spans="1:9" ht="16.5">
      <c r="A112" s="134" t="s">
        <v>199</v>
      </c>
      <c r="B112" s="6" t="s">
        <v>41</v>
      </c>
      <c r="C112" s="6"/>
      <c r="D112" s="6"/>
      <c r="E112" s="3"/>
      <c r="F112" s="3"/>
      <c r="G112" s="3"/>
      <c r="H112" s="3"/>
      <c r="I112" s="119"/>
    </row>
    <row r="113" spans="1:9" ht="16.5">
      <c r="A113" s="5"/>
      <c r="B113" s="6"/>
      <c r="C113" s="6"/>
      <c r="D113" s="6"/>
      <c r="E113" s="3"/>
      <c r="F113" s="3"/>
      <c r="G113" s="3"/>
      <c r="H113" s="3"/>
      <c r="I113" s="119"/>
    </row>
    <row r="114" spans="1:9" ht="19.5" customHeight="1">
      <c r="A114" s="5"/>
      <c r="B114" s="210" t="s">
        <v>42</v>
      </c>
      <c r="C114" s="210"/>
      <c r="D114" s="210"/>
      <c r="E114" s="210"/>
      <c r="F114" s="210"/>
      <c r="G114" s="210"/>
      <c r="H114" s="210"/>
      <c r="I114" s="210"/>
    </row>
    <row r="115" spans="1:9" ht="19.5" customHeight="1">
      <c r="A115" s="5"/>
      <c r="B115" s="82"/>
      <c r="C115" s="82"/>
      <c r="D115" s="82"/>
      <c r="E115" s="82"/>
      <c r="F115" s="82"/>
      <c r="G115" s="82"/>
      <c r="H115" s="82"/>
      <c r="I115" s="82"/>
    </row>
    <row r="116" spans="1:9" ht="19.5" customHeight="1">
      <c r="A116" s="134" t="s">
        <v>200</v>
      </c>
      <c r="B116" s="207" t="s">
        <v>122</v>
      </c>
      <c r="C116" s="207"/>
      <c r="D116" s="207"/>
      <c r="E116" s="207"/>
      <c r="F116" s="207"/>
      <c r="G116" s="207"/>
      <c r="H116" s="207"/>
      <c r="I116" s="82"/>
    </row>
    <row r="117" spans="1:9" ht="19.5" customHeight="1">
      <c r="A117" s="5"/>
      <c r="B117" s="82"/>
      <c r="C117" s="82"/>
      <c r="D117" s="82"/>
      <c r="E117" s="82"/>
      <c r="F117" s="82"/>
      <c r="G117" s="82"/>
      <c r="H117" s="82"/>
      <c r="I117" s="82"/>
    </row>
    <row r="118" spans="1:9" ht="30.75" customHeight="1">
      <c r="A118" s="5"/>
      <c r="B118" s="204" t="s">
        <v>276</v>
      </c>
      <c r="C118" s="204"/>
      <c r="D118" s="204"/>
      <c r="E118" s="204"/>
      <c r="F118" s="204"/>
      <c r="G118" s="204"/>
      <c r="H118" s="204"/>
      <c r="I118" s="204"/>
    </row>
    <row r="119" spans="1:9" ht="19.5" customHeight="1">
      <c r="A119" s="5"/>
      <c r="B119" s="3"/>
      <c r="C119" s="3"/>
      <c r="D119" s="3"/>
      <c r="E119" s="6"/>
      <c r="F119" s="125"/>
      <c r="I119" s="132" t="s">
        <v>16</v>
      </c>
    </row>
    <row r="120" spans="1:9" ht="19.5" customHeight="1">
      <c r="A120" s="5"/>
      <c r="B120" s="3" t="s">
        <v>121</v>
      </c>
      <c r="C120" s="3"/>
      <c r="D120" s="3"/>
      <c r="E120" s="6"/>
      <c r="F120" s="125"/>
      <c r="I120" s="126"/>
    </row>
    <row r="121" spans="1:9" s="72" customFormat="1" ht="16.5">
      <c r="A121" s="90"/>
      <c r="B121" s="59" t="s">
        <v>277</v>
      </c>
      <c r="C121" s="92"/>
      <c r="D121" s="92"/>
      <c r="E121" s="91"/>
      <c r="F121" s="80"/>
      <c r="I121" s="80">
        <v>1096</v>
      </c>
    </row>
    <row r="122" spans="1:9" s="72" customFormat="1" ht="16.5">
      <c r="A122" s="90"/>
      <c r="B122" s="59" t="s">
        <v>230</v>
      </c>
      <c r="C122" s="92"/>
      <c r="D122" s="92"/>
      <c r="E122" s="91"/>
      <c r="F122" s="80"/>
      <c r="I122" s="80">
        <v>7768</v>
      </c>
    </row>
    <row r="123" spans="1:9" s="72" customFormat="1" ht="17.25" thickBot="1">
      <c r="A123" s="90"/>
      <c r="B123" s="59"/>
      <c r="C123" s="92"/>
      <c r="D123" s="92"/>
      <c r="E123" s="91"/>
      <c r="F123" s="80"/>
      <c r="I123" s="170">
        <f>SUM(I121:I122)</f>
        <v>8864</v>
      </c>
    </row>
    <row r="124" spans="1:9" ht="16.5">
      <c r="A124" s="5"/>
      <c r="B124" s="3"/>
      <c r="C124" s="3"/>
      <c r="D124" s="3"/>
      <c r="E124" s="6"/>
      <c r="F124" s="80"/>
      <c r="G124" s="80"/>
      <c r="H124" s="119"/>
      <c r="I124" s="119"/>
    </row>
    <row r="125" spans="1:9" ht="16.5">
      <c r="A125" s="134" t="s">
        <v>201</v>
      </c>
      <c r="B125" s="6" t="s">
        <v>159</v>
      </c>
      <c r="C125" s="3"/>
      <c r="D125" s="3"/>
      <c r="E125" s="6"/>
      <c r="F125" s="80"/>
      <c r="G125" s="80"/>
      <c r="H125" s="119"/>
      <c r="I125" s="119"/>
    </row>
    <row r="126" spans="1:9" ht="12" customHeight="1">
      <c r="A126" s="5"/>
      <c r="B126" s="6"/>
      <c r="C126" s="3"/>
      <c r="D126" s="3"/>
      <c r="E126" s="6"/>
      <c r="F126" s="80"/>
      <c r="G126" s="80"/>
      <c r="H126" s="119"/>
      <c r="I126" s="119"/>
    </row>
    <row r="127" spans="1:9" ht="16.5">
      <c r="A127" s="5"/>
      <c r="B127" s="3" t="s">
        <v>222</v>
      </c>
      <c r="C127" s="3"/>
      <c r="D127" s="3"/>
      <c r="E127" s="6"/>
      <c r="F127" s="80"/>
      <c r="G127" s="80"/>
      <c r="H127" s="119"/>
      <c r="I127" s="119"/>
    </row>
    <row r="128" spans="1:9" ht="16.5">
      <c r="A128" s="5"/>
      <c r="B128" s="3"/>
      <c r="C128" s="3"/>
      <c r="D128" s="3"/>
      <c r="E128" s="6"/>
      <c r="H128" s="58" t="s">
        <v>128</v>
      </c>
      <c r="I128" s="79" t="s">
        <v>311</v>
      </c>
    </row>
    <row r="129" spans="1:9" ht="16.5">
      <c r="A129" s="5"/>
      <c r="B129" s="3"/>
      <c r="C129" s="3"/>
      <c r="D129" s="3"/>
      <c r="E129" s="6"/>
      <c r="H129" s="58" t="s">
        <v>129</v>
      </c>
      <c r="I129" s="58" t="s">
        <v>129</v>
      </c>
    </row>
    <row r="130" spans="1:9" ht="16.5">
      <c r="A130" s="5"/>
      <c r="B130" s="3"/>
      <c r="C130" s="3"/>
      <c r="D130" s="3"/>
      <c r="E130" s="6"/>
      <c r="H130" s="58" t="s">
        <v>262</v>
      </c>
      <c r="I130" s="58" t="str">
        <f>H130</f>
        <v>31.5.2013</v>
      </c>
    </row>
    <row r="131" spans="1:9" ht="16.5">
      <c r="A131" s="5"/>
      <c r="B131" s="3"/>
      <c r="C131" s="3"/>
      <c r="D131" s="3"/>
      <c r="E131" s="6"/>
      <c r="H131" s="53" t="s">
        <v>16</v>
      </c>
      <c r="I131" s="53" t="s">
        <v>16</v>
      </c>
    </row>
    <row r="132" spans="1:9" ht="10.5" customHeight="1">
      <c r="A132" s="5"/>
      <c r="B132" s="3"/>
      <c r="C132" s="3"/>
      <c r="D132" s="3"/>
      <c r="E132" s="6"/>
      <c r="H132" s="58"/>
      <c r="I132" s="58"/>
    </row>
    <row r="133" spans="1:9" ht="16.5">
      <c r="A133" s="5"/>
      <c r="B133" s="3" t="s">
        <v>141</v>
      </c>
      <c r="C133" s="3"/>
      <c r="E133" s="6"/>
      <c r="H133" s="63">
        <v>9</v>
      </c>
      <c r="I133" s="63">
        <v>22</v>
      </c>
    </row>
    <row r="134" spans="1:9" ht="16.5">
      <c r="A134" s="5"/>
      <c r="B134" s="3" t="s">
        <v>142</v>
      </c>
      <c r="C134" s="3"/>
      <c r="E134" s="6"/>
      <c r="H134" s="63">
        <v>-846</v>
      </c>
      <c r="I134" s="63">
        <v>-3733</v>
      </c>
    </row>
    <row r="135" spans="1:9" ht="16.5">
      <c r="A135" s="5"/>
      <c r="B135" s="3" t="s">
        <v>182</v>
      </c>
      <c r="C135" s="3"/>
      <c r="E135" s="6"/>
      <c r="H135" s="63">
        <v>-2715</v>
      </c>
      <c r="I135" s="63">
        <v>-10595</v>
      </c>
    </row>
    <row r="136" spans="1:9" ht="16.5">
      <c r="A136" s="5"/>
      <c r="B136" s="3" t="s">
        <v>183</v>
      </c>
      <c r="C136" s="3"/>
      <c r="E136" s="6"/>
      <c r="H136" s="63">
        <v>-13</v>
      </c>
      <c r="I136" s="63">
        <v>-13</v>
      </c>
    </row>
    <row r="137" spans="1:9" ht="16.5">
      <c r="A137" s="5"/>
      <c r="B137" s="3" t="s">
        <v>184</v>
      </c>
      <c r="C137" s="3"/>
      <c r="E137" s="6"/>
      <c r="H137" s="63">
        <v>-22</v>
      </c>
      <c r="I137" s="63">
        <v>-61</v>
      </c>
    </row>
    <row r="138" spans="1:9" ht="16.5">
      <c r="A138" s="5"/>
      <c r="B138" s="3" t="s">
        <v>154</v>
      </c>
      <c r="C138" s="3"/>
      <c r="E138" s="6"/>
      <c r="H138" s="63">
        <v>0</v>
      </c>
      <c r="I138" s="63">
        <v>0</v>
      </c>
    </row>
    <row r="139" spans="1:9" ht="16.5">
      <c r="A139" s="5"/>
      <c r="B139" s="3" t="s">
        <v>278</v>
      </c>
      <c r="C139" s="3"/>
      <c r="E139" s="6"/>
      <c r="H139" s="63">
        <v>-11</v>
      </c>
      <c r="I139" s="63">
        <v>116</v>
      </c>
    </row>
    <row r="140" spans="1:9" ht="16.5">
      <c r="A140" s="5"/>
      <c r="B140" s="3" t="s">
        <v>275</v>
      </c>
      <c r="C140" s="3"/>
      <c r="E140" s="6"/>
      <c r="H140" s="63">
        <v>530</v>
      </c>
      <c r="I140" s="63">
        <v>530</v>
      </c>
    </row>
    <row r="141" spans="1:9" ht="16.5">
      <c r="A141" s="5"/>
      <c r="B141" s="3" t="s">
        <v>185</v>
      </c>
      <c r="C141" s="3"/>
      <c r="E141" s="6"/>
      <c r="H141" s="63">
        <v>-367</v>
      </c>
      <c r="I141" s="63">
        <v>-416</v>
      </c>
    </row>
    <row r="142" spans="1:9" ht="16.5">
      <c r="A142" s="5"/>
      <c r="B142" s="3" t="s">
        <v>143</v>
      </c>
      <c r="C142" s="3"/>
      <c r="E142" s="6"/>
      <c r="H142" s="63">
        <v>0</v>
      </c>
      <c r="I142" s="63">
        <v>0</v>
      </c>
    </row>
    <row r="143" spans="1:9" ht="16.5">
      <c r="A143" s="5"/>
      <c r="B143" s="3" t="s">
        <v>155</v>
      </c>
      <c r="C143" s="3"/>
      <c r="E143" s="6"/>
      <c r="H143" s="63">
        <v>-133</v>
      </c>
      <c r="I143" s="63">
        <v>-33</v>
      </c>
    </row>
    <row r="144" spans="1:9" ht="16.5">
      <c r="A144" s="5"/>
      <c r="B144" s="3" t="s">
        <v>310</v>
      </c>
      <c r="C144" s="3"/>
      <c r="E144" s="6"/>
      <c r="H144" s="63">
        <v>-548</v>
      </c>
      <c r="I144" s="63">
        <v>-548</v>
      </c>
    </row>
    <row r="145" spans="1:9" ht="17.25" thickBot="1">
      <c r="A145" s="5"/>
      <c r="B145" s="3" t="s">
        <v>156</v>
      </c>
      <c r="C145" s="3"/>
      <c r="E145" s="6"/>
      <c r="H145" s="64">
        <v>0</v>
      </c>
      <c r="I145" s="64">
        <v>0</v>
      </c>
    </row>
    <row r="146" spans="1:9" ht="17.25" thickTop="1">
      <c r="A146" s="5"/>
      <c r="B146" s="3"/>
      <c r="C146" s="3"/>
      <c r="D146" s="3"/>
      <c r="E146" s="6"/>
      <c r="F146" s="80"/>
      <c r="G146" s="80"/>
      <c r="H146" s="119"/>
      <c r="I146" s="119"/>
    </row>
    <row r="147" spans="1:9" ht="16.5">
      <c r="A147" s="134" t="s">
        <v>202</v>
      </c>
      <c r="B147" s="6" t="s">
        <v>181</v>
      </c>
      <c r="C147" s="6"/>
      <c r="D147" s="6"/>
      <c r="E147" s="3"/>
      <c r="F147" s="3"/>
      <c r="G147" s="3"/>
      <c r="H147" s="3"/>
      <c r="I147" s="3"/>
    </row>
    <row r="148" spans="1:9" ht="13.5" customHeight="1">
      <c r="A148" s="5"/>
      <c r="B148" s="6"/>
      <c r="C148" s="6"/>
      <c r="D148" s="6"/>
      <c r="E148" s="3"/>
      <c r="F148" s="3"/>
      <c r="G148" s="3"/>
      <c r="H148" s="3"/>
      <c r="I148" s="3"/>
    </row>
    <row r="149" spans="1:9" ht="16.5">
      <c r="A149" s="5"/>
      <c r="B149" s="127" t="s">
        <v>130</v>
      </c>
      <c r="C149" s="3"/>
      <c r="D149" s="3"/>
      <c r="E149" s="6"/>
      <c r="F149" s="3"/>
      <c r="G149" s="3"/>
      <c r="H149" s="3"/>
      <c r="I149" s="3"/>
    </row>
    <row r="150" spans="1:9" ht="102" customHeight="1">
      <c r="A150" s="5"/>
      <c r="B150" s="204" t="s">
        <v>325</v>
      </c>
      <c r="C150" s="204"/>
      <c r="D150" s="204"/>
      <c r="E150" s="204"/>
      <c r="F150" s="204"/>
      <c r="G150" s="204"/>
      <c r="H150" s="204"/>
      <c r="I150" s="204"/>
    </row>
    <row r="151" spans="1:9" ht="16.5">
      <c r="A151" s="5"/>
      <c r="B151" s="204"/>
      <c r="C151" s="206"/>
      <c r="D151" s="206"/>
      <c r="E151" s="206"/>
      <c r="F151" s="206"/>
      <c r="G151" s="206"/>
      <c r="H151" s="206"/>
      <c r="I151" s="206"/>
    </row>
    <row r="152" spans="1:9" ht="21.75" customHeight="1">
      <c r="A152" s="5"/>
      <c r="B152" s="127" t="s">
        <v>320</v>
      </c>
      <c r="C152" s="3"/>
      <c r="D152" s="3"/>
      <c r="E152" s="6"/>
      <c r="F152" s="3"/>
      <c r="G152" s="3"/>
      <c r="H152" s="3"/>
      <c r="I152" s="3"/>
    </row>
    <row r="153" spans="1:9" ht="109.5" customHeight="1">
      <c r="A153" s="5"/>
      <c r="B153" s="204" t="s">
        <v>321</v>
      </c>
      <c r="C153" s="204"/>
      <c r="D153" s="204"/>
      <c r="E153" s="204"/>
      <c r="F153" s="204"/>
      <c r="G153" s="204"/>
      <c r="H153" s="204"/>
      <c r="I153" s="204"/>
    </row>
    <row r="154" spans="1:9" ht="79.5" customHeight="1">
      <c r="A154" s="5"/>
      <c r="B154" s="204" t="s">
        <v>326</v>
      </c>
      <c r="C154" s="204"/>
      <c r="D154" s="204"/>
      <c r="E154" s="204"/>
      <c r="F154" s="204"/>
      <c r="G154" s="204"/>
      <c r="H154" s="204"/>
      <c r="I154" s="204"/>
    </row>
    <row r="155" spans="1:9" ht="16.5">
      <c r="A155" s="5"/>
      <c r="B155" s="86"/>
      <c r="C155" s="86"/>
      <c r="D155" s="86"/>
      <c r="E155" s="86"/>
      <c r="F155" s="86"/>
      <c r="G155" s="86"/>
      <c r="H155" s="86"/>
      <c r="I155" s="86"/>
    </row>
    <row r="156" spans="1:9" ht="33.75" customHeight="1">
      <c r="A156" s="5"/>
      <c r="B156" s="204" t="s">
        <v>327</v>
      </c>
      <c r="C156" s="204"/>
      <c r="D156" s="204"/>
      <c r="E156" s="204"/>
      <c r="F156" s="204"/>
      <c r="G156" s="204"/>
      <c r="H156" s="204"/>
      <c r="I156" s="204"/>
    </row>
    <row r="157" spans="1:9" ht="16.5">
      <c r="A157" s="5"/>
      <c r="B157" s="86"/>
      <c r="C157" s="86"/>
      <c r="D157" s="86"/>
      <c r="E157" s="86"/>
      <c r="F157" s="86"/>
      <c r="G157" s="86"/>
      <c r="H157" s="86"/>
      <c r="I157" s="86"/>
    </row>
    <row r="158" spans="1:9" ht="33" customHeight="1">
      <c r="A158" s="136" t="s">
        <v>203</v>
      </c>
      <c r="B158" s="217" t="s">
        <v>215</v>
      </c>
      <c r="C158" s="217"/>
      <c r="D158" s="217"/>
      <c r="E158" s="217"/>
      <c r="F158" s="217"/>
      <c r="G158" s="217"/>
      <c r="H158" s="217"/>
      <c r="I158" s="217"/>
    </row>
    <row r="159" spans="1:9" ht="12.75" customHeight="1">
      <c r="A159" s="78"/>
      <c r="B159" s="108"/>
      <c r="C159" s="108"/>
      <c r="D159" s="108"/>
      <c r="E159" s="108"/>
      <c r="F159" s="108"/>
      <c r="G159" s="108"/>
      <c r="H159" s="108"/>
      <c r="I159" s="108"/>
    </row>
    <row r="160" spans="1:9" ht="117.75" customHeight="1">
      <c r="A160" s="5"/>
      <c r="B160" s="204" t="s">
        <v>341</v>
      </c>
      <c r="C160" s="206"/>
      <c r="D160" s="206"/>
      <c r="E160" s="206"/>
      <c r="F160" s="206"/>
      <c r="G160" s="206"/>
      <c r="H160" s="206"/>
      <c r="I160" s="206"/>
    </row>
    <row r="161" spans="1:9" ht="16.5" customHeight="1">
      <c r="A161" s="5"/>
      <c r="B161" s="86"/>
      <c r="C161" s="190"/>
      <c r="D161" s="190"/>
      <c r="E161" s="190"/>
      <c r="F161" s="190"/>
      <c r="G161" s="190"/>
      <c r="H161" s="190"/>
      <c r="I161" s="190"/>
    </row>
    <row r="162" spans="1:9" ht="16.5">
      <c r="A162" s="137" t="s">
        <v>204</v>
      </c>
      <c r="B162" s="6" t="s">
        <v>292</v>
      </c>
      <c r="C162" s="6"/>
      <c r="D162" s="6"/>
      <c r="E162" s="3"/>
      <c r="F162" s="3"/>
      <c r="G162" s="3"/>
      <c r="H162" s="3"/>
      <c r="I162" s="3"/>
    </row>
    <row r="163" spans="1:9" ht="198" customHeight="1">
      <c r="A163" s="3"/>
      <c r="B163" s="208" t="s">
        <v>328</v>
      </c>
      <c r="C163" s="206"/>
      <c r="D163" s="206"/>
      <c r="E163" s="206"/>
      <c r="F163" s="206"/>
      <c r="G163" s="206"/>
      <c r="H163" s="206"/>
      <c r="I163" s="206"/>
    </row>
    <row r="164" spans="1:9" ht="90" customHeight="1">
      <c r="A164" s="3"/>
      <c r="B164" s="208" t="s">
        <v>344</v>
      </c>
      <c r="C164" s="206"/>
      <c r="D164" s="206"/>
      <c r="E164" s="206"/>
      <c r="F164" s="206"/>
      <c r="G164" s="206"/>
      <c r="H164" s="206"/>
      <c r="I164" s="206"/>
    </row>
    <row r="165" spans="1:9" ht="39.75" customHeight="1">
      <c r="A165" s="3"/>
      <c r="B165" s="214" t="s">
        <v>293</v>
      </c>
      <c r="C165" s="214"/>
      <c r="D165" s="214"/>
      <c r="E165" s="214"/>
      <c r="F165" s="214"/>
      <c r="G165" s="214"/>
      <c r="H165" s="214"/>
      <c r="I165" s="214"/>
    </row>
    <row r="166" spans="1:9" ht="16.5">
      <c r="A166" s="5"/>
      <c r="B166" s="6"/>
      <c r="C166" s="6"/>
      <c r="D166" s="6"/>
      <c r="E166" s="6"/>
      <c r="F166" s="3"/>
      <c r="G166" s="6"/>
      <c r="H166" s="3"/>
      <c r="I166" s="3"/>
    </row>
    <row r="167" spans="1:9" ht="16.5">
      <c r="A167" s="134" t="s">
        <v>205</v>
      </c>
      <c r="B167" s="6" t="s">
        <v>43</v>
      </c>
      <c r="C167" s="6"/>
      <c r="D167" s="6"/>
      <c r="E167" s="6"/>
      <c r="F167" s="6"/>
      <c r="G167" s="6"/>
      <c r="H167" s="6"/>
      <c r="I167" s="3"/>
    </row>
    <row r="168" spans="1:9" ht="10.5" customHeight="1">
      <c r="A168" s="5"/>
      <c r="B168" s="3"/>
      <c r="C168" s="3"/>
      <c r="D168" s="3"/>
      <c r="E168" s="3"/>
      <c r="F168" s="3"/>
      <c r="G168" s="3"/>
      <c r="H168" s="3"/>
      <c r="I168" s="3"/>
    </row>
    <row r="169" spans="1:9" ht="16.5">
      <c r="A169" s="5"/>
      <c r="B169" s="3" t="s">
        <v>35</v>
      </c>
      <c r="C169" s="3"/>
      <c r="D169" s="3"/>
      <c r="E169" s="3"/>
      <c r="F169" s="3"/>
      <c r="G169" s="3"/>
      <c r="H169" s="3"/>
      <c r="I169" s="3"/>
    </row>
    <row r="170" spans="2:9" ht="15" customHeight="1">
      <c r="B170" s="6"/>
      <c r="C170" s="6"/>
      <c r="D170" s="6"/>
      <c r="E170" s="6"/>
      <c r="F170" s="3"/>
      <c r="G170" s="6"/>
      <c r="H170" s="3"/>
      <c r="I170" s="3"/>
    </row>
    <row r="171" spans="1:9" ht="16.5">
      <c r="A171" s="134" t="s">
        <v>206</v>
      </c>
      <c r="B171" s="6" t="s">
        <v>226</v>
      </c>
      <c r="C171" s="6"/>
      <c r="D171" s="6"/>
      <c r="E171" s="6"/>
      <c r="F171" s="3"/>
      <c r="G171" s="57"/>
      <c r="H171" s="3"/>
      <c r="I171" s="3"/>
    </row>
    <row r="172" spans="1:9" ht="16.5">
      <c r="A172" s="5"/>
      <c r="B172" s="3"/>
      <c r="C172" s="3"/>
      <c r="D172" s="3"/>
      <c r="E172" s="3"/>
      <c r="H172" s="58" t="s">
        <v>128</v>
      </c>
      <c r="I172" s="79" t="s">
        <v>311</v>
      </c>
    </row>
    <row r="173" spans="1:9" ht="16.5">
      <c r="A173" s="5"/>
      <c r="B173" s="3"/>
      <c r="C173" s="3"/>
      <c r="D173" s="3"/>
      <c r="E173" s="3"/>
      <c r="H173" s="58" t="s">
        <v>129</v>
      </c>
      <c r="I173" s="58" t="s">
        <v>129</v>
      </c>
    </row>
    <row r="174" spans="1:9" ht="16.5">
      <c r="A174" s="5"/>
      <c r="B174" s="3"/>
      <c r="C174" s="3"/>
      <c r="D174" s="3"/>
      <c r="E174" s="3"/>
      <c r="H174" s="58" t="s">
        <v>262</v>
      </c>
      <c r="I174" s="58" t="str">
        <f>H174</f>
        <v>31.5.2013</v>
      </c>
    </row>
    <row r="175" spans="1:9" ht="16.5">
      <c r="A175" s="5"/>
      <c r="B175" s="3"/>
      <c r="C175" s="3"/>
      <c r="D175" s="3"/>
      <c r="E175" s="3"/>
      <c r="H175" s="53" t="s">
        <v>16</v>
      </c>
      <c r="I175" s="53" t="s">
        <v>16</v>
      </c>
    </row>
    <row r="176" spans="1:9" ht="15" customHeight="1">
      <c r="A176" s="5"/>
      <c r="B176" s="3" t="s">
        <v>258</v>
      </c>
      <c r="C176" s="3"/>
      <c r="D176" s="3"/>
      <c r="E176" s="3"/>
      <c r="H176" s="54"/>
      <c r="I176" s="54"/>
    </row>
    <row r="177" spans="1:9" ht="17.25" customHeight="1">
      <c r="A177" s="5"/>
      <c r="B177" s="59" t="s">
        <v>131</v>
      </c>
      <c r="C177" s="59"/>
      <c r="D177" s="59"/>
      <c r="E177" s="3"/>
      <c r="H177" s="54">
        <v>895</v>
      </c>
      <c r="I177" s="54">
        <v>3072</v>
      </c>
    </row>
    <row r="178" spans="1:9" ht="17.25" customHeight="1">
      <c r="A178" s="5"/>
      <c r="B178" s="59" t="s">
        <v>227</v>
      </c>
      <c r="C178" s="59"/>
      <c r="D178" s="59"/>
      <c r="E178" s="3"/>
      <c r="H178" s="54">
        <v>0</v>
      </c>
      <c r="I178" s="54">
        <v>-26</v>
      </c>
    </row>
    <row r="179" spans="1:9" ht="16.5">
      <c r="A179" s="5"/>
      <c r="B179" s="3" t="s">
        <v>32</v>
      </c>
      <c r="C179" s="3"/>
      <c r="D179" s="3"/>
      <c r="E179" s="3"/>
      <c r="H179" s="55">
        <v>-283</v>
      </c>
      <c r="I179" s="55">
        <v>509</v>
      </c>
    </row>
    <row r="180" spans="1:9" ht="18.75" customHeight="1" thickBot="1">
      <c r="A180" s="5"/>
      <c r="B180" s="3"/>
      <c r="C180" s="3"/>
      <c r="D180" s="3"/>
      <c r="E180" s="3"/>
      <c r="H180" s="56">
        <f>SUM(H177:H179)</f>
        <v>612</v>
      </c>
      <c r="I180" s="56">
        <f>SUM(I177:I179)</f>
        <v>3555</v>
      </c>
    </row>
    <row r="181" spans="1:9" ht="15.75" customHeight="1" thickTop="1">
      <c r="A181" s="5"/>
      <c r="B181" s="3"/>
      <c r="C181" s="3"/>
      <c r="D181" s="3"/>
      <c r="E181" s="3"/>
      <c r="F181" s="4"/>
      <c r="G181" s="128"/>
      <c r="H181" s="4"/>
      <c r="I181" s="3"/>
    </row>
    <row r="182" spans="1:9" ht="31.5" customHeight="1">
      <c r="A182" s="5"/>
      <c r="B182" s="204" t="s">
        <v>212</v>
      </c>
      <c r="C182" s="206"/>
      <c r="D182" s="206"/>
      <c r="E182" s="206"/>
      <c r="F182" s="206"/>
      <c r="G182" s="206"/>
      <c r="H182" s="206"/>
      <c r="I182" s="206"/>
    </row>
    <row r="183" spans="1:9" ht="21.75" customHeight="1">
      <c r="A183" s="5"/>
      <c r="B183" s="86"/>
      <c r="C183" s="190"/>
      <c r="D183" s="190"/>
      <c r="E183" s="190"/>
      <c r="F183" s="190"/>
      <c r="G183" s="190"/>
      <c r="H183" s="190"/>
      <c r="I183" s="190"/>
    </row>
    <row r="184" spans="1:9" ht="16.5">
      <c r="A184" s="134" t="s">
        <v>207</v>
      </c>
      <c r="B184" s="6" t="s">
        <v>20</v>
      </c>
      <c r="C184" s="6"/>
      <c r="D184" s="6"/>
      <c r="E184" s="6"/>
      <c r="F184" s="3"/>
      <c r="G184" s="3"/>
      <c r="H184" s="3"/>
      <c r="I184" s="3"/>
    </row>
    <row r="185" spans="1:9" ht="16.5">
      <c r="A185" s="5"/>
      <c r="B185" s="3"/>
      <c r="C185" s="3"/>
      <c r="D185" s="3"/>
      <c r="E185" s="3"/>
      <c r="F185" s="3"/>
      <c r="G185" s="3"/>
      <c r="H185" s="3"/>
      <c r="I185" s="3"/>
    </row>
    <row r="186" spans="1:9" ht="18.75" customHeight="1">
      <c r="A186" s="5"/>
      <c r="B186" s="213" t="s">
        <v>164</v>
      </c>
      <c r="C186" s="206"/>
      <c r="D186" s="206"/>
      <c r="E186" s="206"/>
      <c r="F186" s="206"/>
      <c r="G186" s="206"/>
      <c r="H186" s="206"/>
      <c r="I186" s="206"/>
    </row>
    <row r="187" spans="1:9" ht="16.5">
      <c r="A187" s="5"/>
      <c r="B187" s="3"/>
      <c r="C187" s="3"/>
      <c r="D187" s="3"/>
      <c r="E187" s="3"/>
      <c r="F187" s="3"/>
      <c r="G187" s="3"/>
      <c r="H187" s="3"/>
      <c r="I187" s="3"/>
    </row>
    <row r="188" spans="1:9" ht="16.5">
      <c r="A188" s="134" t="s">
        <v>208</v>
      </c>
      <c r="B188" s="6" t="s">
        <v>22</v>
      </c>
      <c r="C188" s="6"/>
      <c r="D188" s="6"/>
      <c r="E188" s="3"/>
      <c r="F188" s="3"/>
      <c r="G188" s="3"/>
      <c r="H188" s="3"/>
      <c r="I188" s="3"/>
    </row>
    <row r="189" spans="1:9" ht="16.5">
      <c r="A189" s="5"/>
      <c r="B189" s="6"/>
      <c r="C189" s="6"/>
      <c r="D189" s="6"/>
      <c r="E189" s="3"/>
      <c r="F189" s="3"/>
      <c r="G189" s="3"/>
      <c r="H189" s="3"/>
      <c r="I189" s="3"/>
    </row>
    <row r="190" spans="1:9" ht="16.5">
      <c r="A190" s="5"/>
      <c r="B190" s="3" t="s">
        <v>279</v>
      </c>
      <c r="C190" s="3"/>
      <c r="D190" s="3"/>
      <c r="E190" s="3"/>
      <c r="F190" s="3"/>
      <c r="G190" s="3"/>
      <c r="H190" s="3"/>
      <c r="I190" s="125"/>
    </row>
    <row r="191" spans="1:9" ht="16.5">
      <c r="A191" s="3"/>
      <c r="B191" s="3"/>
      <c r="C191" s="3"/>
      <c r="D191" s="3"/>
      <c r="E191" s="3"/>
      <c r="F191" s="3"/>
      <c r="I191" s="53" t="s">
        <v>16</v>
      </c>
    </row>
    <row r="192" spans="1:9" ht="16.5">
      <c r="A192" s="5"/>
      <c r="B192" s="3" t="s">
        <v>61</v>
      </c>
      <c r="C192" s="3"/>
      <c r="D192" s="3"/>
      <c r="E192" s="3"/>
      <c r="F192" s="3"/>
      <c r="I192" s="60"/>
    </row>
    <row r="193" spans="1:9" ht="16.5">
      <c r="A193" s="5"/>
      <c r="B193" s="3" t="s">
        <v>58</v>
      </c>
      <c r="C193" s="3"/>
      <c r="D193" s="3"/>
      <c r="E193" s="3"/>
      <c r="F193" s="3"/>
      <c r="I193" s="61">
        <v>47901</v>
      </c>
    </row>
    <row r="194" spans="1:9" ht="16.5">
      <c r="A194" s="5"/>
      <c r="B194" s="3" t="s">
        <v>59</v>
      </c>
      <c r="C194" s="3"/>
      <c r="D194" s="3"/>
      <c r="E194" s="3"/>
      <c r="F194" s="3"/>
      <c r="I194" s="62">
        <f>I195-I193</f>
        <v>5663</v>
      </c>
    </row>
    <row r="195" spans="1:9" ht="16.5">
      <c r="A195" s="5"/>
      <c r="B195" s="3"/>
      <c r="C195" s="3"/>
      <c r="D195" s="3"/>
      <c r="E195" s="3"/>
      <c r="F195" s="3"/>
      <c r="I195" s="63">
        <f>SFP!C48</f>
        <v>53564</v>
      </c>
    </row>
    <row r="196" spans="1:9" ht="16.5">
      <c r="A196" s="5"/>
      <c r="B196" s="3" t="s">
        <v>60</v>
      </c>
      <c r="C196" s="3"/>
      <c r="D196" s="3"/>
      <c r="E196" s="3"/>
      <c r="F196" s="3"/>
      <c r="I196" s="54"/>
    </row>
    <row r="197" spans="1:9" ht="16.5">
      <c r="A197" s="5"/>
      <c r="B197" s="3" t="s">
        <v>58</v>
      </c>
      <c r="C197" s="3"/>
      <c r="D197" s="3"/>
      <c r="E197" s="3"/>
      <c r="F197" s="3"/>
      <c r="I197" s="61">
        <v>15125</v>
      </c>
    </row>
    <row r="198" spans="1:9" ht="16.5">
      <c r="A198" s="5"/>
      <c r="B198" s="3" t="s">
        <v>59</v>
      </c>
      <c r="C198" s="3"/>
      <c r="D198" s="3"/>
      <c r="E198" s="3"/>
      <c r="F198" s="3"/>
      <c r="I198" s="62">
        <f>I199-I197</f>
        <v>6489</v>
      </c>
    </row>
    <row r="199" spans="1:9" ht="16.5">
      <c r="A199" s="5"/>
      <c r="B199" s="3"/>
      <c r="C199" s="3"/>
      <c r="D199" s="3"/>
      <c r="E199" s="3"/>
      <c r="F199" s="3"/>
      <c r="I199" s="54">
        <f>SFP!C42</f>
        <v>21614</v>
      </c>
    </row>
    <row r="200" spans="1:9" ht="17.25" thickBot="1">
      <c r="A200" s="5"/>
      <c r="B200" s="3"/>
      <c r="C200" s="3"/>
      <c r="D200" s="3"/>
      <c r="E200" s="6"/>
      <c r="F200" s="3"/>
      <c r="I200" s="56">
        <f>+I195+I199</f>
        <v>75178</v>
      </c>
    </row>
    <row r="201" spans="1:9" ht="17.25" thickTop="1">
      <c r="A201" s="134" t="s">
        <v>209</v>
      </c>
      <c r="B201" s="6" t="s">
        <v>23</v>
      </c>
      <c r="C201" s="6"/>
      <c r="D201" s="6"/>
      <c r="E201" s="3"/>
      <c r="F201" s="3"/>
      <c r="G201" s="3"/>
      <c r="H201" s="3"/>
      <c r="I201" s="3"/>
    </row>
    <row r="202" spans="1:9" ht="16.5">
      <c r="A202" s="5"/>
      <c r="B202" s="3"/>
      <c r="C202" s="3"/>
      <c r="D202" s="3"/>
      <c r="E202" s="3"/>
      <c r="F202" s="3"/>
      <c r="G202" s="3"/>
      <c r="H202" s="3"/>
      <c r="I202" s="3"/>
    </row>
    <row r="203" spans="1:9" ht="16.5">
      <c r="A203" s="5"/>
      <c r="B203" s="3" t="s">
        <v>50</v>
      </c>
      <c r="C203" s="3"/>
      <c r="D203" s="3"/>
      <c r="E203" s="6"/>
      <c r="F203" s="3"/>
      <c r="G203" s="3"/>
      <c r="H203" s="3"/>
      <c r="I203" s="3"/>
    </row>
    <row r="204" spans="1:9" ht="16.5">
      <c r="A204" s="5"/>
      <c r="B204" s="3"/>
      <c r="C204" s="3"/>
      <c r="D204" s="3"/>
      <c r="E204" s="6"/>
      <c r="F204" s="3"/>
      <c r="G204" s="3"/>
      <c r="H204" s="3"/>
      <c r="I204" s="3"/>
    </row>
    <row r="205" spans="1:9" ht="16.5">
      <c r="A205" s="134" t="s">
        <v>210</v>
      </c>
      <c r="B205" s="6" t="s">
        <v>81</v>
      </c>
      <c r="C205" s="3"/>
      <c r="D205" s="3"/>
      <c r="E205" s="6"/>
      <c r="F205" s="3"/>
      <c r="G205" s="3"/>
      <c r="H205" s="3"/>
      <c r="I205" s="3"/>
    </row>
    <row r="206" spans="1:9" ht="79.5" customHeight="1">
      <c r="A206" s="5"/>
      <c r="B206" s="210" t="s">
        <v>343</v>
      </c>
      <c r="C206" s="210"/>
      <c r="D206" s="210"/>
      <c r="E206" s="210"/>
      <c r="F206" s="210"/>
      <c r="G206" s="210"/>
      <c r="H206" s="210"/>
      <c r="I206" s="210"/>
    </row>
    <row r="207" spans="1:9" ht="16.5">
      <c r="A207" s="5"/>
      <c r="B207" s="82"/>
      <c r="C207" s="82"/>
      <c r="D207" s="82"/>
      <c r="E207" s="82"/>
      <c r="F207" s="82"/>
      <c r="G207" s="82"/>
      <c r="H207" s="82"/>
      <c r="I207" s="82"/>
    </row>
    <row r="208" spans="1:9" ht="16.5" customHeight="1">
      <c r="A208" s="134" t="s">
        <v>211</v>
      </c>
      <c r="B208" s="6" t="s">
        <v>44</v>
      </c>
      <c r="C208" s="6"/>
      <c r="D208" s="6"/>
      <c r="E208" s="6"/>
      <c r="F208" s="3"/>
      <c r="G208" s="3"/>
      <c r="H208" s="3"/>
      <c r="I208" s="3"/>
    </row>
    <row r="209" spans="1:9" ht="16.5">
      <c r="A209" s="20"/>
      <c r="B209" s="3"/>
      <c r="C209" s="3"/>
      <c r="D209" s="3"/>
      <c r="E209" s="3"/>
      <c r="F209" s="3"/>
      <c r="G209" s="57"/>
      <c r="I209" s="3"/>
    </row>
    <row r="210" spans="1:9" ht="36" customHeight="1">
      <c r="A210" s="5"/>
      <c r="B210" s="216" t="s">
        <v>257</v>
      </c>
      <c r="C210" s="216"/>
      <c r="D210" s="216"/>
      <c r="E210" s="216"/>
      <c r="F210" s="216"/>
      <c r="G210" s="216"/>
      <c r="H210" s="216"/>
      <c r="I210" s="216"/>
    </row>
    <row r="211" spans="1:9" ht="16.5">
      <c r="A211" s="5"/>
      <c r="B211" s="85"/>
      <c r="C211" s="85"/>
      <c r="D211" s="106"/>
      <c r="E211" s="85"/>
      <c r="F211" s="72"/>
      <c r="G211" s="63"/>
      <c r="H211" s="63"/>
      <c r="I211" s="92"/>
    </row>
    <row r="212" spans="1:9" ht="16.5" customHeight="1">
      <c r="A212" s="5"/>
      <c r="C212" s="3"/>
      <c r="D212" s="3"/>
      <c r="E212" s="3"/>
      <c r="F212" s="92"/>
      <c r="G212" s="63"/>
      <c r="H212" s="79" t="s">
        <v>179</v>
      </c>
      <c r="I212" s="79" t="s">
        <v>311</v>
      </c>
    </row>
    <row r="213" spans="1:9" ht="16.5" customHeight="1">
      <c r="A213" s="5"/>
      <c r="B213" s="6"/>
      <c r="C213" s="3"/>
      <c r="D213" s="3"/>
      <c r="E213" s="3"/>
      <c r="F213" s="92"/>
      <c r="G213" s="63"/>
      <c r="H213" s="79" t="s">
        <v>129</v>
      </c>
      <c r="I213" s="79" t="s">
        <v>129</v>
      </c>
    </row>
    <row r="214" spans="1:9" ht="16.5" customHeight="1">
      <c r="A214" s="5"/>
      <c r="B214" s="3"/>
      <c r="C214" s="3"/>
      <c r="D214" s="3"/>
      <c r="E214" s="3"/>
      <c r="F214" s="92"/>
      <c r="G214" s="63"/>
      <c r="H214" s="81" t="s">
        <v>262</v>
      </c>
      <c r="I214" s="81" t="str">
        <f>H214</f>
        <v>31.5.2013</v>
      </c>
    </row>
    <row r="215" spans="1:9" ht="16.5" customHeight="1">
      <c r="A215" s="5"/>
      <c r="B215" s="3"/>
      <c r="C215" s="3"/>
      <c r="D215" s="3"/>
      <c r="E215" s="3"/>
      <c r="F215" s="92"/>
      <c r="G215" s="63"/>
      <c r="H215" s="79"/>
      <c r="I215" s="79"/>
    </row>
    <row r="216" spans="1:9" ht="16.5" customHeight="1">
      <c r="A216" s="5"/>
      <c r="B216" s="3"/>
      <c r="C216" s="3"/>
      <c r="D216" s="3"/>
      <c r="E216" s="3"/>
      <c r="F216" s="92"/>
      <c r="G216" s="63"/>
      <c r="H216" s="53" t="s">
        <v>16</v>
      </c>
      <c r="I216" s="53" t="s">
        <v>16</v>
      </c>
    </row>
    <row r="217" spans="1:9" ht="16.5" customHeight="1">
      <c r="A217" s="5"/>
      <c r="B217" s="3"/>
      <c r="C217" s="3"/>
      <c r="D217" s="3"/>
      <c r="E217" s="3"/>
      <c r="F217" s="92"/>
      <c r="G217" s="63"/>
      <c r="H217" s="58"/>
      <c r="I217" s="58"/>
    </row>
    <row r="218" spans="1:9" ht="16.5" customHeight="1" thickBot="1">
      <c r="A218" s="5"/>
      <c r="B218" s="3" t="s">
        <v>246</v>
      </c>
      <c r="C218" s="92"/>
      <c r="D218" s="3"/>
      <c r="E218" s="3"/>
      <c r="F218" s="92"/>
      <c r="G218" s="63"/>
      <c r="H218" s="64">
        <f>'IS'!D34</f>
        <v>5946</v>
      </c>
      <c r="I218" s="64">
        <f>'IS'!H34</f>
        <v>19233</v>
      </c>
    </row>
    <row r="219" spans="1:9" ht="16.5" customHeight="1" thickTop="1">
      <c r="A219" s="5"/>
      <c r="B219" s="3"/>
      <c r="C219" s="3"/>
      <c r="D219" s="3"/>
      <c r="E219" s="3"/>
      <c r="F219" s="92"/>
      <c r="G219" s="63"/>
      <c r="H219" s="63"/>
      <c r="I219" s="63"/>
    </row>
    <row r="220" spans="1:9" ht="16.5" customHeight="1">
      <c r="A220" s="5"/>
      <c r="B220" s="6" t="s">
        <v>247</v>
      </c>
      <c r="C220" s="3"/>
      <c r="D220" s="3"/>
      <c r="E220" s="3"/>
      <c r="F220" s="92"/>
      <c r="G220" s="63"/>
      <c r="H220" s="63"/>
      <c r="I220" s="63"/>
    </row>
    <row r="221" spans="1:9" ht="16.5" customHeight="1">
      <c r="A221" s="5"/>
      <c r="C221" s="3"/>
      <c r="D221" s="3"/>
      <c r="E221" s="3"/>
      <c r="F221" s="92"/>
      <c r="G221" s="63"/>
      <c r="H221" s="129" t="s">
        <v>160</v>
      </c>
      <c r="I221" s="129" t="s">
        <v>160</v>
      </c>
    </row>
    <row r="222" spans="1:9" ht="16.5" customHeight="1">
      <c r="A222" s="20"/>
      <c r="B222" s="3" t="s">
        <v>231</v>
      </c>
      <c r="C222" s="3"/>
      <c r="D222" s="3"/>
      <c r="E222" s="3"/>
      <c r="F222" s="92"/>
      <c r="G222" s="63"/>
      <c r="H222" s="63">
        <v>131090</v>
      </c>
      <c r="I222" s="63">
        <v>130635</v>
      </c>
    </row>
    <row r="223" spans="1:9" ht="16.5" customHeight="1">
      <c r="A223" s="20"/>
      <c r="B223" s="3" t="s">
        <v>249</v>
      </c>
      <c r="C223" s="3"/>
      <c r="D223" s="3"/>
      <c r="E223" s="3"/>
      <c r="F223" s="92"/>
      <c r="G223" s="63"/>
      <c r="H223" s="63">
        <v>32</v>
      </c>
      <c r="I223" s="63">
        <v>249</v>
      </c>
    </row>
    <row r="224" spans="1:9" ht="16.5" customHeight="1" thickBot="1">
      <c r="A224" s="20"/>
      <c r="B224" s="3" t="s">
        <v>251</v>
      </c>
      <c r="C224" s="3"/>
      <c r="D224" s="3"/>
      <c r="E224" s="3"/>
      <c r="F224" s="92"/>
      <c r="G224" s="63"/>
      <c r="H224" s="56">
        <f>SUM(H222:H223)</f>
        <v>131122</v>
      </c>
      <c r="I224" s="56">
        <f>SUM(I222:I223)</f>
        <v>130884</v>
      </c>
    </row>
    <row r="225" spans="1:9" ht="16.5" customHeight="1" thickTop="1">
      <c r="A225" s="20"/>
      <c r="B225" s="3"/>
      <c r="C225" s="3"/>
      <c r="D225" s="54"/>
      <c r="E225" s="54"/>
      <c r="F225" s="92"/>
      <c r="G225" s="63"/>
      <c r="H225" s="63"/>
      <c r="I225" s="92"/>
    </row>
    <row r="226" spans="1:9" ht="16.5" customHeight="1" thickBot="1">
      <c r="A226" s="20"/>
      <c r="B226" s="3" t="s">
        <v>45</v>
      </c>
      <c r="C226" s="3"/>
      <c r="F226" s="92"/>
      <c r="G226" s="63"/>
      <c r="H226" s="130">
        <f>H218/H224*100</f>
        <v>4.5347081344091755</v>
      </c>
      <c r="I226" s="130">
        <f>I218/I224*100</f>
        <v>14.694691482534154</v>
      </c>
    </row>
    <row r="227" spans="1:9" ht="16.5" customHeight="1" thickTop="1">
      <c r="A227" s="20"/>
      <c r="B227" s="3"/>
      <c r="C227" s="3"/>
      <c r="F227" s="92"/>
      <c r="G227" s="63"/>
      <c r="H227" s="131"/>
      <c r="I227" s="131"/>
    </row>
    <row r="228" spans="1:9" ht="16.5">
      <c r="A228" s="3"/>
      <c r="C228" s="3"/>
      <c r="D228" s="3"/>
      <c r="E228" s="3"/>
      <c r="F228" s="92"/>
      <c r="G228" s="63"/>
      <c r="H228" s="63"/>
      <c r="I228" s="92"/>
    </row>
    <row r="229" spans="1:9" ht="16.5" customHeight="1">
      <c r="A229" s="5"/>
      <c r="C229" s="3"/>
      <c r="D229" s="3"/>
      <c r="E229" s="3"/>
      <c r="F229" s="92"/>
      <c r="G229" s="63"/>
      <c r="H229" s="79" t="s">
        <v>179</v>
      </c>
      <c r="I229" s="79" t="s">
        <v>311</v>
      </c>
    </row>
    <row r="230" spans="1:9" ht="16.5" customHeight="1">
      <c r="A230" s="5"/>
      <c r="B230" s="6"/>
      <c r="C230" s="3"/>
      <c r="D230" s="3"/>
      <c r="E230" s="3"/>
      <c r="F230" s="92"/>
      <c r="G230" s="63"/>
      <c r="H230" s="79" t="s">
        <v>129</v>
      </c>
      <c r="I230" s="79" t="s">
        <v>129</v>
      </c>
    </row>
    <row r="231" spans="1:9" ht="16.5" customHeight="1">
      <c r="A231" s="5"/>
      <c r="B231" s="3"/>
      <c r="C231" s="3"/>
      <c r="D231" s="3"/>
      <c r="E231" s="3"/>
      <c r="F231" s="92"/>
      <c r="G231" s="63"/>
      <c r="H231" s="81" t="s">
        <v>262</v>
      </c>
      <c r="I231" s="81" t="str">
        <f>H231</f>
        <v>31.5.2013</v>
      </c>
    </row>
    <row r="232" spans="1:9" ht="16.5" customHeight="1">
      <c r="A232" s="5"/>
      <c r="B232" s="6" t="s">
        <v>248</v>
      </c>
      <c r="C232" s="3"/>
      <c r="D232" s="3"/>
      <c r="E232" s="3"/>
      <c r="F232" s="92"/>
      <c r="G232" s="63"/>
      <c r="H232" s="79"/>
      <c r="I232" s="79"/>
    </row>
    <row r="233" spans="1:9" s="72" customFormat="1" ht="16.5" customHeight="1">
      <c r="A233" s="90"/>
      <c r="C233" s="92"/>
      <c r="D233" s="92"/>
      <c r="E233" s="92"/>
      <c r="F233" s="92"/>
      <c r="G233" s="63"/>
      <c r="H233" s="129" t="s">
        <v>160</v>
      </c>
      <c r="I233" s="129" t="s">
        <v>160</v>
      </c>
    </row>
    <row r="234" spans="1:9" ht="16.5">
      <c r="A234" s="3"/>
      <c r="B234" s="3" t="s">
        <v>250</v>
      </c>
      <c r="C234" s="3"/>
      <c r="D234" s="3"/>
      <c r="E234" s="3"/>
      <c r="F234" s="92"/>
      <c r="G234" s="63"/>
      <c r="H234" s="63">
        <f>H224</f>
        <v>131122</v>
      </c>
      <c r="I234" s="63">
        <f>I224</f>
        <v>130884</v>
      </c>
    </row>
    <row r="235" spans="1:9" ht="16.5">
      <c r="A235" s="3"/>
      <c r="B235" s="3" t="s">
        <v>289</v>
      </c>
      <c r="C235" s="3"/>
      <c r="D235" s="3"/>
      <c r="E235" s="3"/>
      <c r="F235" s="92"/>
      <c r="G235" s="63"/>
      <c r="H235" s="63">
        <v>8617</v>
      </c>
      <c r="I235" s="63">
        <v>8617</v>
      </c>
    </row>
    <row r="236" spans="1:9" ht="16.5" customHeight="1" thickBot="1">
      <c r="A236" s="20"/>
      <c r="B236" s="3" t="s">
        <v>252</v>
      </c>
      <c r="C236" s="3"/>
      <c r="D236" s="3"/>
      <c r="E236" s="3"/>
      <c r="F236" s="92"/>
      <c r="G236" s="63"/>
      <c r="H236" s="56">
        <f>SUM(H234:H235)</f>
        <v>139739</v>
      </c>
      <c r="I236" s="56">
        <f>SUM(I234:I235)</f>
        <v>139501</v>
      </c>
    </row>
    <row r="237" spans="1:9" ht="17.25" thickTop="1">
      <c r="A237" s="3"/>
      <c r="B237" s="6"/>
      <c r="C237" s="3"/>
      <c r="D237" s="3"/>
      <c r="E237" s="3"/>
      <c r="F237" s="92"/>
      <c r="G237" s="63"/>
      <c r="H237" s="63"/>
      <c r="I237" s="92"/>
    </row>
    <row r="238" spans="1:9" ht="16.5" customHeight="1" thickBot="1">
      <c r="A238" s="20"/>
      <c r="B238" s="3" t="s">
        <v>253</v>
      </c>
      <c r="C238" s="3"/>
      <c r="F238" s="92"/>
      <c r="G238" s="63"/>
      <c r="H238" s="130">
        <f>H218/H236*100</f>
        <v>4.255075533673491</v>
      </c>
      <c r="I238" s="130">
        <f>I218/I236*100</f>
        <v>13.786997942667078</v>
      </c>
    </row>
    <row r="239" spans="1:9" ht="17.25" thickTop="1">
      <c r="A239" s="3"/>
      <c r="B239" s="6"/>
      <c r="C239" s="3"/>
      <c r="D239" s="3"/>
      <c r="E239" s="3"/>
      <c r="F239" s="92"/>
      <c r="G239" s="63"/>
      <c r="H239" s="63"/>
      <c r="I239" s="92"/>
    </row>
    <row r="240" spans="1:9" ht="16.5">
      <c r="A240" s="3"/>
      <c r="B240" s="6"/>
      <c r="C240" s="3"/>
      <c r="D240" s="3"/>
      <c r="E240" s="3"/>
      <c r="F240" s="92"/>
      <c r="G240" s="63"/>
      <c r="H240" s="63"/>
      <c r="I240" s="92"/>
    </row>
    <row r="241" spans="1:2" s="3" customFormat="1" ht="16.5">
      <c r="A241" s="137" t="s">
        <v>214</v>
      </c>
      <c r="B241" s="6" t="s">
        <v>108</v>
      </c>
    </row>
    <row r="242" spans="8:9" s="3" customFormat="1" ht="16.5">
      <c r="H242" s="79" t="s">
        <v>123</v>
      </c>
      <c r="I242" s="79" t="s">
        <v>123</v>
      </c>
    </row>
    <row r="243" spans="8:9" s="3" customFormat="1" ht="16.5">
      <c r="H243" s="79" t="s">
        <v>262</v>
      </c>
      <c r="I243" s="79" t="s">
        <v>263</v>
      </c>
    </row>
    <row r="244" spans="1:9" s="3" customFormat="1" ht="16.5">
      <c r="A244" s="137"/>
      <c r="B244" s="6"/>
      <c r="I244" s="176" t="s">
        <v>284</v>
      </c>
    </row>
    <row r="245" spans="8:9" s="3" customFormat="1" ht="16.5">
      <c r="H245" s="81" t="s">
        <v>16</v>
      </c>
      <c r="I245" s="81" t="s">
        <v>16</v>
      </c>
    </row>
    <row r="246" spans="2:9" s="3" customFormat="1" ht="16.5">
      <c r="B246" s="3" t="s">
        <v>109</v>
      </c>
      <c r="H246" s="54"/>
      <c r="I246" s="54"/>
    </row>
    <row r="247" spans="2:9" s="3" customFormat="1" ht="16.5">
      <c r="B247" s="3" t="s">
        <v>110</v>
      </c>
      <c r="C247" s="3" t="s">
        <v>111</v>
      </c>
      <c r="H247" s="54">
        <f>H249-H248</f>
        <v>139292</v>
      </c>
      <c r="I247" s="54">
        <f>I249-I248</f>
        <v>115828</v>
      </c>
    </row>
    <row r="248" spans="2:9" s="3" customFormat="1" ht="16.5">
      <c r="B248" s="3" t="s">
        <v>110</v>
      </c>
      <c r="C248" s="3" t="s">
        <v>112</v>
      </c>
      <c r="H248" s="178">
        <v>-6597</v>
      </c>
      <c r="I248" s="178">
        <v>-6144</v>
      </c>
    </row>
    <row r="249" spans="8:9" s="3" customFormat="1" ht="16.5">
      <c r="H249" s="54">
        <f>H251-H250</f>
        <v>132695</v>
      </c>
      <c r="I249" s="54">
        <f>I251-I250</f>
        <v>109684</v>
      </c>
    </row>
    <row r="250" spans="2:9" s="3" customFormat="1" ht="16.5">
      <c r="B250" s="3" t="s">
        <v>213</v>
      </c>
      <c r="H250" s="54">
        <v>-49787</v>
      </c>
      <c r="I250" s="54">
        <v>-42177</v>
      </c>
    </row>
    <row r="251" spans="1:9" ht="17.25" thickBot="1">
      <c r="A251" s="3"/>
      <c r="B251" s="3" t="s">
        <v>113</v>
      </c>
      <c r="C251" s="3"/>
      <c r="D251" s="3"/>
      <c r="E251" s="3"/>
      <c r="H251" s="56">
        <f>SFP!C38</f>
        <v>82908</v>
      </c>
      <c r="I251" s="56">
        <f>SFP!E38</f>
        <v>67507</v>
      </c>
    </row>
    <row r="252" spans="3:9" ht="17.25" thickTop="1">
      <c r="C252" s="3"/>
      <c r="D252" s="3"/>
      <c r="E252" s="3"/>
      <c r="F252" s="3"/>
      <c r="G252" s="3"/>
      <c r="H252" s="3"/>
      <c r="I252" s="3"/>
    </row>
    <row r="253" spans="1:2" s="3" customFormat="1" ht="16.5">
      <c r="A253" s="137" t="s">
        <v>223</v>
      </c>
      <c r="B253" s="6" t="s">
        <v>291</v>
      </c>
    </row>
    <row r="254" spans="3:9" ht="16.5">
      <c r="C254" s="3"/>
      <c r="D254" s="3"/>
      <c r="E254" s="3"/>
      <c r="F254" s="3"/>
      <c r="G254" s="3"/>
      <c r="H254" s="3"/>
      <c r="I254" s="3"/>
    </row>
    <row r="255" spans="2:9" ht="63.75" customHeight="1">
      <c r="B255" s="211" t="s">
        <v>290</v>
      </c>
      <c r="C255" s="212"/>
      <c r="D255" s="212"/>
      <c r="E255" s="212"/>
      <c r="F255" s="212"/>
      <c r="G255" s="212"/>
      <c r="H255" s="212"/>
      <c r="I255" s="212"/>
    </row>
    <row r="256" spans="3:9" ht="16.5">
      <c r="C256" s="3"/>
      <c r="D256" s="3"/>
      <c r="E256" s="3"/>
      <c r="F256" s="3"/>
      <c r="G256" s="3"/>
      <c r="H256" s="3"/>
      <c r="I256" s="3"/>
    </row>
    <row r="257" spans="2:9" ht="16.5">
      <c r="B257" s="27" t="s">
        <v>281</v>
      </c>
      <c r="C257" s="3"/>
      <c r="D257" s="3"/>
      <c r="E257" s="3"/>
      <c r="F257" s="3"/>
      <c r="G257" s="3"/>
      <c r="H257" s="3"/>
      <c r="I257" s="3"/>
    </row>
    <row r="258" spans="3:9" ht="49.5">
      <c r="C258" s="3"/>
      <c r="D258" s="3"/>
      <c r="E258" s="3"/>
      <c r="G258" s="173" t="s">
        <v>282</v>
      </c>
      <c r="H258" s="173" t="s">
        <v>283</v>
      </c>
      <c r="I258" s="126" t="s">
        <v>284</v>
      </c>
    </row>
    <row r="259" spans="2:9" s="72" customFormat="1" ht="16.5">
      <c r="B259" s="175" t="s">
        <v>287</v>
      </c>
      <c r="C259" s="92"/>
      <c r="D259" s="92"/>
      <c r="E259" s="92"/>
      <c r="F259" s="172"/>
      <c r="G259" s="81" t="s">
        <v>16</v>
      </c>
      <c r="H259" s="81" t="s">
        <v>16</v>
      </c>
      <c r="I259" s="81" t="s">
        <v>16</v>
      </c>
    </row>
    <row r="260" spans="2:9" ht="16.5">
      <c r="B260" s="27" t="s">
        <v>234</v>
      </c>
      <c r="C260" s="3"/>
      <c r="D260" s="3"/>
      <c r="E260" s="3"/>
      <c r="F260" s="3"/>
      <c r="G260" s="3"/>
      <c r="H260" s="3"/>
      <c r="I260" s="3"/>
    </row>
    <row r="261" spans="2:9" ht="16.5">
      <c r="B261" s="27" t="s">
        <v>285</v>
      </c>
      <c r="C261" s="3"/>
      <c r="D261" s="3"/>
      <c r="E261" s="3"/>
      <c r="F261" s="3"/>
      <c r="G261" s="54"/>
      <c r="H261" s="54"/>
      <c r="I261" s="54"/>
    </row>
    <row r="262" spans="2:9" ht="16.5">
      <c r="B262" s="174" t="s">
        <v>288</v>
      </c>
      <c r="C262" s="3"/>
      <c r="D262" s="3"/>
      <c r="E262" s="3"/>
      <c r="F262" s="3"/>
      <c r="G262" s="54">
        <v>5732</v>
      </c>
      <c r="H262" s="54">
        <f>-G262</f>
        <v>-5732</v>
      </c>
      <c r="I262" s="54">
        <f>SUM(G262:H262)</f>
        <v>0</v>
      </c>
    </row>
    <row r="263" spans="2:9" ht="17.25" thickBot="1">
      <c r="B263" s="174" t="s">
        <v>286</v>
      </c>
      <c r="C263" s="3"/>
      <c r="D263" s="3"/>
      <c r="E263" s="3"/>
      <c r="F263" s="3"/>
      <c r="G263" s="64">
        <v>54455</v>
      </c>
      <c r="H263" s="64">
        <f>-H262</f>
        <v>5732</v>
      </c>
      <c r="I263" s="64">
        <f>SUM(G263:H263)</f>
        <v>60187</v>
      </c>
    </row>
    <row r="264" spans="3:9" ht="17.25" thickTop="1">
      <c r="C264" s="3"/>
      <c r="D264" s="3"/>
      <c r="E264" s="3"/>
      <c r="F264" s="3"/>
      <c r="G264" s="3"/>
      <c r="H264" s="3"/>
      <c r="I264" s="3"/>
    </row>
    <row r="265" spans="2:9" ht="16.5">
      <c r="B265" s="27" t="s">
        <v>301</v>
      </c>
      <c r="C265" s="3"/>
      <c r="D265" s="3"/>
      <c r="E265" s="3"/>
      <c r="F265" s="3"/>
      <c r="G265" s="3"/>
      <c r="H265" s="3"/>
      <c r="I265" s="3"/>
    </row>
    <row r="266" spans="2:9" ht="16.5">
      <c r="B266" s="27" t="s">
        <v>234</v>
      </c>
      <c r="C266" s="3"/>
      <c r="D266" s="3"/>
      <c r="E266" s="3"/>
      <c r="F266" s="3"/>
      <c r="G266" s="3"/>
      <c r="H266" s="3"/>
      <c r="I266" s="3"/>
    </row>
    <row r="267" spans="2:9" ht="16.5">
      <c r="B267" s="27" t="s">
        <v>285</v>
      </c>
      <c r="C267" s="3"/>
      <c r="D267" s="3"/>
      <c r="E267" s="3"/>
      <c r="F267" s="3"/>
      <c r="G267" s="54"/>
      <c r="H267" s="54"/>
      <c r="I267" s="54"/>
    </row>
    <row r="268" spans="2:9" ht="16.5">
      <c r="B268" s="174" t="s">
        <v>288</v>
      </c>
      <c r="C268" s="3"/>
      <c r="D268" s="3"/>
      <c r="E268" s="3"/>
      <c r="F268" s="3"/>
      <c r="G268" s="54">
        <v>5732</v>
      </c>
      <c r="H268" s="54">
        <f>-G268</f>
        <v>-5732</v>
      </c>
      <c r="I268" s="54">
        <f>SUM(G268:H268)</f>
        <v>0</v>
      </c>
    </row>
    <row r="269" spans="2:9" ht="17.25" thickBot="1">
      <c r="B269" s="174" t="s">
        <v>286</v>
      </c>
      <c r="C269" s="3"/>
      <c r="D269" s="3"/>
      <c r="E269" s="3"/>
      <c r="F269" s="3"/>
      <c r="G269" s="64">
        <v>61775</v>
      </c>
      <c r="H269" s="64">
        <f>-H268</f>
        <v>5732</v>
      </c>
      <c r="I269" s="64">
        <f>SUM(G269:H269)</f>
        <v>67507</v>
      </c>
    </row>
    <row r="270" spans="2:9" ht="17.25" thickTop="1">
      <c r="B270" s="174"/>
      <c r="C270" s="3"/>
      <c r="D270" s="3"/>
      <c r="E270" s="3"/>
      <c r="F270" s="3"/>
      <c r="G270" s="63"/>
      <c r="H270" s="63"/>
      <c r="I270" s="63"/>
    </row>
    <row r="271" spans="1:2" ht="16.5">
      <c r="A271" s="138" t="s">
        <v>274</v>
      </c>
      <c r="B271" s="6" t="s">
        <v>89</v>
      </c>
    </row>
    <row r="273" spans="2:9" ht="36" customHeight="1">
      <c r="B273" s="211" t="s">
        <v>280</v>
      </c>
      <c r="C273" s="212"/>
      <c r="D273" s="212"/>
      <c r="E273" s="212"/>
      <c r="F273" s="212"/>
      <c r="G273" s="212"/>
      <c r="H273" s="212"/>
      <c r="I273" s="212"/>
    </row>
    <row r="274" spans="1:2" ht="16.5">
      <c r="A274" s="27"/>
      <c r="B274" s="3"/>
    </row>
    <row r="276" spans="3:8" ht="16.5">
      <c r="C276" s="3"/>
      <c r="D276" s="3"/>
      <c r="E276" s="3"/>
      <c r="F276" s="3"/>
      <c r="G276" s="3"/>
      <c r="H276" s="3"/>
    </row>
  </sheetData>
  <sheetProtection/>
  <mergeCells count="40">
    <mergeCell ref="B8:I8"/>
    <mergeCell ref="B9:I9"/>
    <mergeCell ref="B118:I118"/>
    <mergeCell ref="B114:I114"/>
    <mergeCell ref="B150:I150"/>
    <mergeCell ref="B210:I210"/>
    <mergeCell ref="B158:I158"/>
    <mergeCell ref="B44:I44"/>
    <mergeCell ref="B55:I55"/>
    <mergeCell ref="B160:I160"/>
    <mergeCell ref="B273:I273"/>
    <mergeCell ref="B186:I186"/>
    <mergeCell ref="B165:I165"/>
    <mergeCell ref="B164:I164"/>
    <mergeCell ref="B101:I101"/>
    <mergeCell ref="B182:I182"/>
    <mergeCell ref="B163:I163"/>
    <mergeCell ref="B255:I255"/>
    <mergeCell ref="B206:I206"/>
    <mergeCell ref="B156:I156"/>
    <mergeCell ref="B151:I151"/>
    <mergeCell ref="B116:H116"/>
    <mergeCell ref="B49:I49"/>
    <mergeCell ref="B16:I16"/>
    <mergeCell ref="B18:I18"/>
    <mergeCell ref="B154:I154"/>
    <mergeCell ref="B110:I110"/>
    <mergeCell ref="B106:I106"/>
    <mergeCell ref="B153:I153"/>
    <mergeCell ref="B59:I59"/>
    <mergeCell ref="B103:I103"/>
    <mergeCell ref="B53:I53"/>
    <mergeCell ref="B52:I52"/>
    <mergeCell ref="B13:I13"/>
    <mergeCell ref="B51:I51"/>
    <mergeCell ref="B22:I22"/>
    <mergeCell ref="B24:I24"/>
    <mergeCell ref="B28:I28"/>
    <mergeCell ref="B40:I40"/>
    <mergeCell ref="B36:I36"/>
  </mergeCells>
  <printOptions/>
  <pageMargins left="0.7" right="0.5" top="0.51" bottom="0.25" header="0" footer="0"/>
  <pageSetup fitToHeight="0" horizontalDpi="600" verticalDpi="600" orientation="portrait" paperSize="9" scale="70" r:id="rId4"/>
  <rowBreaks count="5" manualBreakCount="5">
    <brk id="41" max="255" man="1"/>
    <brk id="81" max="255" man="1"/>
    <brk id="145" max="255" man="1"/>
    <brk id="170" max="255" man="1"/>
    <brk id="22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Tan Boon Ting</cp:lastModifiedBy>
  <cp:lastPrinted>2013-07-29T09:00:13Z</cp:lastPrinted>
  <dcterms:created xsi:type="dcterms:W3CDTF">2001-02-05T15:55:12Z</dcterms:created>
  <dcterms:modified xsi:type="dcterms:W3CDTF">2013-07-29T09:08:35Z</dcterms:modified>
  <cp:category/>
  <cp:version/>
  <cp:contentType/>
  <cp:contentStatus/>
</cp:coreProperties>
</file>