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Notes" sheetId="3" r:id="rId3"/>
    <sheet name="Segment Report" sheetId="4" r:id="rId4"/>
  </sheets>
  <externalReferences>
    <externalReference r:id="rId7"/>
    <externalReference r:id="rId8"/>
  </externalReferences>
  <definedNames>
    <definedName name="_xlnm.Print_Area" localSheetId="3">'Segment Report'!$A$1:$F$22</definedName>
    <definedName name="_xlnm.Print_Area">'Notes'!$A$1:$I$212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<sst xmlns="http://schemas.openxmlformats.org/spreadsheetml/2006/main" count="531" uniqueCount="318">
  <si>
    <t>The figures have not been audited.</t>
  </si>
  <si>
    <t>CONSOLIDATED INCOME STATEMENT</t>
  </si>
  <si>
    <t xml:space="preserve">    </t>
  </si>
  <si>
    <t>N/R - Not required as the preceding years' corresponding period results were previously not needed for announcement.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</si>
  <si>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</si>
  <si>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</si>
  <si>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</si>
  <si>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</si>
  <si>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</si>
  <si>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</si>
  <si>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</si>
  <si>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</si>
  <si>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</si>
  <si>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</si>
  <si>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</si>
  <si>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</si>
  <si>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Turnover</t>
  </si>
  <si>
    <t>Investment income</t>
  </si>
  <si>
    <t>and extraordinary items</t>
  </si>
  <si>
    <t>Depreciation and amortisation</t>
  </si>
  <si>
    <t>Exceptional items</t>
  </si>
  <si>
    <t>(ii)</t>
  </si>
  <si>
    <t>members of the company</t>
  </si>
  <si>
    <t>(iii)</t>
  </si>
  <si>
    <t>after deducting any provision for preference</t>
  </si>
  <si>
    <t>dividends, if any :-</t>
  </si>
  <si>
    <t>SPRITZER BHD.</t>
  </si>
  <si>
    <t>(Company No. 265348-V)</t>
  </si>
  <si>
    <t>(Incorporated in Malaysia)</t>
  </si>
  <si>
    <t>minority interests</t>
  </si>
  <si>
    <t>Extraordinary items</t>
  </si>
  <si>
    <t>Extraordinary items attributable to</t>
  </si>
  <si>
    <t xml:space="preserve">Basic ( based on ordinary shares) (sen)                             </t>
  </si>
  <si>
    <t xml:space="preserve">Fully diluted ( based on ordinary shares) (sen)                             </t>
  </si>
  <si>
    <t xml:space="preserve">             INDIVIDUAL QUARTER</t>
  </si>
  <si>
    <t>CURRENT</t>
  </si>
  <si>
    <t xml:space="preserve">YEAR </t>
  </si>
  <si>
    <t>QUARTER</t>
  </si>
  <si>
    <t>RM'000</t>
  </si>
  <si>
    <t>-</t>
  </si>
  <si>
    <t>PRECEDING YEAR</t>
  </si>
  <si>
    <t>CORRESPONDING</t>
  </si>
  <si>
    <t>N/R</t>
  </si>
  <si>
    <t xml:space="preserve">          CUMULATIVE QUARTER</t>
  </si>
  <si>
    <t>TO DATE</t>
  </si>
  <si>
    <t>PERIOD</t>
  </si>
  <si>
    <t>Fixed Assets</t>
  </si>
  <si>
    <t>Investment in Associated Companies</t>
  </si>
  <si>
    <t>Long Term Investments</t>
  </si>
  <si>
    <t>Intangible Assets</t>
  </si>
  <si>
    <t>Expenditure Carried Forward</t>
  </si>
  <si>
    <t>Current Assets</t>
  </si>
  <si>
    <t>Current Liabilities</t>
  </si>
  <si>
    <t>Net Current Assets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</si>
  <si>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</si>
  <si>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</si>
  <si>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</si>
  <si>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</si>
  <si>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</si>
  <si>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</si>
  <si>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Net tangible assets per share (sen)</t>
  </si>
  <si>
    <t>Stocks</t>
  </si>
  <si>
    <t>Trade Debtors</t>
  </si>
  <si>
    <t>Other Debtors, Deposits and Prepayments</t>
  </si>
  <si>
    <t>Fixed Deposits with Licensed Banks</t>
  </si>
  <si>
    <t>Cash on Hand and at Banks</t>
  </si>
  <si>
    <t>Trade Creditors</t>
  </si>
  <si>
    <t>Other Creditors and Accruals</t>
  </si>
  <si>
    <t>Short Term Borrowings</t>
  </si>
  <si>
    <t>Provision for Taxation</t>
  </si>
  <si>
    <t>Share Premium</t>
  </si>
  <si>
    <t>Capital Reserve</t>
  </si>
  <si>
    <t>Retained Profit</t>
  </si>
  <si>
    <t>Deferred Tax</t>
  </si>
  <si>
    <t xml:space="preserve">AS AT </t>
  </si>
  <si>
    <t>END OF</t>
  </si>
  <si>
    <t>AS AT</t>
  </si>
  <si>
    <t xml:space="preserve">PRECEDING </t>
  </si>
  <si>
    <t>FINANCIAL</t>
  </si>
  <si>
    <t>YEAR END</t>
  </si>
  <si>
    <t>31/05/00</t>
  </si>
  <si>
    <t>By Order of the Board</t>
  </si>
  <si>
    <t>Ooi Guat Ee</t>
  </si>
  <si>
    <t>Tuen Mee Cheng</t>
  </si>
  <si>
    <t>Company Secretaries</t>
  </si>
  <si>
    <t>Ipoh,</t>
  </si>
  <si>
    <t>ACCOUNTING POLICIES</t>
  </si>
  <si>
    <t>There have been no changes in the Group's accounting policies and methods of computation used in preparing this</t>
  </si>
  <si>
    <t>EXCEPTIONAL ITEMS</t>
  </si>
  <si>
    <t>EXTRAORDINARY ITEMS</t>
  </si>
  <si>
    <t>TAXATION</t>
  </si>
  <si>
    <t>Current tax</t>
  </si>
  <si>
    <t>PRE-ACQUISITION PROFITS</t>
  </si>
  <si>
    <t>PROFIT ON SALE OF INVESTMENTS  AND/OR PROPERTIES</t>
  </si>
  <si>
    <t>QUOTED SECURITIES</t>
  </si>
  <si>
    <t>CHANGES IN THE COMPOSITION OF THE GROUP</t>
  </si>
  <si>
    <t>STATUS OF CORPORATE PROPOSALS</t>
  </si>
  <si>
    <t>SEASONAL AND CYCLICAL FACTORS</t>
  </si>
  <si>
    <t>The operations of the Group were not materially affected by any seasonal and cyclical factors.</t>
  </si>
  <si>
    <t>ISSUANCE OR REPAYMENT OF DEBTS AND EQUITY SECURITIES</t>
  </si>
  <si>
    <t>cancellations, shares held as treasury shares and resale of treasury shares.</t>
  </si>
  <si>
    <t>GROUP BORROWINGS</t>
  </si>
  <si>
    <t>CONTINGENT LIABILITIES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</si>
  <si>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</si>
  <si>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</si>
  <si>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</si>
  <si>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</si>
  <si>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</si>
  <si>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</si>
  <si>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MATERIAL CHANGES IN THE QUARTERLY RESULTS COMPARED TO THE RESULTS OF</t>
  </si>
  <si>
    <t>THE PRECEDING QUARTER</t>
  </si>
  <si>
    <t>REVIEW OF PERFORMANCE</t>
  </si>
  <si>
    <t>UTILISATION OF LISTING PROCEEDS</t>
  </si>
  <si>
    <t>Placement under fixed deposits as the purchase of</t>
  </si>
  <si>
    <t xml:space="preserve">  plant and machinery has yet to be effected</t>
  </si>
  <si>
    <t>Partial payment for the acquisition of subsidiaries</t>
  </si>
  <si>
    <t>Payment of listing expenses</t>
  </si>
  <si>
    <t>Working capital for the Group</t>
  </si>
  <si>
    <t>CURRENT YEAR PROSPECTS</t>
  </si>
  <si>
    <t>VARIANCE BETWEEN FORECAST AND ACTUAL PROFIT/PROFIT GUARANTEE</t>
  </si>
  <si>
    <t>DIVIDEND</t>
  </si>
  <si>
    <t>Current Year</t>
  </si>
  <si>
    <t>Quarter</t>
  </si>
  <si>
    <t>Cumulative</t>
  </si>
  <si>
    <t>To Date</t>
  </si>
  <si>
    <t>Profit before</t>
  </si>
  <si>
    <t>taxation</t>
  </si>
  <si>
    <t>Assets</t>
  </si>
  <si>
    <t>employed</t>
  </si>
  <si>
    <t>MANUFACTURING</t>
  </si>
  <si>
    <t>TRADING</t>
  </si>
  <si>
    <t>NON-SEGMENT ITEMS</t>
  </si>
  <si>
    <t>TURNOVER</t>
  </si>
  <si>
    <t>RM</t>
  </si>
  <si>
    <t>PROFIT</t>
  </si>
  <si>
    <t>BEFORE</t>
  </si>
  <si>
    <t>ASSETS</t>
  </si>
  <si>
    <t>EMPLOYED</t>
  </si>
  <si>
    <t>CONSOL ADJUSTMENTS</t>
  </si>
  <si>
    <t xml:space="preserve">Manufacturing </t>
  </si>
  <si>
    <t>CS sell to CSC</t>
  </si>
  <si>
    <t>PM sell to CSC</t>
  </si>
  <si>
    <t>PM sell to CS</t>
  </si>
  <si>
    <t>PM sell to GPI</t>
  </si>
  <si>
    <t>GPI sell to PM</t>
  </si>
  <si>
    <t>GPI sell to CS</t>
  </si>
  <si>
    <t>Pre-acq sales (June)</t>
  </si>
  <si>
    <t xml:space="preserve"> - CS</t>
  </si>
  <si>
    <t xml:space="preserve"> - PM</t>
  </si>
  <si>
    <t xml:space="preserve"> - GPI </t>
  </si>
  <si>
    <t>Sales commissions</t>
  </si>
  <si>
    <t>CS paid to CSC</t>
  </si>
  <si>
    <t xml:space="preserve"> - CSC</t>
  </si>
  <si>
    <t>SB</t>
  </si>
  <si>
    <t>CS</t>
  </si>
  <si>
    <t>CSC</t>
  </si>
  <si>
    <t>PM</t>
  </si>
  <si>
    <t>GPI</t>
  </si>
  <si>
    <t>TOTAL</t>
  </si>
  <si>
    <t>CONSOL</t>
  </si>
  <si>
    <t>ADJUST</t>
  </si>
  <si>
    <t>PROFIT BEFORE TAXATION</t>
  </si>
  <si>
    <t>NOTE 1</t>
  </si>
  <si>
    <t>Other income</t>
  </si>
  <si>
    <t>Less interco rental</t>
  </si>
  <si>
    <t>Tupai's land</t>
  </si>
  <si>
    <t xml:space="preserve"> - depreciation</t>
  </si>
  <si>
    <t xml:space="preserve"> - quit rent &amp; assessment</t>
  </si>
  <si>
    <t>Other Income</t>
  </si>
  <si>
    <t>- rental income</t>
  </si>
  <si>
    <t>Bidor's land</t>
  </si>
  <si>
    <t>Total</t>
  </si>
  <si>
    <t>CONSOL ADJUSTMENT</t>
  </si>
  <si>
    <t>Pre-acq PBT</t>
  </si>
  <si>
    <t>- CS</t>
  </si>
  <si>
    <t>- GPI</t>
  </si>
  <si>
    <t>- PM</t>
  </si>
  <si>
    <t>- CSC</t>
  </si>
  <si>
    <t>ASSETS EMPLOYED</t>
  </si>
  <si>
    <t>Investments</t>
  </si>
  <si>
    <t>Tupai - Ld &amp; Bldg (NBV)</t>
  </si>
  <si>
    <t>Bidor land - NBV</t>
  </si>
  <si>
    <t>Tasek Ld &amp; Bldg - NBV</t>
  </si>
  <si>
    <t>CONSO ADJUSTMENT</t>
  </si>
  <si>
    <t>Investment in subsidiary</t>
  </si>
  <si>
    <t>Amt owing by subsidiary</t>
  </si>
  <si>
    <t>Owing by hldg co</t>
  </si>
  <si>
    <t>Owing by related co</t>
  </si>
  <si>
    <t xml:space="preserve">Owing by related co of </t>
  </si>
  <si>
    <t>which is in SB group</t>
  </si>
  <si>
    <t>- CSC owed CS</t>
  </si>
  <si>
    <t>- CS owed PM</t>
  </si>
  <si>
    <t>- CSC owed PM</t>
  </si>
  <si>
    <t>- PM owed GPI</t>
  </si>
  <si>
    <t>- CS owed GPI</t>
  </si>
  <si>
    <t>Reclassification-elimination of interco bal</t>
  </si>
  <si>
    <t>Goodwill on conso</t>
  </si>
  <si>
    <t>Manufacturing Segment</t>
  </si>
  <si>
    <t>SB (Non-Segment)</t>
  </si>
  <si>
    <t>CSC (Trading)</t>
  </si>
  <si>
    <t>- Other Debtors</t>
  </si>
  <si>
    <t>.</t>
  </si>
  <si>
    <t>Tasek land &amp; building</t>
  </si>
  <si>
    <t xml:space="preserve"> - rental income </t>
  </si>
  <si>
    <t>printing the prospectus, application forms and envelopes and stamp duties incurred in relation to the acquisition of subsidiaries.</t>
  </si>
  <si>
    <t>Angenet</t>
  </si>
  <si>
    <t>- Angenet owe CS</t>
  </si>
  <si>
    <t>Repayment of bank borrowings of two subsidiaries</t>
  </si>
  <si>
    <t>31/05/01</t>
  </si>
  <si>
    <t>CONSOLIDATED BALANCE SHEET AS AT 31ST MAY 2001</t>
  </si>
  <si>
    <t>SEGMENT REPORTING - 31/05/01</t>
  </si>
  <si>
    <t>Angenet to CSC</t>
  </si>
  <si>
    <t>Non-Segment</t>
  </si>
  <si>
    <t>Dividend</t>
  </si>
  <si>
    <t>CS,GPI &amp; CSC to SB</t>
  </si>
  <si>
    <t>CS (11 mths)</t>
  </si>
  <si>
    <t>GPI (11mths)</t>
  </si>
  <si>
    <t>- CSC owed Angenet</t>
  </si>
  <si>
    <t>There were no contingent liabilities as at 26th July 2001.</t>
  </si>
  <si>
    <t>There were no financial instruments with off balance sheet risk as at 26th July 2001.</t>
  </si>
  <si>
    <t>There were no material litigation involving the Group as at 26th July 2001.</t>
  </si>
  <si>
    <t>The Group recorded a turnover of RM15.7million for the final quarter of financial year 2001, representing an increase</t>
  </si>
  <si>
    <t xml:space="preserve">The increase in Group turnover and pre-tax profit for the final quarter of financial year 2001 is mainly attributed to </t>
  </si>
  <si>
    <t>30th July 2001</t>
  </si>
  <si>
    <t>Overprovision of tax</t>
  </si>
  <si>
    <t>31st May 2001.</t>
  </si>
  <si>
    <t>Acquisition of assets of Desa Mineral Water (M) Sdn Bhd ("Desa")</t>
  </si>
  <si>
    <t>On 15th February 2001, the Company announced that its wholly-owned subsidiary, Angenet Sdn Bhd, had entered into</t>
  </si>
  <si>
    <t>a conditional Sale and Purchase Agreement with Desa to acquire a single storey factory building ('the said Premises")</t>
  </si>
  <si>
    <t xml:space="preserve">together with all the assets of Desa, the Trade Marks, the licence for the extraction, manufacturing, producing and </t>
  </si>
  <si>
    <t xml:space="preserve">selling of bottled mineral water, the furniture, fittings, fixtures, machineries and all other chattels of Desa within and </t>
  </si>
  <si>
    <t xml:space="preserve">outside the said Premises for a purchase consideration of RM2,100,000.   </t>
  </si>
  <si>
    <t>Purchase of land for mineral water plant</t>
  </si>
  <si>
    <t xml:space="preserve">On 15th February 2001, the Company announced that its wholly-owned subsidiary, Angenet Sdn Bhd, had entered </t>
  </si>
  <si>
    <t>Acquisition of 51% equity interest in Starfresh Sdn Bhd ("Starfresh")</t>
  </si>
  <si>
    <t>The conditions precedent as stated in the said Agreement are still pending as at 26th July 2001.</t>
  </si>
  <si>
    <t>On 20th February 2001, the Company announced that it had entered into a Sale of Shares Agreement with three</t>
  </si>
  <si>
    <t>individuals to acquire 51% equity of Starfresh for a total consideration of RM17,850.</t>
  </si>
  <si>
    <t xml:space="preserve">Concurrently, the Company had also entered into a Shareholders Agreement with the Vendors.  The conditions as </t>
  </si>
  <si>
    <t>stated in the Agreements are still pending as at 26th July 2001.</t>
  </si>
  <si>
    <t xml:space="preserve">into Sale and Purchase Agreements with three individuals to acquire five pieces of land, all situated in Mukim Tanjong </t>
  </si>
  <si>
    <t>Sembrong (VII).</t>
  </si>
  <si>
    <t>the increase in sales of mineral water and drinking water to both domestic and overseas markets.</t>
  </si>
  <si>
    <t>Amortisation of Goodwill</t>
  </si>
  <si>
    <t>Deferred tax written back</t>
  </si>
  <si>
    <t>The Group borrowings as at 31st May 2001 are as follows:-</t>
  </si>
  <si>
    <t>There were no exceptional items for the financial year ended 31st May 2001.</t>
  </si>
  <si>
    <t>There were no extraordinary items for the financial year ended 31st May 2001.</t>
  </si>
  <si>
    <t>There were no purchases or disposals of quoted securities for the financial year ended 31st May 2001.</t>
  </si>
  <si>
    <t xml:space="preserve">There were no changes in the composition of the Group during the final quarter of the financial year ended </t>
  </si>
  <si>
    <t>During the year, there were no issuance and repayment of debt and equity securities, share buy-backs, share</t>
  </si>
  <si>
    <t>Quarterly report on consolidated results for the financial year ended 31st May 2001.</t>
  </si>
  <si>
    <t>financial statement for the financial year ended 31st May 2001.</t>
  </si>
  <si>
    <t>RM2.8million.</t>
  </si>
  <si>
    <t xml:space="preserve">24th July 2000.  The proposed dividend will be subject to shareholders' approval at the Annual General Meeting of the </t>
  </si>
  <si>
    <t xml:space="preserve">year ended 31st May 2001.   The proposed dividend is in line with the forecast dividend disclosed in the prospectus dated </t>
  </si>
  <si>
    <t>Company to be held on a date to be announced later.</t>
  </si>
  <si>
    <t>Notes</t>
  </si>
  <si>
    <t>Earnings per share - Computed based on weighted average number of ordinary shares of 49,000,000 and 43,138,250 for</t>
  </si>
  <si>
    <t>the current quarter and current year-to-date respectively.</t>
  </si>
  <si>
    <t>The financial statements of the Group have been prepared in accordance with the provisions of the Companies Act,</t>
  </si>
  <si>
    <t>1965 and the applicable approved accounting standards of the Malaysia Accounting Standard Board (MASB).</t>
  </si>
  <si>
    <t xml:space="preserve">The effective tax rate for the financial year ended 31st May 2001 is lower than the statutory income tax rate due </t>
  </si>
  <si>
    <t>This has been eliminated from the Group's profit during consolidation.</t>
  </si>
  <si>
    <t>Long term borrowings - unsecured</t>
  </si>
  <si>
    <t>Short term borrowings - unsecured</t>
  </si>
  <si>
    <t>28/02/01</t>
  </si>
  <si>
    <t>Balance as at</t>
  </si>
  <si>
    <t>The profit after taxation of RM9.4 million reflects the Group's performance for a period of 11 months  from 1st July 2000</t>
  </si>
  <si>
    <t xml:space="preserve">  </t>
  </si>
  <si>
    <t xml:space="preserve">for the period from 1st June 2000 to 30th June 2000. </t>
  </si>
  <si>
    <t>Profit after taxation</t>
  </si>
  <si>
    <t>As reported</t>
  </si>
  <si>
    <t>Pre-acquisition</t>
  </si>
  <si>
    <t>Actual for the year</t>
  </si>
  <si>
    <t>prospectus dated 24th July 2000</t>
  </si>
  <si>
    <t>Achievement of forecast</t>
  </si>
  <si>
    <t>the prospectus dated 24th July 2000.</t>
  </si>
  <si>
    <t>PROVISION OF FINANCIAL ASSISTANCE</t>
  </si>
  <si>
    <t xml:space="preserve">The pre-acquisition profit after taxation for the financial year ended 31st May 2001 amounted to RM305,926. </t>
  </si>
  <si>
    <t xml:space="preserve">to 31st May 2001.  Pre-acquisition profit after taxation of RM305,926 mentioned in Note 5 represents the Group's earnings </t>
  </si>
  <si>
    <t>The Company raised a total of RM24,616,300 from its listing exercise.  The funds have been utilised in the following manner:-</t>
  </si>
  <si>
    <t xml:space="preserve">Forecast for the year as disclosed in the </t>
  </si>
  <si>
    <t>NOTES TO THE FINANCIAL STATEMENTS FOR THE FINANCIAL YEAR ENDED 31ST MAY 2001.</t>
  </si>
  <si>
    <t>There were no sale of investments and properties for the financial year ended 31st May 2001.</t>
  </si>
  <si>
    <t xml:space="preserve">is now in the process of registering the abovementioned five pieces of land under its name. </t>
  </si>
  <si>
    <t xml:space="preserve">Consent from the relevant State Authority for the transfer of titles had been obtained on 11th May 2001.  Angenet Sdn Bhd </t>
  </si>
  <si>
    <t xml:space="preserve">The listing expenses incurred have exceeded the RM1,200,000 initially budgeted due mainly to extra expenses incurred in </t>
  </si>
  <si>
    <t xml:space="preserve">Advances to subsidiaries for acquisition of assets </t>
  </si>
  <si>
    <t xml:space="preserve">There was no financial assistance provided by the Company or its subsidiaries pursuant to paragraph 8.23 (1)(ii) of the </t>
  </si>
  <si>
    <t>to the utilisation of available reinvestment allowance.</t>
  </si>
  <si>
    <t>Changes</t>
  </si>
  <si>
    <t>Listing Requirements during and at the end of the final quarter of the financial year ended 31st May 2001.</t>
  </si>
  <si>
    <t xml:space="preserve">The Board of Directors proposes a first and final dividend of 4%, tax-exempt, amounting to RM1,960,000 in respect of financial </t>
  </si>
  <si>
    <t>As mentioned in Note 18, there is no significant variance from the profit after taxation forecast of RM10.3 million disclosed in</t>
  </si>
  <si>
    <t>In view of the prevailing economic condition, the Group foresees an increasingly challenging business environment.  The</t>
  </si>
  <si>
    <t>Group will continue to focus on its core activities and to emphasise on cost control measures to maintain its competitiveness</t>
  </si>
  <si>
    <t>in the market.  Barring any unforeseen circumstances, the Directors expect the Group to perform satisfactorily in the Year 2002.</t>
  </si>
  <si>
    <t xml:space="preserve">of 20.8% over the previous quarter.  The pre-tax profit of the Group has also increased by 33.3% from RM2.1million to </t>
  </si>
  <si>
    <t>Revenue</t>
  </si>
  <si>
    <t xml:space="preserve">Other income 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</si>
  <si>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</si>
  <si>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</si>
  <si>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</si>
  <si>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</si>
  <si>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Profit/(loss) before income tax, minority interests</t>
  </si>
  <si>
    <t>Share of profits and losses of associated companies</t>
  </si>
  <si>
    <t>and extraordinary items after share of profits and</t>
  </si>
  <si>
    <t>losses of associated companies</t>
  </si>
  <si>
    <t>Income tax</t>
  </si>
  <si>
    <t>Profit/(loss) after income tax before deducting</t>
  </si>
  <si>
    <t>Pre - acquisition profit/(loss), if applicable</t>
  </si>
  <si>
    <t>Minority interests</t>
  </si>
  <si>
    <t>(m)</t>
  </si>
  <si>
    <t>Net Profit/(loss) from ordinary activities attributable to</t>
  </si>
  <si>
    <t xml:space="preserve">Net profit/(loss) attributable to members of the </t>
  </si>
  <si>
    <t>company</t>
  </si>
  <si>
    <t xml:space="preserve">Earnings per share based on 2(m) above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</si>
</sst>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dd\-mmm\-yy"/>
    <numFmt numFmtId="166" formatCode="00000"/>
    <numFmt numFmtId="167" formatCode="0.0%"/>
  </numFmts>
  <fonts count="1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  <font>
      <i/>
      <sz val="12"/>
      <name val="Arial"/>
      <family val="0"/>
    </font>
    <font>
      <b/>
      <sz val="18"/>
      <name val="Arial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sz val="12"/>
      <color indexed="8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0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7" fillId="0" borderId="1" xfId="0" applyNumberFormat="1" applyFont="1" applyAlignment="1">
      <alignment/>
    </xf>
    <xf numFmtId="3" fontId="7" fillId="0" borderId="2" xfId="0" applyNumberFormat="1" applyFont="1" applyAlignment="1">
      <alignment/>
    </xf>
    <xf numFmtId="3" fontId="7" fillId="0" borderId="2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1" xfId="0" applyNumberFormat="1" applyFont="1" applyAlignment="1">
      <alignment/>
    </xf>
    <xf numFmtId="3" fontId="7" fillId="0" borderId="1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3" xfId="0" applyNumberFormat="1" applyFont="1" applyAlignment="1">
      <alignment/>
    </xf>
    <xf numFmtId="3" fontId="7" fillId="0" borderId="4" xfId="0" applyNumberFormat="1" applyFont="1" applyAlignment="1">
      <alignment/>
    </xf>
    <xf numFmtId="3" fontId="7" fillId="0" borderId="3" xfId="0" applyNumberFormat="1" applyFont="1" applyAlignment="1">
      <alignment horizontal="center"/>
    </xf>
    <xf numFmtId="3" fontId="7" fillId="0" borderId="4" xfId="0" applyNumberFormat="1" applyFont="1" applyAlignment="1">
      <alignment horizontal="center"/>
    </xf>
    <xf numFmtId="3" fontId="7" fillId="0" borderId="4" xfId="0" applyNumberFormat="1" applyFont="1" applyAlignment="1">
      <alignment horizontal="right"/>
    </xf>
    <xf numFmtId="0" fontId="0" fillId="0" borderId="1" xfId="0" applyNumberFormat="1" applyFont="1" applyAlignment="1">
      <alignment/>
    </xf>
    <xf numFmtId="164" fontId="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15" fillId="2" borderId="2" xfId="0" applyNumberFormat="1" applyFont="1" applyFill="1" applyAlignment="1">
      <alignment vertical="top"/>
    </xf>
    <xf numFmtId="0" fontId="16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0" fontId="0" fillId="0" borderId="4" xfId="0" applyNumberFormat="1" applyFont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4" fontId="0" fillId="0" borderId="0" xfId="0" applyNumberFormat="1" applyFont="1" applyAlignment="1">
      <alignment horizontal="left"/>
    </xf>
    <xf numFmtId="37" fontId="7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37" fontId="7" fillId="0" borderId="1" xfId="0" applyNumberFormat="1" applyFont="1" applyAlignment="1">
      <alignment/>
    </xf>
    <xf numFmtId="37" fontId="7" fillId="0" borderId="2" xfId="0" applyNumberFormat="1" applyFont="1" applyAlignment="1">
      <alignment/>
    </xf>
    <xf numFmtId="37" fontId="7" fillId="0" borderId="2" xfId="0" applyNumberFormat="1" applyFont="1" applyAlignment="1">
      <alignment horizontal="center"/>
    </xf>
    <xf numFmtId="37" fontId="7" fillId="0" borderId="6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37" fontId="7" fillId="0" borderId="1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2" xfId="0" applyNumberFormat="1" applyFont="1" applyAlignment="1">
      <alignment/>
    </xf>
    <xf numFmtId="49" fontId="0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7" fillId="0" borderId="0" xfId="0" applyNumberFormat="1" applyFont="1" applyAlignment="1">
      <alignment horizontal="center"/>
    </xf>
    <xf numFmtId="43" fontId="7" fillId="0" borderId="1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0" fillId="0" borderId="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1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/>
    </xf>
    <xf numFmtId="3" fontId="0" fillId="0" borderId="7" xfId="0" applyNumberFormat="1" applyFont="1" applyBorder="1" applyAlignment="1">
      <alignment/>
    </xf>
    <xf numFmtId="41" fontId="7" fillId="0" borderId="0" xfId="0" applyNumberFormat="1" applyFont="1" applyAlignment="1" quotePrefix="1">
      <alignment horizontal="center"/>
    </xf>
    <xf numFmtId="0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5" xfId="0" applyNumberFormat="1" applyFont="1" applyBorder="1" applyAlignment="1">
      <alignment/>
    </xf>
    <xf numFmtId="41" fontId="0" fillId="0" borderId="5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0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 BS PL"/>
      <sheetName val="Review"/>
      <sheetName val="C"/>
      <sheetName val="Con adj"/>
      <sheetName val="Related"/>
      <sheetName val="Summary Con Adj"/>
    </sheetNames>
    <sheetDataSet>
      <sheetData sheetId="0">
        <row r="6">
          <cell r="Y6">
            <v>0</v>
          </cell>
        </row>
        <row r="11">
          <cell r="Y11">
            <v>286548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 BS PL"/>
      <sheetName val="Review"/>
      <sheetName val="C"/>
      <sheetName val="Con adj"/>
      <sheetName val="Related"/>
      <sheetName val="Summary Con Adj"/>
    </sheetNames>
    <sheetDataSet>
      <sheetData sheetId="0">
        <row r="13">
          <cell r="C13">
            <v>6960900</v>
          </cell>
          <cell r="D13">
            <v>522392</v>
          </cell>
          <cell r="E13">
            <v>69228</v>
          </cell>
          <cell r="F13">
            <v>2917194</v>
          </cell>
        </row>
      </sheetData>
      <sheetData sheetId="3">
        <row r="82">
          <cell r="F82">
            <v>47627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2"/>
  <sheetViews>
    <sheetView tabSelected="1" showOutlineSymbols="0" view="pageBreakPreview" zoomScale="60" zoomScaleNormal="75" workbookViewId="0" topLeftCell="A28">
      <selection activeCell="I66" sqref="I66"/>
    </sheetView>
  </sheetViews>
  <sheetFormatPr defaultColWidth="8.88671875" defaultRowHeight="15"/>
  <cols>
    <col min="1" max="2" width="3.6640625" style="1" customWidth="1"/>
    <col min="3" max="3" width="3.10546875" style="1" customWidth="1"/>
    <col min="4" max="4" width="45.4453125" style="1" customWidth="1"/>
    <col min="5" max="5" width="11.6640625" style="1" customWidth="1"/>
    <col min="6" max="6" width="1.66796875" style="1" customWidth="1"/>
    <col min="7" max="7" width="16.6640625" style="1" customWidth="1"/>
    <col min="8" max="8" width="1.66796875" style="1" customWidth="1"/>
    <col min="9" max="9" width="12.6640625" style="1" customWidth="1"/>
    <col min="10" max="10" width="1.66796875" style="1" customWidth="1"/>
    <col min="11" max="11" width="15.77734375" style="1" customWidth="1"/>
    <col min="12" max="42" width="10.6640625" style="1" customWidth="1"/>
    <col min="43" max="43" width="15.21484375" style="1" customWidth="1"/>
    <col min="44" max="48" width="10.6640625" style="1" customWidth="1"/>
    <col min="49" max="49" width="8.99609375" style="1" customWidth="1"/>
    <col min="50" max="72" width="10.6640625" style="1" customWidth="1"/>
    <col min="73" max="73" width="12.6640625" style="1" customWidth="1"/>
    <col min="74" max="16384" width="10.6640625" style="1" customWidth="1"/>
  </cols>
  <sheetData>
    <row r="1" ht="15.75">
      <c r="D1" s="2" t="s">
        <v>26</v>
      </c>
    </row>
    <row r="2" spans="1:256" ht="15.75">
      <c r="A2" s="3"/>
      <c r="B2" s="3"/>
      <c r="C2" s="3"/>
      <c r="D2" s="4" t="s">
        <v>27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5.75">
      <c r="A3" s="3"/>
      <c r="B3" s="3"/>
      <c r="C3" s="3"/>
      <c r="D3" s="4" t="s">
        <v>28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ht="7.5" customHeight="1"/>
    <row r="5" spans="1:8" ht="15.75">
      <c r="A5" s="5" t="s">
        <v>251</v>
      </c>
      <c r="B5" s="5"/>
      <c r="C5" s="5"/>
      <c r="D5" s="5"/>
      <c r="E5" s="5"/>
      <c r="F5" s="5"/>
      <c r="G5" s="5"/>
      <c r="H5" s="5"/>
    </row>
    <row r="6" spans="1:8" ht="15.75">
      <c r="A6" s="5" t="s">
        <v>0</v>
      </c>
      <c r="B6" s="5"/>
      <c r="C6" s="5"/>
      <c r="D6" s="5"/>
      <c r="E6" s="5"/>
      <c r="F6" s="5"/>
      <c r="G6" s="5"/>
      <c r="H6" s="5"/>
    </row>
    <row r="7" ht="6.75" customHeight="1"/>
    <row r="8" ht="15">
      <c r="A8" s="6" t="s">
        <v>1</v>
      </c>
    </row>
    <row r="9" spans="5:9" ht="13.5" customHeight="1">
      <c r="E9" s="6" t="s">
        <v>34</v>
      </c>
      <c r="I9" s="6" t="s">
        <v>43</v>
      </c>
    </row>
    <row r="10" spans="5:11" ht="13.5" customHeight="1">
      <c r="E10" s="7" t="s">
        <v>35</v>
      </c>
      <c r="F10" s="7"/>
      <c r="G10" s="7" t="s">
        <v>40</v>
      </c>
      <c r="H10" s="7"/>
      <c r="I10" s="7" t="s">
        <v>35</v>
      </c>
      <c r="J10" s="7"/>
      <c r="K10" s="7" t="s">
        <v>40</v>
      </c>
    </row>
    <row r="11" spans="5:11" ht="12.75" customHeight="1">
      <c r="E11" s="7" t="s">
        <v>36</v>
      </c>
      <c r="F11" s="7"/>
      <c r="G11" s="7" t="s">
        <v>41</v>
      </c>
      <c r="H11" s="7"/>
      <c r="I11" s="7" t="s">
        <v>36</v>
      </c>
      <c r="J11" s="7"/>
      <c r="K11" s="7" t="s">
        <v>41</v>
      </c>
    </row>
    <row r="12" spans="5:11" ht="12.75" customHeight="1">
      <c r="E12" s="7" t="s">
        <v>37</v>
      </c>
      <c r="F12" s="7"/>
      <c r="G12" s="7" t="s">
        <v>37</v>
      </c>
      <c r="H12" s="7"/>
      <c r="I12" s="7" t="s">
        <v>44</v>
      </c>
      <c r="J12" s="7"/>
      <c r="K12" s="7" t="s">
        <v>45</v>
      </c>
    </row>
    <row r="13" spans="5:11" ht="13.5" customHeight="1">
      <c r="E13" s="2" t="s">
        <v>208</v>
      </c>
      <c r="F13" s="2"/>
      <c r="G13" s="2" t="s">
        <v>80</v>
      </c>
      <c r="I13" s="2" t="s">
        <v>208</v>
      </c>
      <c r="J13" s="2"/>
      <c r="K13" s="2" t="s">
        <v>80</v>
      </c>
    </row>
    <row r="14" spans="5:11" ht="13.5" customHeight="1">
      <c r="E14" s="2" t="s">
        <v>38</v>
      </c>
      <c r="F14" s="2"/>
      <c r="G14" s="2" t="s">
        <v>38</v>
      </c>
      <c r="I14" s="2" t="s">
        <v>38</v>
      </c>
      <c r="K14" s="2" t="s">
        <v>38</v>
      </c>
    </row>
    <row r="15" spans="1:11" ht="6.75" customHeight="1">
      <c r="A15" s="8"/>
      <c r="B15" s="8"/>
      <c r="C15" s="8"/>
      <c r="D15" s="8"/>
      <c r="E15" s="9"/>
      <c r="F15" s="9"/>
      <c r="G15" s="10"/>
      <c r="I15" s="9"/>
      <c r="K15" s="10"/>
    </row>
    <row r="16" spans="1:13" ht="18">
      <c r="A16" s="8">
        <v>1</v>
      </c>
      <c r="B16" s="11" t="s">
        <v>4</v>
      </c>
      <c r="C16" s="8" t="s">
        <v>299</v>
      </c>
      <c r="E16" s="63">
        <v>15706</v>
      </c>
      <c r="F16" s="64"/>
      <c r="G16" s="65" t="s">
        <v>42</v>
      </c>
      <c r="H16" s="64"/>
      <c r="I16" s="63">
        <v>51652</v>
      </c>
      <c r="K16" s="13" t="s">
        <v>42</v>
      </c>
      <c r="L16" s="14"/>
      <c r="M16" s="14"/>
    </row>
    <row r="17" spans="1:13" ht="7.5" customHeight="1">
      <c r="A17" s="8"/>
      <c r="B17" s="11"/>
      <c r="C17" s="8"/>
      <c r="E17" s="66"/>
      <c r="F17" s="64"/>
      <c r="G17" s="66"/>
      <c r="H17" s="64"/>
      <c r="I17" s="66"/>
      <c r="K17" s="15"/>
      <c r="L17" s="14"/>
      <c r="M17" s="14"/>
    </row>
    <row r="18" spans="1:13" ht="18">
      <c r="A18" s="8" t="s">
        <v>2</v>
      </c>
      <c r="B18" s="11" t="s">
        <v>5</v>
      </c>
      <c r="C18" s="8" t="s">
        <v>17</v>
      </c>
      <c r="D18" s="8"/>
      <c r="E18" s="65" t="s">
        <v>39</v>
      </c>
      <c r="F18" s="64"/>
      <c r="G18" s="65" t="s">
        <v>42</v>
      </c>
      <c r="H18" s="64"/>
      <c r="I18" s="65" t="s">
        <v>39</v>
      </c>
      <c r="K18" s="13" t="s">
        <v>42</v>
      </c>
      <c r="L18" s="14"/>
      <c r="M18" s="14"/>
    </row>
    <row r="19" spans="1:13" ht="7.5" customHeight="1">
      <c r="A19" s="8"/>
      <c r="B19" s="11"/>
      <c r="C19" s="8"/>
      <c r="E19" s="66"/>
      <c r="F19" s="64"/>
      <c r="G19" s="66"/>
      <c r="H19" s="64"/>
      <c r="I19" s="66"/>
      <c r="K19" s="15"/>
      <c r="L19" s="14"/>
      <c r="M19" s="14"/>
    </row>
    <row r="20" spans="1:13" ht="18">
      <c r="A20" s="8"/>
      <c r="B20" s="11" t="s">
        <v>6</v>
      </c>
      <c r="C20" s="8" t="s">
        <v>300</v>
      </c>
      <c r="D20" s="8"/>
      <c r="E20" s="63">
        <v>11</v>
      </c>
      <c r="F20" s="64"/>
      <c r="G20" s="65" t="s">
        <v>42</v>
      </c>
      <c r="H20" s="64"/>
      <c r="I20" s="63">
        <v>48</v>
      </c>
      <c r="K20" s="13" t="s">
        <v>42</v>
      </c>
      <c r="L20" s="14"/>
      <c r="M20" s="14"/>
    </row>
    <row r="21" spans="1:13" ht="9" customHeight="1">
      <c r="A21" s="8"/>
      <c r="B21" s="11"/>
      <c r="C21" s="8"/>
      <c r="E21" s="66"/>
      <c r="F21" s="64"/>
      <c r="G21" s="66"/>
      <c r="H21" s="64"/>
      <c r="I21" s="66"/>
      <c r="K21" s="15"/>
      <c r="L21" s="14"/>
      <c r="M21" s="14"/>
    </row>
    <row r="22" spans="1:13" ht="18">
      <c r="A22" s="8">
        <v>2</v>
      </c>
      <c r="B22" s="11" t="s">
        <v>4</v>
      </c>
      <c r="C22" s="8" t="s">
        <v>301</v>
      </c>
      <c r="D22" s="8"/>
      <c r="E22" s="63">
        <f>$E$32-$E$26-$E$28</f>
        <v>4684</v>
      </c>
      <c r="F22" s="64"/>
      <c r="G22" s="65" t="s">
        <v>42</v>
      </c>
      <c r="H22" s="64"/>
      <c r="I22" s="63">
        <f>$I$32-$I$26-$I$28</f>
        <v>17285</v>
      </c>
      <c r="K22" s="13" t="s">
        <v>42</v>
      </c>
      <c r="L22" s="14"/>
      <c r="M22" s="14"/>
    </row>
    <row r="23" spans="1:13" ht="18">
      <c r="A23" s="8"/>
      <c r="B23" s="11"/>
      <c r="C23" s="8" t="s">
        <v>302</v>
      </c>
      <c r="D23" s="8"/>
      <c r="E23" s="63"/>
      <c r="F23" s="64"/>
      <c r="G23" s="63"/>
      <c r="H23" s="64"/>
      <c r="I23" s="63"/>
      <c r="K23" s="12"/>
      <c r="L23" s="14"/>
      <c r="M23" s="14"/>
    </row>
    <row r="24" spans="1:13" ht="18">
      <c r="A24" s="8"/>
      <c r="B24" s="11"/>
      <c r="C24" s="8" t="s">
        <v>303</v>
      </c>
      <c r="D24" s="8"/>
      <c r="E24" s="63"/>
      <c r="F24" s="64"/>
      <c r="G24" s="63"/>
      <c r="H24" s="64"/>
      <c r="I24" s="63"/>
      <c r="K24" s="12"/>
      <c r="L24" s="14"/>
      <c r="M24" s="14"/>
    </row>
    <row r="25" spans="1:13" ht="6" customHeight="1">
      <c r="A25" s="8"/>
      <c r="B25" s="11"/>
      <c r="C25" s="8"/>
      <c r="D25" s="8"/>
      <c r="E25" s="63"/>
      <c r="F25" s="64"/>
      <c r="G25" s="63"/>
      <c r="H25" s="64"/>
      <c r="I25" s="63"/>
      <c r="K25" s="12"/>
      <c r="L25" s="14"/>
      <c r="M25" s="14"/>
    </row>
    <row r="26" spans="1:13" ht="18">
      <c r="A26" s="8"/>
      <c r="B26" s="11" t="s">
        <v>5</v>
      </c>
      <c r="C26" s="8" t="s">
        <v>304</v>
      </c>
      <c r="D26" s="8"/>
      <c r="E26" s="63">
        <v>-395</v>
      </c>
      <c r="F26" s="64"/>
      <c r="G26" s="65" t="s">
        <v>42</v>
      </c>
      <c r="H26" s="64"/>
      <c r="I26" s="63">
        <v>-1829</v>
      </c>
      <c r="K26" s="13" t="s">
        <v>42</v>
      </c>
      <c r="L26" s="14"/>
      <c r="M26" s="14"/>
    </row>
    <row r="27" spans="1:13" ht="6" customHeight="1">
      <c r="A27" s="8"/>
      <c r="B27" s="11"/>
      <c r="C27" s="8"/>
      <c r="D27" s="8"/>
      <c r="E27" s="63"/>
      <c r="F27" s="64"/>
      <c r="G27" s="63"/>
      <c r="H27" s="64"/>
      <c r="I27" s="63"/>
      <c r="K27" s="12"/>
      <c r="L27" s="14"/>
      <c r="M27" s="14"/>
    </row>
    <row r="28" spans="1:13" ht="18">
      <c r="A28" s="8"/>
      <c r="B28" s="11" t="s">
        <v>6</v>
      </c>
      <c r="C28" s="8" t="s">
        <v>19</v>
      </c>
      <c r="D28" s="8"/>
      <c r="E28" s="63">
        <v>-1505</v>
      </c>
      <c r="F28" s="64"/>
      <c r="G28" s="65" t="s">
        <v>42</v>
      </c>
      <c r="H28" s="64"/>
      <c r="I28" s="63">
        <v>-5439</v>
      </c>
      <c r="K28" s="13" t="s">
        <v>42</v>
      </c>
      <c r="L28" s="14"/>
      <c r="M28" s="14"/>
    </row>
    <row r="29" spans="1:13" ht="7.5" customHeight="1">
      <c r="A29" s="8"/>
      <c r="B29" s="11"/>
      <c r="C29" s="8"/>
      <c r="D29" s="8"/>
      <c r="E29" s="63"/>
      <c r="F29" s="64"/>
      <c r="G29" s="63"/>
      <c r="H29" s="64"/>
      <c r="I29" s="63"/>
      <c r="K29" s="12"/>
      <c r="L29" s="14"/>
      <c r="M29" s="14"/>
    </row>
    <row r="30" spans="1:13" ht="18">
      <c r="A30" s="8"/>
      <c r="B30" s="11" t="s">
        <v>7</v>
      </c>
      <c r="C30" s="8" t="s">
        <v>20</v>
      </c>
      <c r="D30" s="8"/>
      <c r="E30" s="65" t="s">
        <v>39</v>
      </c>
      <c r="F30" s="64"/>
      <c r="G30" s="65" t="s">
        <v>42</v>
      </c>
      <c r="H30" s="64"/>
      <c r="I30" s="65" t="s">
        <v>39</v>
      </c>
      <c r="K30" s="13" t="s">
        <v>42</v>
      </c>
      <c r="L30" s="14"/>
      <c r="M30" s="14"/>
    </row>
    <row r="31" spans="1:13" ht="6" customHeight="1">
      <c r="A31" s="8"/>
      <c r="B31" s="11"/>
      <c r="C31" s="8"/>
      <c r="D31" s="8"/>
      <c r="E31" s="63"/>
      <c r="F31" s="64"/>
      <c r="G31" s="63"/>
      <c r="H31" s="64"/>
      <c r="I31" s="63"/>
      <c r="K31" s="12"/>
      <c r="L31" s="14"/>
      <c r="M31" s="14"/>
    </row>
    <row r="32" spans="1:13" ht="18">
      <c r="A32" s="8"/>
      <c r="B32" s="11" t="s">
        <v>8</v>
      </c>
      <c r="C32" s="8" t="s">
        <v>305</v>
      </c>
      <c r="D32" s="8"/>
      <c r="E32" s="67">
        <v>2784</v>
      </c>
      <c r="F32" s="64"/>
      <c r="G32" s="68" t="s">
        <v>42</v>
      </c>
      <c r="H32" s="64"/>
      <c r="I32" s="67">
        <v>10017</v>
      </c>
      <c r="K32" s="17" t="s">
        <v>42</v>
      </c>
      <c r="L32" s="14"/>
      <c r="M32" s="14"/>
    </row>
    <row r="33" spans="1:13" ht="18">
      <c r="A33" s="8"/>
      <c r="B33" s="11"/>
      <c r="C33" s="8" t="s">
        <v>18</v>
      </c>
      <c r="D33" s="8"/>
      <c r="E33" s="63"/>
      <c r="F33" s="64"/>
      <c r="G33" s="63"/>
      <c r="H33" s="64"/>
      <c r="I33" s="63"/>
      <c r="K33" s="12"/>
      <c r="L33" s="14"/>
      <c r="M33" s="14"/>
    </row>
    <row r="34" spans="1:13" ht="4.5" customHeight="1">
      <c r="A34" s="8"/>
      <c r="B34" s="11"/>
      <c r="C34" s="8"/>
      <c r="D34" s="8"/>
      <c r="E34" s="63"/>
      <c r="F34" s="64"/>
      <c r="G34" s="63"/>
      <c r="H34" s="64"/>
      <c r="I34" s="63"/>
      <c r="K34" s="12"/>
      <c r="L34" s="14"/>
      <c r="M34" s="14"/>
    </row>
    <row r="35" spans="1:13" ht="18">
      <c r="A35" s="8"/>
      <c r="B35" s="11" t="s">
        <v>9</v>
      </c>
      <c r="C35" s="8" t="s">
        <v>306</v>
      </c>
      <c r="D35" s="8"/>
      <c r="E35" s="65" t="s">
        <v>39</v>
      </c>
      <c r="F35" s="64"/>
      <c r="G35" s="65" t="s">
        <v>42</v>
      </c>
      <c r="H35" s="64"/>
      <c r="I35" s="65" t="s">
        <v>39</v>
      </c>
      <c r="K35" s="13" t="s">
        <v>42</v>
      </c>
      <c r="L35" s="14"/>
      <c r="M35" s="14"/>
    </row>
    <row r="36" spans="1:13" ht="4.5" customHeight="1">
      <c r="A36" s="8"/>
      <c r="B36" s="11"/>
      <c r="C36" s="8"/>
      <c r="D36" s="8"/>
      <c r="E36" s="63"/>
      <c r="F36" s="64"/>
      <c r="G36" s="63"/>
      <c r="H36" s="64"/>
      <c r="I36" s="63"/>
      <c r="K36" s="12"/>
      <c r="L36" s="14"/>
      <c r="M36" s="14"/>
    </row>
    <row r="37" spans="1:13" ht="18">
      <c r="A37" s="8"/>
      <c r="B37" s="11" t="s">
        <v>10</v>
      </c>
      <c r="C37" s="8" t="s">
        <v>305</v>
      </c>
      <c r="D37" s="8"/>
      <c r="E37" s="67">
        <f>SUM(E32:E35)</f>
        <v>2784</v>
      </c>
      <c r="F37" s="64"/>
      <c r="G37" s="68" t="s">
        <v>42</v>
      </c>
      <c r="H37" s="64"/>
      <c r="I37" s="67">
        <f>SUM(I32:I35)</f>
        <v>10017</v>
      </c>
      <c r="K37" s="17" t="s">
        <v>42</v>
      </c>
      <c r="L37" s="14"/>
      <c r="M37" s="14"/>
    </row>
    <row r="38" spans="1:13" ht="18">
      <c r="A38" s="8"/>
      <c r="B38" s="11"/>
      <c r="C38" s="8" t="s">
        <v>307</v>
      </c>
      <c r="D38" s="8"/>
      <c r="E38" s="63"/>
      <c r="F38" s="64"/>
      <c r="G38" s="63"/>
      <c r="H38" s="64"/>
      <c r="I38" s="63"/>
      <c r="K38" s="12"/>
      <c r="L38" s="14"/>
      <c r="M38" s="14"/>
    </row>
    <row r="39" spans="1:13" ht="18">
      <c r="A39" s="8"/>
      <c r="B39" s="11"/>
      <c r="C39" s="8" t="s">
        <v>308</v>
      </c>
      <c r="D39" s="8"/>
      <c r="E39" s="63"/>
      <c r="F39" s="64"/>
      <c r="G39" s="63"/>
      <c r="H39" s="64"/>
      <c r="I39" s="63"/>
      <c r="K39" s="12"/>
      <c r="L39" s="14"/>
      <c r="M39" s="14"/>
    </row>
    <row r="40" spans="1:13" ht="7.5" customHeight="1">
      <c r="A40" s="8"/>
      <c r="B40" s="11"/>
      <c r="C40" s="8"/>
      <c r="D40" s="8"/>
      <c r="E40" s="63"/>
      <c r="F40" s="64"/>
      <c r="G40" s="63"/>
      <c r="H40" s="64"/>
      <c r="I40" s="63"/>
      <c r="K40" s="12"/>
      <c r="L40" s="14"/>
      <c r="M40" s="14"/>
    </row>
    <row r="41" spans="1:13" ht="18">
      <c r="A41" s="8"/>
      <c r="B41" s="11" t="s">
        <v>11</v>
      </c>
      <c r="C41" s="8" t="s">
        <v>309</v>
      </c>
      <c r="D41" s="8"/>
      <c r="E41" s="63">
        <v>154</v>
      </c>
      <c r="F41" s="64"/>
      <c r="G41" s="65" t="s">
        <v>42</v>
      </c>
      <c r="H41" s="64"/>
      <c r="I41" s="63">
        <v>-604</v>
      </c>
      <c r="K41" s="13" t="s">
        <v>42</v>
      </c>
      <c r="L41" s="14"/>
      <c r="M41" s="14"/>
    </row>
    <row r="42" spans="1:13" ht="4.5" customHeight="1">
      <c r="A42" s="8"/>
      <c r="B42" s="11"/>
      <c r="C42" s="8"/>
      <c r="D42" s="8"/>
      <c r="E42" s="63"/>
      <c r="F42" s="64"/>
      <c r="G42" s="63"/>
      <c r="H42" s="64"/>
      <c r="I42" s="63"/>
      <c r="K42" s="12"/>
      <c r="L42" s="14"/>
      <c r="M42" s="14"/>
    </row>
    <row r="43" spans="1:13" ht="18">
      <c r="A43" s="8"/>
      <c r="B43" s="11" t="s">
        <v>12</v>
      </c>
      <c r="C43" s="8" t="s">
        <v>12</v>
      </c>
      <c r="D43" s="8" t="s">
        <v>310</v>
      </c>
      <c r="E43" s="67">
        <f>SUM(E37:E41)</f>
        <v>2938</v>
      </c>
      <c r="F43" s="64"/>
      <c r="G43" s="68" t="s">
        <v>42</v>
      </c>
      <c r="H43" s="64"/>
      <c r="I43" s="67">
        <f>SUM(I37:I41)</f>
        <v>9413</v>
      </c>
      <c r="K43" s="17" t="s">
        <v>42</v>
      </c>
      <c r="L43" s="14"/>
      <c r="M43" s="14"/>
    </row>
    <row r="44" spans="1:13" ht="18">
      <c r="A44" s="8"/>
      <c r="B44" s="11"/>
      <c r="C44" s="8"/>
      <c r="D44" s="8" t="s">
        <v>29</v>
      </c>
      <c r="E44" s="63"/>
      <c r="F44" s="64"/>
      <c r="G44" s="63"/>
      <c r="H44" s="64"/>
      <c r="I44" s="63"/>
      <c r="K44" s="12"/>
      <c r="L44" s="14"/>
      <c r="M44" s="14"/>
    </row>
    <row r="45" spans="1:13" ht="6.75" customHeight="1">
      <c r="A45" s="8"/>
      <c r="B45" s="11"/>
      <c r="C45" s="8"/>
      <c r="D45" s="8"/>
      <c r="E45" s="63"/>
      <c r="F45" s="64"/>
      <c r="G45" s="63"/>
      <c r="H45" s="64"/>
      <c r="I45" s="63"/>
      <c r="K45" s="12"/>
      <c r="L45" s="14"/>
      <c r="M45" s="14"/>
    </row>
    <row r="46" spans="1:13" ht="18">
      <c r="A46" s="8"/>
      <c r="B46" s="11"/>
      <c r="C46" s="8" t="s">
        <v>21</v>
      </c>
      <c r="D46" s="8" t="s">
        <v>312</v>
      </c>
      <c r="E46" s="65" t="s">
        <v>39</v>
      </c>
      <c r="F46" s="64"/>
      <c r="G46" s="65" t="s">
        <v>42</v>
      </c>
      <c r="H46" s="64"/>
      <c r="I46" s="65" t="s">
        <v>39</v>
      </c>
      <c r="K46" s="13" t="s">
        <v>42</v>
      </c>
      <c r="L46" s="14"/>
      <c r="M46" s="14"/>
    </row>
    <row r="47" spans="1:13" ht="18">
      <c r="A47" s="8"/>
      <c r="B47" s="11"/>
      <c r="C47" s="8"/>
      <c r="D47" s="8"/>
      <c r="E47" s="65"/>
      <c r="F47" s="64"/>
      <c r="G47" s="65"/>
      <c r="H47" s="64"/>
      <c r="I47" s="65"/>
      <c r="K47" s="13"/>
      <c r="L47" s="14"/>
      <c r="M47" s="14"/>
    </row>
    <row r="48" spans="1:13" ht="18">
      <c r="A48" s="8"/>
      <c r="B48" s="11" t="s">
        <v>13</v>
      </c>
      <c r="C48" s="8" t="s">
        <v>311</v>
      </c>
      <c r="D48" s="8"/>
      <c r="E48" s="65" t="s">
        <v>39</v>
      </c>
      <c r="F48" s="64"/>
      <c r="G48" s="65" t="s">
        <v>42</v>
      </c>
      <c r="H48" s="64"/>
      <c r="I48" s="107">
        <v>306</v>
      </c>
      <c r="K48" s="13" t="s">
        <v>42</v>
      </c>
      <c r="L48" s="14"/>
      <c r="M48" s="14"/>
    </row>
    <row r="49" spans="1:13" ht="18">
      <c r="A49" s="8"/>
      <c r="B49" s="11"/>
      <c r="C49" s="8"/>
      <c r="D49" s="8"/>
      <c r="E49" s="65"/>
      <c r="F49" s="64"/>
      <c r="G49" s="65"/>
      <c r="H49" s="64"/>
      <c r="I49" s="65"/>
      <c r="K49" s="13"/>
      <c r="L49" s="14"/>
      <c r="M49" s="14"/>
    </row>
    <row r="50" spans="1:13" ht="6" customHeight="1">
      <c r="A50" s="8"/>
      <c r="B50" s="11"/>
      <c r="C50" s="8"/>
      <c r="D50" s="8"/>
      <c r="E50" s="63"/>
      <c r="F50" s="64"/>
      <c r="G50" s="63"/>
      <c r="H50" s="64"/>
      <c r="I50" s="63"/>
      <c r="K50" s="12"/>
      <c r="L50" s="14"/>
      <c r="M50" s="14"/>
    </row>
    <row r="51" spans="1:13" ht="18">
      <c r="A51" s="8"/>
      <c r="B51" s="11" t="s">
        <v>14</v>
      </c>
      <c r="C51" s="8" t="s">
        <v>314</v>
      </c>
      <c r="D51" s="8"/>
      <c r="E51" s="67">
        <f>SUM(E43:E46)</f>
        <v>2938</v>
      </c>
      <c r="F51" s="64"/>
      <c r="G51" s="68" t="s">
        <v>42</v>
      </c>
      <c r="H51" s="64"/>
      <c r="I51" s="67">
        <f>SUM(I43:I49)</f>
        <v>9719</v>
      </c>
      <c r="K51" s="17" t="s">
        <v>42</v>
      </c>
      <c r="L51" s="14"/>
      <c r="M51" s="14"/>
    </row>
    <row r="52" spans="1:13" ht="18">
      <c r="A52" s="8"/>
      <c r="B52" s="11"/>
      <c r="C52" s="8" t="s">
        <v>22</v>
      </c>
      <c r="D52" s="8"/>
      <c r="E52" s="63"/>
      <c r="F52" s="64"/>
      <c r="G52" s="63"/>
      <c r="H52" s="64"/>
      <c r="I52" s="63"/>
      <c r="K52" s="12"/>
      <c r="L52" s="14"/>
      <c r="M52" s="14"/>
    </row>
    <row r="53" spans="1:13" ht="6.75" customHeight="1">
      <c r="A53" s="8"/>
      <c r="B53" s="11"/>
      <c r="C53" s="8"/>
      <c r="D53" s="8"/>
      <c r="E53" s="63"/>
      <c r="F53" s="64"/>
      <c r="G53" s="63"/>
      <c r="H53" s="64"/>
      <c r="I53" s="63"/>
      <c r="K53" s="12"/>
      <c r="L53" s="14"/>
      <c r="M53" s="14"/>
    </row>
    <row r="54" spans="1:13" ht="18">
      <c r="A54" s="8"/>
      <c r="B54" s="11" t="s">
        <v>15</v>
      </c>
      <c r="C54" s="8" t="s">
        <v>12</v>
      </c>
      <c r="D54" s="8" t="s">
        <v>30</v>
      </c>
      <c r="E54" s="65" t="s">
        <v>39</v>
      </c>
      <c r="F54" s="64"/>
      <c r="G54" s="65" t="s">
        <v>42</v>
      </c>
      <c r="H54" s="64"/>
      <c r="I54" s="65" t="s">
        <v>39</v>
      </c>
      <c r="K54" s="13" t="s">
        <v>42</v>
      </c>
      <c r="L54" s="14"/>
      <c r="M54" s="14"/>
    </row>
    <row r="55" spans="1:13" ht="18">
      <c r="A55" s="8"/>
      <c r="B55" s="11"/>
      <c r="C55" s="8" t="s">
        <v>21</v>
      </c>
      <c r="D55" s="8" t="s">
        <v>312</v>
      </c>
      <c r="E55" s="65" t="s">
        <v>39</v>
      </c>
      <c r="F55" s="64"/>
      <c r="G55" s="65" t="s">
        <v>42</v>
      </c>
      <c r="H55" s="64"/>
      <c r="I55" s="65" t="s">
        <v>39</v>
      </c>
      <c r="K55" s="13" t="s">
        <v>42</v>
      </c>
      <c r="L55" s="14"/>
      <c r="M55" s="14"/>
    </row>
    <row r="56" spans="1:13" ht="18">
      <c r="A56" s="8"/>
      <c r="B56" s="11"/>
      <c r="C56" s="8" t="s">
        <v>23</v>
      </c>
      <c r="D56" s="8" t="s">
        <v>31</v>
      </c>
      <c r="E56" s="65" t="s">
        <v>39</v>
      </c>
      <c r="F56" s="64"/>
      <c r="G56" s="65" t="s">
        <v>42</v>
      </c>
      <c r="H56" s="64"/>
      <c r="I56" s="65" t="s">
        <v>39</v>
      </c>
      <c r="K56" s="13" t="s">
        <v>42</v>
      </c>
      <c r="L56" s="14"/>
      <c r="M56" s="14"/>
    </row>
    <row r="57" spans="1:13" ht="18">
      <c r="A57" s="8"/>
      <c r="B57" s="11"/>
      <c r="C57" s="8"/>
      <c r="D57" s="8" t="s">
        <v>22</v>
      </c>
      <c r="E57" s="63"/>
      <c r="F57" s="64"/>
      <c r="G57" s="63"/>
      <c r="H57" s="64"/>
      <c r="I57" s="63"/>
      <c r="K57" s="12"/>
      <c r="L57" s="14"/>
      <c r="M57" s="14"/>
    </row>
    <row r="58" spans="1:13" ht="7.5" customHeight="1">
      <c r="A58" s="8"/>
      <c r="B58" s="11"/>
      <c r="C58" s="8"/>
      <c r="D58" s="8"/>
      <c r="E58" s="63"/>
      <c r="F58" s="64"/>
      <c r="G58" s="63"/>
      <c r="H58" s="64"/>
      <c r="I58" s="63"/>
      <c r="K58" s="12"/>
      <c r="L58" s="14"/>
      <c r="M58" s="14"/>
    </row>
    <row r="59" spans="1:13" ht="18">
      <c r="A59" s="8"/>
      <c r="B59" s="11" t="s">
        <v>313</v>
      </c>
      <c r="C59" s="8" t="s">
        <v>315</v>
      </c>
      <c r="D59" s="8"/>
      <c r="E59" s="67"/>
      <c r="F59" s="64"/>
      <c r="G59" s="67"/>
      <c r="H59" s="64"/>
      <c r="I59" s="67"/>
      <c r="K59" s="16"/>
      <c r="L59" s="14"/>
      <c r="M59" s="14"/>
    </row>
    <row r="60" spans="1:13" ht="18.75" thickBot="1">
      <c r="A60" s="8"/>
      <c r="B60" s="11"/>
      <c r="C60" s="8" t="s">
        <v>316</v>
      </c>
      <c r="D60" s="8"/>
      <c r="E60" s="63">
        <f>SUM(E51:E57)</f>
        <v>2938</v>
      </c>
      <c r="F60" s="64"/>
      <c r="G60" s="65" t="s">
        <v>42</v>
      </c>
      <c r="H60" s="64"/>
      <c r="I60" s="69">
        <f>SUM(I51:I57)</f>
        <v>9719</v>
      </c>
      <c r="K60" s="13" t="s">
        <v>42</v>
      </c>
      <c r="L60" s="14"/>
      <c r="M60" s="14"/>
    </row>
    <row r="61" spans="1:13" ht="7.5" customHeight="1" thickTop="1">
      <c r="A61" s="8"/>
      <c r="B61" s="11"/>
      <c r="C61" s="8"/>
      <c r="D61" s="8"/>
      <c r="E61" s="66"/>
      <c r="F61" s="64"/>
      <c r="G61" s="66"/>
      <c r="H61" s="64"/>
      <c r="I61" s="64"/>
      <c r="K61" s="15"/>
      <c r="L61" s="14"/>
      <c r="M61" s="14"/>
    </row>
    <row r="62" spans="1:13" ht="18">
      <c r="A62" s="8">
        <v>3</v>
      </c>
      <c r="B62" s="11" t="s">
        <v>4</v>
      </c>
      <c r="C62" s="8" t="s">
        <v>317</v>
      </c>
      <c r="D62" s="8"/>
      <c r="E62" s="63"/>
      <c r="F62" s="64"/>
      <c r="G62" s="63"/>
      <c r="H62" s="64"/>
      <c r="I62" s="70"/>
      <c r="K62" s="12"/>
      <c r="L62" s="14"/>
      <c r="M62" s="14"/>
    </row>
    <row r="63" spans="1:13" ht="18">
      <c r="A63" s="8"/>
      <c r="B63" s="11"/>
      <c r="C63" s="8" t="s">
        <v>24</v>
      </c>
      <c r="D63" s="8"/>
      <c r="E63" s="63"/>
      <c r="F63" s="64"/>
      <c r="G63" s="63"/>
      <c r="H63" s="64"/>
      <c r="I63" s="70"/>
      <c r="K63" s="12"/>
      <c r="L63" s="14"/>
      <c r="M63" s="14"/>
    </row>
    <row r="64" spans="1:13" ht="18">
      <c r="A64" s="8"/>
      <c r="B64" s="11"/>
      <c r="C64" s="8" t="s">
        <v>25</v>
      </c>
      <c r="D64" s="8"/>
      <c r="E64" s="63"/>
      <c r="F64" s="64"/>
      <c r="G64" s="63"/>
      <c r="H64" s="64"/>
      <c r="I64" s="63"/>
      <c r="K64" s="12"/>
      <c r="L64" s="14"/>
      <c r="M64" s="14"/>
    </row>
    <row r="65" spans="1:13" ht="6.75" customHeight="1">
      <c r="A65" s="8"/>
      <c r="B65" s="8"/>
      <c r="C65" s="8"/>
      <c r="D65" s="8"/>
      <c r="E65" s="63"/>
      <c r="F65" s="64"/>
      <c r="G65" s="63"/>
      <c r="H65" s="64"/>
      <c r="I65" s="63"/>
      <c r="K65" s="12"/>
      <c r="L65" s="14"/>
      <c r="M65" s="14"/>
    </row>
    <row r="66" spans="1:13" ht="18">
      <c r="A66" s="8"/>
      <c r="B66" s="8"/>
      <c r="C66" s="18" t="s">
        <v>12</v>
      </c>
      <c r="D66" s="8" t="s">
        <v>32</v>
      </c>
      <c r="E66" s="76">
        <f>E60/49000*100</f>
        <v>5.995918367346939</v>
      </c>
      <c r="F66" s="77"/>
      <c r="G66" s="78" t="s">
        <v>42</v>
      </c>
      <c r="H66" s="77"/>
      <c r="I66" s="76">
        <f>I60/43138250*1000*100</f>
        <v>22.52988936732482</v>
      </c>
      <c r="K66" s="13" t="s">
        <v>42</v>
      </c>
      <c r="L66" s="20"/>
      <c r="M66" s="20"/>
    </row>
    <row r="67" spans="1:13" ht="18">
      <c r="A67" s="8"/>
      <c r="B67" s="8"/>
      <c r="C67" s="8"/>
      <c r="D67" s="8"/>
      <c r="E67" s="79"/>
      <c r="F67" s="77"/>
      <c r="G67" s="79"/>
      <c r="H67" s="77"/>
      <c r="I67" s="79"/>
      <c r="K67" s="21"/>
      <c r="L67" s="20"/>
      <c r="M67" s="20"/>
    </row>
    <row r="68" spans="1:13" ht="18">
      <c r="A68" s="8"/>
      <c r="B68" s="8"/>
      <c r="C68" s="18" t="s">
        <v>21</v>
      </c>
      <c r="D68" s="8" t="s">
        <v>33</v>
      </c>
      <c r="E68" s="65" t="s">
        <v>39</v>
      </c>
      <c r="F68" s="64"/>
      <c r="G68" s="65" t="s">
        <v>42</v>
      </c>
      <c r="H68" s="64"/>
      <c r="I68" s="65" t="s">
        <v>39</v>
      </c>
      <c r="K68" s="13" t="s">
        <v>42</v>
      </c>
      <c r="L68" s="20"/>
      <c r="M68" s="20"/>
    </row>
    <row r="69" spans="1:13" ht="18">
      <c r="A69" s="8"/>
      <c r="B69" s="8"/>
      <c r="C69" s="18"/>
      <c r="D69" s="8"/>
      <c r="E69" s="66"/>
      <c r="F69" s="64"/>
      <c r="G69" s="71"/>
      <c r="H69" s="64"/>
      <c r="I69" s="66"/>
      <c r="K69" s="22"/>
      <c r="L69" s="20"/>
      <c r="M69" s="20"/>
    </row>
    <row r="70" spans="1:13" ht="18">
      <c r="A70" s="8"/>
      <c r="B70" s="8"/>
      <c r="C70" s="8"/>
      <c r="D70" s="8"/>
      <c r="E70" s="19"/>
      <c r="G70" s="19"/>
      <c r="I70" s="19"/>
      <c r="K70" s="19"/>
      <c r="L70" s="20"/>
      <c r="M70" s="20"/>
    </row>
    <row r="71" spans="1:13" ht="18.75">
      <c r="A71" s="23" t="s">
        <v>257</v>
      </c>
      <c r="B71" s="8"/>
      <c r="D71" s="8"/>
      <c r="E71" s="12"/>
      <c r="G71" s="12"/>
      <c r="I71" s="12"/>
      <c r="K71" s="12"/>
      <c r="L71" s="14"/>
      <c r="M71" s="14"/>
    </row>
    <row r="72" spans="1:13" ht="18.75">
      <c r="A72" s="24" t="s">
        <v>3</v>
      </c>
      <c r="B72" s="24"/>
      <c r="D72" s="24"/>
      <c r="E72" s="25"/>
      <c r="F72" s="26"/>
      <c r="G72" s="25"/>
      <c r="H72" s="26"/>
      <c r="I72" s="25"/>
      <c r="J72" s="26"/>
      <c r="K72" s="25"/>
      <c r="L72" s="27"/>
      <c r="M72" s="14"/>
    </row>
    <row r="73" spans="1:13" ht="18.75">
      <c r="A73" s="24" t="s">
        <v>258</v>
      </c>
      <c r="B73" s="24"/>
      <c r="C73" s="24"/>
      <c r="D73" s="24"/>
      <c r="E73" s="25"/>
      <c r="F73" s="26"/>
      <c r="G73" s="25"/>
      <c r="H73" s="26"/>
      <c r="I73" s="25"/>
      <c r="J73" s="26"/>
      <c r="K73" s="25"/>
      <c r="L73" s="27"/>
      <c r="M73" s="14"/>
    </row>
    <row r="74" spans="1:13" ht="18.75">
      <c r="A74" s="24" t="s">
        <v>259</v>
      </c>
      <c r="B74" s="24"/>
      <c r="C74" s="24"/>
      <c r="D74" s="24"/>
      <c r="E74" s="25"/>
      <c r="F74" s="26"/>
      <c r="G74" s="25"/>
      <c r="H74" s="26"/>
      <c r="I74" s="25"/>
      <c r="J74" s="26"/>
      <c r="K74" s="25"/>
      <c r="L74" s="27"/>
      <c r="M74" s="14"/>
    </row>
    <row r="75" spans="1:13" ht="18">
      <c r="A75" s="8"/>
      <c r="B75" s="8"/>
      <c r="C75" s="8"/>
      <c r="D75" s="8"/>
      <c r="E75" s="12"/>
      <c r="G75" s="12"/>
      <c r="I75" s="12"/>
      <c r="K75" s="12"/>
      <c r="L75" s="14"/>
      <c r="M75" s="14"/>
    </row>
    <row r="76" spans="1:13" ht="18">
      <c r="A76" s="8"/>
      <c r="B76" s="8"/>
      <c r="C76" s="8"/>
      <c r="D76" s="8"/>
      <c r="E76" s="12"/>
      <c r="G76" s="12"/>
      <c r="I76" s="12"/>
      <c r="K76" s="12"/>
      <c r="L76" s="14"/>
      <c r="M76" s="14"/>
    </row>
    <row r="77" spans="1:13" ht="18">
      <c r="A77" s="8"/>
      <c r="B77" s="8"/>
      <c r="C77" s="8"/>
      <c r="D77" s="8"/>
      <c r="E77" s="12"/>
      <c r="G77" s="12"/>
      <c r="I77" s="12"/>
      <c r="K77" s="12"/>
      <c r="L77" s="14"/>
      <c r="M77" s="14"/>
    </row>
    <row r="78" spans="1:13" ht="18">
      <c r="A78" s="8"/>
      <c r="B78" s="8"/>
      <c r="C78" s="8"/>
      <c r="D78" s="8"/>
      <c r="E78" s="12"/>
      <c r="G78" s="12"/>
      <c r="I78" s="12"/>
      <c r="K78" s="12"/>
      <c r="L78" s="14"/>
      <c r="M78" s="14"/>
    </row>
    <row r="79" spans="1:13" ht="18">
      <c r="A79" s="8"/>
      <c r="B79" s="8"/>
      <c r="C79" s="8"/>
      <c r="D79" s="8"/>
      <c r="E79" s="12"/>
      <c r="G79" s="12"/>
      <c r="I79" s="12"/>
      <c r="K79" s="12"/>
      <c r="L79" s="14"/>
      <c r="M79" s="14"/>
    </row>
    <row r="80" spans="1:13" ht="18">
      <c r="A80" s="8"/>
      <c r="B80" s="8"/>
      <c r="C80" s="8"/>
      <c r="D80" s="8"/>
      <c r="E80" s="12"/>
      <c r="G80" s="12"/>
      <c r="I80" s="12"/>
      <c r="K80" s="12"/>
      <c r="L80" s="14"/>
      <c r="M80" s="14"/>
    </row>
    <row r="81" spans="1:13" ht="18">
      <c r="A81" s="8"/>
      <c r="B81" s="8"/>
      <c r="C81" s="8"/>
      <c r="D81" s="8"/>
      <c r="E81" s="12"/>
      <c r="G81" s="12"/>
      <c r="I81" s="12"/>
      <c r="K81" s="12"/>
      <c r="L81" s="14"/>
      <c r="M81" s="14"/>
    </row>
    <row r="82" spans="1:13" ht="18">
      <c r="A82" s="8"/>
      <c r="B82" s="8"/>
      <c r="C82" s="8"/>
      <c r="D82" s="8"/>
      <c r="E82" s="12"/>
      <c r="G82" s="12"/>
      <c r="I82" s="12"/>
      <c r="K82" s="12"/>
      <c r="L82" s="14"/>
      <c r="M82" s="14"/>
    </row>
    <row r="83" spans="1:13" ht="18">
      <c r="A83" s="8"/>
      <c r="B83" s="8"/>
      <c r="C83" s="8"/>
      <c r="D83" s="8"/>
      <c r="E83" s="12"/>
      <c r="G83" s="12"/>
      <c r="I83" s="12"/>
      <c r="K83" s="12"/>
      <c r="L83" s="14"/>
      <c r="M83" s="14"/>
    </row>
    <row r="84" spans="5:13" ht="15">
      <c r="E84" s="14"/>
      <c r="G84" s="14"/>
      <c r="I84" s="14"/>
      <c r="K84" s="14"/>
      <c r="L84" s="14"/>
      <c r="M84" s="14"/>
    </row>
    <row r="85" spans="5:13" ht="15">
      <c r="E85" s="14"/>
      <c r="G85" s="14"/>
      <c r="I85" s="14"/>
      <c r="K85" s="14"/>
      <c r="L85" s="14"/>
      <c r="M85" s="14"/>
    </row>
    <row r="86" spans="5:13" ht="15">
      <c r="E86" s="14"/>
      <c r="G86" s="14"/>
      <c r="I86" s="14"/>
      <c r="K86" s="14"/>
      <c r="L86" s="14"/>
      <c r="M86" s="14"/>
    </row>
    <row r="87" spans="5:13" ht="15">
      <c r="E87" s="14"/>
      <c r="G87" s="14"/>
      <c r="I87" s="14"/>
      <c r="K87" s="14"/>
      <c r="L87" s="14"/>
      <c r="M87" s="14"/>
    </row>
    <row r="88" spans="5:13" ht="15">
      <c r="E88" s="14"/>
      <c r="G88" s="14"/>
      <c r="I88" s="14"/>
      <c r="K88" s="14"/>
      <c r="L88" s="14"/>
      <c r="M88" s="14"/>
    </row>
    <row r="89" spans="5:13" ht="15">
      <c r="E89" s="14"/>
      <c r="G89" s="14"/>
      <c r="I89" s="14"/>
      <c r="K89" s="14"/>
      <c r="L89" s="14"/>
      <c r="M89" s="14"/>
    </row>
    <row r="90" spans="5:13" ht="15">
      <c r="E90" s="14"/>
      <c r="G90" s="14"/>
      <c r="I90" s="14"/>
      <c r="K90" s="14"/>
      <c r="L90" s="14"/>
      <c r="M90" s="14"/>
    </row>
    <row r="91" spans="5:13" ht="15">
      <c r="E91" s="14"/>
      <c r="G91" s="14"/>
      <c r="I91" s="14"/>
      <c r="K91" s="14"/>
      <c r="L91" s="14"/>
      <c r="M91" s="14"/>
    </row>
    <row r="92" spans="5:13" ht="15">
      <c r="E92" s="14"/>
      <c r="G92" s="14"/>
      <c r="I92" s="14"/>
      <c r="K92" s="14"/>
      <c r="L92" s="14"/>
      <c r="M92" s="14"/>
    </row>
    <row r="93" spans="5:13" ht="15">
      <c r="E93" s="14"/>
      <c r="G93" s="14"/>
      <c r="I93" s="14"/>
      <c r="K93" s="14"/>
      <c r="L93" s="14"/>
      <c r="M93" s="14"/>
    </row>
    <row r="94" spans="5:13" ht="15">
      <c r="E94" s="14"/>
      <c r="G94" s="14"/>
      <c r="I94" s="14"/>
      <c r="K94" s="14"/>
      <c r="L94" s="14"/>
      <c r="M94" s="14"/>
    </row>
    <row r="95" spans="5:13" ht="15">
      <c r="E95" s="14"/>
      <c r="G95" s="14"/>
      <c r="I95" s="14"/>
      <c r="K95" s="14"/>
      <c r="L95" s="14"/>
      <c r="M95" s="14"/>
    </row>
    <row r="96" spans="5:13" ht="15">
      <c r="E96" s="14"/>
      <c r="G96" s="14"/>
      <c r="I96" s="14"/>
      <c r="K96" s="14"/>
      <c r="L96" s="14"/>
      <c r="M96" s="14"/>
    </row>
    <row r="97" spans="5:13" ht="15">
      <c r="E97" s="14"/>
      <c r="G97" s="14"/>
      <c r="I97" s="14"/>
      <c r="K97" s="14"/>
      <c r="L97" s="14"/>
      <c r="M97" s="14"/>
    </row>
    <row r="98" spans="5:13" ht="15">
      <c r="E98" s="14"/>
      <c r="G98" s="14"/>
      <c r="I98" s="14"/>
      <c r="K98" s="14"/>
      <c r="L98" s="14"/>
      <c r="M98" s="14"/>
    </row>
    <row r="99" spans="5:13" ht="15">
      <c r="E99" s="14"/>
      <c r="G99" s="14"/>
      <c r="I99" s="14"/>
      <c r="K99" s="14"/>
      <c r="L99" s="14"/>
      <c r="M99" s="14"/>
    </row>
    <row r="100" spans="5:13" ht="15">
      <c r="E100" s="14"/>
      <c r="G100" s="14"/>
      <c r="I100" s="14"/>
      <c r="K100" s="14"/>
      <c r="L100" s="14"/>
      <c r="M100" s="14"/>
    </row>
    <row r="101" spans="5:13" ht="15">
      <c r="E101" s="14"/>
      <c r="G101" s="14"/>
      <c r="I101" s="14"/>
      <c r="K101" s="14"/>
      <c r="L101" s="14"/>
      <c r="M101" s="14"/>
    </row>
    <row r="102" spans="5:13" ht="15">
      <c r="E102" s="14"/>
      <c r="G102" s="14"/>
      <c r="I102" s="14"/>
      <c r="K102" s="14"/>
      <c r="L102" s="14"/>
      <c r="M102" s="14"/>
    </row>
    <row r="103" spans="5:13" ht="15">
      <c r="E103" s="14"/>
      <c r="G103" s="14"/>
      <c r="I103" s="14"/>
      <c r="K103" s="14"/>
      <c r="L103" s="14"/>
      <c r="M103" s="14"/>
    </row>
    <row r="104" spans="5:13" ht="15">
      <c r="E104" s="14"/>
      <c r="G104" s="14"/>
      <c r="I104" s="14"/>
      <c r="K104" s="14"/>
      <c r="L104" s="14"/>
      <c r="M104" s="14"/>
    </row>
    <row r="105" spans="5:13" ht="15">
      <c r="E105" s="14"/>
      <c r="G105" s="14"/>
      <c r="I105" s="14"/>
      <c r="K105" s="14"/>
      <c r="L105" s="14"/>
      <c r="M105" s="14"/>
    </row>
    <row r="106" spans="5:13" ht="15">
      <c r="E106" s="14"/>
      <c r="G106" s="14"/>
      <c r="I106" s="14"/>
      <c r="K106" s="14"/>
      <c r="L106" s="14"/>
      <c r="M106" s="14"/>
    </row>
    <row r="107" spans="5:13" ht="15">
      <c r="E107" s="14"/>
      <c r="G107" s="14"/>
      <c r="I107" s="14"/>
      <c r="K107" s="14"/>
      <c r="L107" s="14"/>
      <c r="M107" s="14"/>
    </row>
    <row r="108" spans="5:13" ht="15">
      <c r="E108" s="14"/>
      <c r="G108" s="14"/>
      <c r="I108" s="14"/>
      <c r="K108" s="14"/>
      <c r="L108" s="14"/>
      <c r="M108" s="14"/>
    </row>
    <row r="109" spans="5:13" ht="15">
      <c r="E109" s="14"/>
      <c r="G109" s="14"/>
      <c r="I109" s="14"/>
      <c r="K109" s="14"/>
      <c r="L109" s="14"/>
      <c r="M109" s="14"/>
    </row>
    <row r="110" spans="5:13" ht="15">
      <c r="E110" s="14"/>
      <c r="G110" s="14"/>
      <c r="I110" s="14"/>
      <c r="K110" s="14"/>
      <c r="L110" s="14"/>
      <c r="M110" s="14"/>
    </row>
    <row r="111" spans="5:13" ht="15">
      <c r="E111" s="14"/>
      <c r="G111" s="14"/>
      <c r="I111" s="14"/>
      <c r="K111" s="14"/>
      <c r="L111" s="14"/>
      <c r="M111" s="14"/>
    </row>
    <row r="112" spans="5:13" ht="15">
      <c r="E112" s="14"/>
      <c r="G112" s="14"/>
      <c r="I112" s="14"/>
      <c r="K112" s="14"/>
      <c r="L112" s="14"/>
      <c r="M112" s="14"/>
    </row>
    <row r="113" spans="5:13" ht="15">
      <c r="E113" s="14"/>
      <c r="G113" s="14"/>
      <c r="I113" s="14"/>
      <c r="K113" s="14"/>
      <c r="L113" s="14"/>
      <c r="M113" s="14"/>
    </row>
    <row r="114" spans="5:13" ht="15">
      <c r="E114" s="14"/>
      <c r="G114" s="14"/>
      <c r="I114" s="14"/>
      <c r="K114" s="14"/>
      <c r="L114" s="14"/>
      <c r="M114" s="14"/>
    </row>
    <row r="115" spans="5:13" ht="15">
      <c r="E115" s="14"/>
      <c r="G115" s="14"/>
      <c r="I115" s="14"/>
      <c r="K115" s="14"/>
      <c r="L115" s="14"/>
      <c r="M115" s="14"/>
    </row>
    <row r="116" spans="5:13" ht="15">
      <c r="E116" s="14"/>
      <c r="G116" s="14"/>
      <c r="I116" s="14"/>
      <c r="K116" s="14"/>
      <c r="L116" s="14"/>
      <c r="M116" s="14"/>
    </row>
    <row r="117" spans="5:13" ht="15">
      <c r="E117" s="14"/>
      <c r="G117" s="14"/>
      <c r="I117" s="14"/>
      <c r="K117" s="14"/>
      <c r="L117" s="14"/>
      <c r="M117" s="14"/>
    </row>
    <row r="118" spans="5:13" ht="15">
      <c r="E118" s="14"/>
      <c r="G118" s="14"/>
      <c r="I118" s="14"/>
      <c r="K118" s="14"/>
      <c r="L118" s="14"/>
      <c r="M118" s="14"/>
    </row>
    <row r="119" spans="5:13" ht="15">
      <c r="E119" s="14"/>
      <c r="G119" s="14"/>
      <c r="I119" s="14"/>
      <c r="K119" s="14"/>
      <c r="L119" s="14"/>
      <c r="M119" s="14"/>
    </row>
    <row r="120" spans="5:13" ht="15">
      <c r="E120" s="14"/>
      <c r="G120" s="14"/>
      <c r="I120" s="14"/>
      <c r="K120" s="14"/>
      <c r="L120" s="14"/>
      <c r="M120" s="14"/>
    </row>
    <row r="121" spans="5:13" ht="15">
      <c r="E121" s="14"/>
      <c r="G121" s="14"/>
      <c r="I121" s="14"/>
      <c r="K121" s="14"/>
      <c r="L121" s="14"/>
      <c r="M121" s="14"/>
    </row>
    <row r="122" spans="5:13" ht="15">
      <c r="E122" s="14"/>
      <c r="G122" s="14"/>
      <c r="I122" s="14"/>
      <c r="K122" s="14"/>
      <c r="L122" s="14"/>
      <c r="M122" s="14"/>
    </row>
  </sheetData>
  <printOptions/>
  <pageMargins left="0.5" right="0.5" top="0.8" bottom="0.5" header="0.34" footer="0"/>
  <pageSetup horizontalDpi="1200" verticalDpi="12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showOutlineSymbols="0" zoomScale="75" zoomScaleNormal="75" workbookViewId="0" topLeftCell="A1">
      <selection activeCell="D39" sqref="D39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5.6640625" style="1" customWidth="1"/>
    <col min="6" max="6" width="13.6640625" style="1" customWidth="1"/>
    <col min="7" max="7" width="12.6640625" style="1" customWidth="1"/>
    <col min="8" max="16384" width="10.6640625" style="1" customWidth="1"/>
  </cols>
  <sheetData>
    <row r="1" ht="22.5" customHeight="1">
      <c r="C1" s="28" t="s">
        <v>26</v>
      </c>
    </row>
    <row r="2" spans="1:8" ht="15.75" customHeight="1">
      <c r="A2" s="8"/>
      <c r="B2" s="8"/>
      <c r="C2" s="2" t="s">
        <v>27</v>
      </c>
      <c r="D2" s="8"/>
      <c r="E2" s="8"/>
      <c r="F2" s="8"/>
      <c r="G2" s="8"/>
      <c r="H2" s="8"/>
    </row>
    <row r="3" spans="1:8" ht="18">
      <c r="A3" s="8"/>
      <c r="B3" s="8"/>
      <c r="C3" s="2" t="s">
        <v>28</v>
      </c>
      <c r="D3" s="8"/>
      <c r="E3" s="8"/>
      <c r="F3" s="8"/>
      <c r="G3" s="8"/>
      <c r="H3" s="8"/>
    </row>
    <row r="4" spans="1:8" ht="7.5" customHeight="1">
      <c r="A4" s="8"/>
      <c r="B4" s="8"/>
      <c r="C4" s="8"/>
      <c r="D4" s="8"/>
      <c r="E4" s="8"/>
      <c r="F4" s="8"/>
      <c r="G4" s="8"/>
      <c r="H4" s="8"/>
    </row>
    <row r="5" spans="1:8" ht="18">
      <c r="A5" s="29" t="s">
        <v>209</v>
      </c>
      <c r="B5" s="8"/>
      <c r="C5" s="8"/>
      <c r="D5" s="8"/>
      <c r="E5" s="8"/>
      <c r="F5" s="8"/>
      <c r="G5" s="8"/>
      <c r="H5" s="8"/>
    </row>
    <row r="6" spans="1:8" ht="12" customHeight="1">
      <c r="A6" s="29"/>
      <c r="B6" s="8"/>
      <c r="C6" s="8"/>
      <c r="D6" s="8"/>
      <c r="E6" s="8"/>
      <c r="F6" s="8"/>
      <c r="G6" s="8"/>
      <c r="H6" s="8"/>
    </row>
    <row r="7" spans="4:6" ht="15.75">
      <c r="D7" s="2" t="s">
        <v>74</v>
      </c>
      <c r="E7" s="2"/>
      <c r="F7" s="2" t="s">
        <v>76</v>
      </c>
    </row>
    <row r="8" spans="4:6" ht="15.75">
      <c r="D8" s="2" t="s">
        <v>75</v>
      </c>
      <c r="E8" s="2"/>
      <c r="F8" s="2" t="s">
        <v>77</v>
      </c>
    </row>
    <row r="9" spans="4:6" ht="15.75">
      <c r="D9" s="2" t="s">
        <v>35</v>
      </c>
      <c r="E9" s="2"/>
      <c r="F9" s="2" t="s">
        <v>78</v>
      </c>
    </row>
    <row r="10" spans="4:6" ht="15.75">
      <c r="D10" s="2" t="s">
        <v>37</v>
      </c>
      <c r="E10" s="2"/>
      <c r="F10" s="2" t="s">
        <v>79</v>
      </c>
    </row>
    <row r="11" spans="4:6" ht="15.75">
      <c r="D11" s="2" t="s">
        <v>208</v>
      </c>
      <c r="E11" s="2"/>
      <c r="F11" s="2" t="s">
        <v>80</v>
      </c>
    </row>
    <row r="12" spans="4:6" ht="15.75">
      <c r="D12" s="2" t="s">
        <v>38</v>
      </c>
      <c r="E12" s="2"/>
      <c r="F12" s="2" t="s">
        <v>38</v>
      </c>
    </row>
    <row r="13" spans="1:8" ht="12.75" customHeight="1">
      <c r="A13" s="8"/>
      <c r="B13" s="8"/>
      <c r="C13" s="8"/>
      <c r="D13" s="8"/>
      <c r="E13" s="8"/>
      <c r="F13" s="8"/>
      <c r="G13" s="8"/>
      <c r="H13" s="8"/>
    </row>
    <row r="14" spans="1:8" ht="18">
      <c r="A14" s="8">
        <v>1</v>
      </c>
      <c r="B14" s="8" t="s">
        <v>46</v>
      </c>
      <c r="C14" s="8"/>
      <c r="D14" s="12">
        <v>71550</v>
      </c>
      <c r="E14" s="12"/>
      <c r="F14" s="13" t="s">
        <v>39</v>
      </c>
      <c r="G14" s="12"/>
      <c r="H14" s="12"/>
    </row>
    <row r="15" spans="1:8" ht="18">
      <c r="A15" s="8"/>
      <c r="B15" s="8"/>
      <c r="C15" s="8"/>
      <c r="D15" s="12"/>
      <c r="E15" s="12"/>
      <c r="F15" s="12"/>
      <c r="G15" s="12"/>
      <c r="H15" s="12"/>
    </row>
    <row r="16" spans="1:8" ht="18">
      <c r="A16" s="8">
        <v>2</v>
      </c>
      <c r="B16" s="8" t="s">
        <v>47</v>
      </c>
      <c r="C16" s="8"/>
      <c r="D16" s="13" t="s">
        <v>39</v>
      </c>
      <c r="E16" s="12"/>
      <c r="F16" s="13" t="s">
        <v>39</v>
      </c>
      <c r="G16" s="12"/>
      <c r="H16" s="12"/>
    </row>
    <row r="17" spans="1:8" ht="18">
      <c r="A17" s="8"/>
      <c r="B17" s="8"/>
      <c r="C17" s="8"/>
      <c r="D17" s="12"/>
      <c r="E17" s="12"/>
      <c r="F17" s="12"/>
      <c r="G17" s="12"/>
      <c r="H17" s="12"/>
    </row>
    <row r="18" spans="1:8" ht="18">
      <c r="A18" s="8">
        <v>3</v>
      </c>
      <c r="B18" s="8" t="s">
        <v>48</v>
      </c>
      <c r="C18" s="8"/>
      <c r="D18" s="30">
        <v>174</v>
      </c>
      <c r="E18" s="13"/>
      <c r="F18" s="13" t="s">
        <v>39</v>
      </c>
      <c r="G18" s="12"/>
      <c r="H18" s="12"/>
    </row>
    <row r="19" spans="1:8" ht="18">
      <c r="A19" s="8"/>
      <c r="B19" s="8"/>
      <c r="C19" s="8"/>
      <c r="D19" s="12"/>
      <c r="E19" s="12"/>
      <c r="F19" s="12"/>
      <c r="G19" s="12"/>
      <c r="H19" s="12"/>
    </row>
    <row r="20" spans="1:8" ht="18">
      <c r="A20" s="8">
        <v>4</v>
      </c>
      <c r="B20" s="8" t="s">
        <v>49</v>
      </c>
      <c r="C20" s="8"/>
      <c r="D20" s="12">
        <v>33</v>
      </c>
      <c r="E20" s="12"/>
      <c r="F20" s="13" t="s">
        <v>39</v>
      </c>
      <c r="G20" s="12"/>
      <c r="H20" s="12"/>
    </row>
    <row r="21" spans="1:8" ht="18">
      <c r="A21" s="8"/>
      <c r="B21" s="8"/>
      <c r="C21" s="8"/>
      <c r="D21" s="12"/>
      <c r="E21" s="12"/>
      <c r="F21" s="12"/>
      <c r="G21" s="12"/>
      <c r="H21" s="12"/>
    </row>
    <row r="22" spans="1:8" ht="18">
      <c r="A22" s="8">
        <v>5</v>
      </c>
      <c r="B22" s="8" t="s">
        <v>50</v>
      </c>
      <c r="C22" s="8"/>
      <c r="D22" s="89" t="s">
        <v>39</v>
      </c>
      <c r="E22" s="12"/>
      <c r="F22" s="12">
        <v>46</v>
      </c>
      <c r="G22" s="12"/>
      <c r="H22" s="12"/>
    </row>
    <row r="23" spans="1:8" ht="18">
      <c r="A23" s="8"/>
      <c r="B23" s="8"/>
      <c r="C23" s="8"/>
      <c r="D23" s="12"/>
      <c r="E23" s="12"/>
      <c r="F23" s="12"/>
      <c r="G23" s="12"/>
      <c r="H23" s="12"/>
    </row>
    <row r="24" spans="1:8" ht="18">
      <c r="A24" s="8">
        <v>6</v>
      </c>
      <c r="B24" s="8" t="s">
        <v>51</v>
      </c>
      <c r="C24" s="8"/>
      <c r="D24" s="12"/>
      <c r="E24" s="12"/>
      <c r="F24" s="12"/>
      <c r="G24" s="12"/>
      <c r="H24" s="12"/>
    </row>
    <row r="25" spans="1:8" ht="18">
      <c r="A25" s="8"/>
      <c r="B25" s="8"/>
      <c r="C25" s="8" t="s">
        <v>61</v>
      </c>
      <c r="D25" s="31">
        <v>6568</v>
      </c>
      <c r="E25" s="32"/>
      <c r="F25" s="33" t="s">
        <v>39</v>
      </c>
      <c r="G25" s="32"/>
      <c r="H25" s="12"/>
    </row>
    <row r="26" spans="1:8" ht="18">
      <c r="A26" s="8"/>
      <c r="B26" s="8"/>
      <c r="C26" s="8" t="s">
        <v>62</v>
      </c>
      <c r="D26" s="32">
        <v>40508</v>
      </c>
      <c r="E26" s="32"/>
      <c r="F26" s="34" t="s">
        <v>39</v>
      </c>
      <c r="G26" s="32"/>
      <c r="H26" s="12"/>
    </row>
    <row r="27" spans="1:8" ht="18">
      <c r="A27" s="8"/>
      <c r="B27" s="8"/>
      <c r="C27" s="8" t="s">
        <v>63</v>
      </c>
      <c r="D27" s="32">
        <v>2315</v>
      </c>
      <c r="E27" s="32"/>
      <c r="F27" s="32">
        <v>914</v>
      </c>
      <c r="G27" s="32"/>
      <c r="H27" s="12"/>
    </row>
    <row r="28" spans="1:8" ht="18">
      <c r="A28" s="8"/>
      <c r="B28" s="8"/>
      <c r="C28" s="8" t="s">
        <v>64</v>
      </c>
      <c r="D28" s="32">
        <v>5048</v>
      </c>
      <c r="E28" s="32"/>
      <c r="F28" s="34" t="s">
        <v>39</v>
      </c>
      <c r="G28" s="32"/>
      <c r="H28" s="12"/>
    </row>
    <row r="29" spans="1:8" ht="18">
      <c r="A29" s="8"/>
      <c r="B29" s="8"/>
      <c r="C29" s="8" t="s">
        <v>65</v>
      </c>
      <c r="D29" s="32">
        <v>3722</v>
      </c>
      <c r="E29" s="32"/>
      <c r="F29" s="32">
        <v>2</v>
      </c>
      <c r="G29" s="32"/>
      <c r="H29" s="12"/>
    </row>
    <row r="30" spans="1:8" ht="18">
      <c r="A30" s="8"/>
      <c r="B30" s="8"/>
      <c r="C30" s="8"/>
      <c r="D30" s="32"/>
      <c r="E30" s="32"/>
      <c r="F30" s="32"/>
      <c r="G30" s="32"/>
      <c r="H30" s="12"/>
    </row>
    <row r="31" spans="1:8" ht="18">
      <c r="A31" s="8"/>
      <c r="B31" s="8"/>
      <c r="C31" s="8"/>
      <c r="D31" s="31">
        <f>SUM(D25:D30)</f>
        <v>58161</v>
      </c>
      <c r="E31" s="32"/>
      <c r="F31" s="31">
        <f>SUM(F25:F30)</f>
        <v>916</v>
      </c>
      <c r="G31" s="32"/>
      <c r="H31" s="12"/>
    </row>
    <row r="32" spans="1:8" ht="18">
      <c r="A32" s="8">
        <v>7</v>
      </c>
      <c r="B32" s="8" t="s">
        <v>52</v>
      </c>
      <c r="C32" s="8"/>
      <c r="D32" s="31"/>
      <c r="E32" s="32"/>
      <c r="F32" s="31"/>
      <c r="G32" s="32"/>
      <c r="H32" s="12"/>
    </row>
    <row r="33" spans="1:8" ht="18">
      <c r="A33" s="8"/>
      <c r="B33" s="8"/>
      <c r="C33" s="8" t="s">
        <v>66</v>
      </c>
      <c r="D33" s="32">
        <v>3243</v>
      </c>
      <c r="E33" s="32"/>
      <c r="F33" s="34" t="s">
        <v>39</v>
      </c>
      <c r="G33" s="32"/>
      <c r="H33" s="12"/>
    </row>
    <row r="34" spans="1:8" ht="18">
      <c r="A34" s="8"/>
      <c r="B34" s="8"/>
      <c r="C34" s="8" t="s">
        <v>67</v>
      </c>
      <c r="D34" s="32">
        <v>5727</v>
      </c>
      <c r="E34" s="32"/>
      <c r="F34" s="32">
        <v>907</v>
      </c>
      <c r="G34" s="32"/>
      <c r="H34" s="12"/>
    </row>
    <row r="35" spans="1:8" ht="18">
      <c r="A35" s="8"/>
      <c r="B35" s="8"/>
      <c r="C35" s="8" t="s">
        <v>68</v>
      </c>
      <c r="D35" s="32">
        <v>19863</v>
      </c>
      <c r="E35" s="32"/>
      <c r="F35" s="34" t="s">
        <v>39</v>
      </c>
      <c r="G35" s="32"/>
      <c r="H35" s="12"/>
    </row>
    <row r="36" spans="1:8" ht="18">
      <c r="A36" s="8"/>
      <c r="B36" s="8"/>
      <c r="C36" s="8" t="s">
        <v>69</v>
      </c>
      <c r="D36" s="35">
        <v>1155</v>
      </c>
      <c r="E36" s="34"/>
      <c r="F36" s="34" t="s">
        <v>39</v>
      </c>
      <c r="G36" s="32"/>
      <c r="H36" s="12"/>
    </row>
    <row r="37" spans="1:8" ht="18">
      <c r="A37" s="8"/>
      <c r="B37" s="8"/>
      <c r="C37" s="8"/>
      <c r="D37" s="32"/>
      <c r="E37" s="32"/>
      <c r="F37" s="32"/>
      <c r="G37" s="32"/>
      <c r="H37" s="12"/>
    </row>
    <row r="38" spans="1:8" ht="18">
      <c r="A38" s="8"/>
      <c r="B38" s="8"/>
      <c r="C38" s="8"/>
      <c r="D38" s="31">
        <f>SUM(D33:D36)</f>
        <v>29988</v>
      </c>
      <c r="E38" s="32"/>
      <c r="F38" s="31">
        <f>SUM(F33:F37)</f>
        <v>907</v>
      </c>
      <c r="G38" s="32"/>
      <c r="H38" s="12"/>
    </row>
    <row r="39" spans="1:8" ht="18">
      <c r="A39" s="8">
        <v>8</v>
      </c>
      <c r="B39" s="8" t="s">
        <v>53</v>
      </c>
      <c r="C39" s="8"/>
      <c r="D39" s="16">
        <f>$D$31-$D$38</f>
        <v>28173</v>
      </c>
      <c r="E39" s="12"/>
      <c r="F39" s="16">
        <f>$F$31-$F$38</f>
        <v>9</v>
      </c>
      <c r="G39" s="12"/>
      <c r="H39" s="12"/>
    </row>
    <row r="40" spans="1:8" ht="18">
      <c r="A40" s="8"/>
      <c r="B40" s="8"/>
      <c r="C40" s="8"/>
      <c r="D40" s="16">
        <f>SUM(D14:D24)+$D$39</f>
        <v>99930</v>
      </c>
      <c r="E40" s="12"/>
      <c r="F40" s="16">
        <f>$F$22+$F$39</f>
        <v>55</v>
      </c>
      <c r="G40" s="12"/>
      <c r="H40" s="12"/>
    </row>
    <row r="41" spans="4:8" ht="12.75" customHeight="1">
      <c r="D41" s="36"/>
      <c r="F41" s="36"/>
      <c r="G41" s="12"/>
      <c r="H41" s="12"/>
    </row>
    <row r="42" spans="1:8" ht="18">
      <c r="A42" s="8">
        <v>9</v>
      </c>
      <c r="B42" s="8" t="s">
        <v>54</v>
      </c>
      <c r="C42" s="8"/>
      <c r="D42" s="12"/>
      <c r="E42" s="12"/>
      <c r="F42" s="12"/>
      <c r="G42" s="12"/>
      <c r="H42" s="12"/>
    </row>
    <row r="43" spans="1:8" ht="18">
      <c r="A43" s="8"/>
      <c r="B43" s="8" t="s">
        <v>55</v>
      </c>
      <c r="C43" s="8"/>
      <c r="D43" s="12">
        <v>49000</v>
      </c>
      <c r="E43" s="12"/>
      <c r="F43" s="12">
        <v>55</v>
      </c>
      <c r="G43" s="12"/>
      <c r="H43" s="12"/>
    </row>
    <row r="44" spans="1:8" ht="18">
      <c r="A44" s="8"/>
      <c r="B44" s="8" t="s">
        <v>56</v>
      </c>
      <c r="C44" s="8"/>
      <c r="D44" s="12"/>
      <c r="E44" s="12"/>
      <c r="F44" s="12"/>
      <c r="G44" s="12"/>
      <c r="H44" s="12"/>
    </row>
    <row r="45" spans="1:8" ht="18">
      <c r="A45" s="8"/>
      <c r="B45" s="8"/>
      <c r="C45" s="8" t="s">
        <v>70</v>
      </c>
      <c r="D45" s="12">
        <v>32985</v>
      </c>
      <c r="E45" s="12"/>
      <c r="F45" s="13" t="s">
        <v>39</v>
      </c>
      <c r="G45" s="12"/>
      <c r="H45" s="12"/>
    </row>
    <row r="46" spans="1:8" ht="18">
      <c r="A46" s="8"/>
      <c r="B46" s="8"/>
      <c r="C46" s="8" t="s">
        <v>71</v>
      </c>
      <c r="D46" s="12">
        <v>5207</v>
      </c>
      <c r="E46" s="12"/>
      <c r="F46" s="13" t="s">
        <v>39</v>
      </c>
      <c r="G46" s="12"/>
      <c r="H46" s="12"/>
    </row>
    <row r="47" spans="1:8" ht="18">
      <c r="A47" s="8"/>
      <c r="B47" s="8"/>
      <c r="C47" s="8" t="s">
        <v>72</v>
      </c>
      <c r="D47" s="12">
        <v>9413</v>
      </c>
      <c r="E47" s="12"/>
      <c r="F47" s="13" t="s">
        <v>39</v>
      </c>
      <c r="G47" s="12"/>
      <c r="H47" s="12"/>
    </row>
    <row r="48" spans="1:8" ht="18">
      <c r="A48" s="8"/>
      <c r="B48" s="8"/>
      <c r="C48" s="8"/>
      <c r="D48" s="16">
        <f>SUM(D43:D47)</f>
        <v>96605</v>
      </c>
      <c r="E48" s="12"/>
      <c r="F48" s="16">
        <f>SUM(F43:F47)</f>
        <v>55</v>
      </c>
      <c r="G48" s="12"/>
      <c r="H48" s="12"/>
    </row>
    <row r="49" spans="1:8" ht="12.75" customHeight="1">
      <c r="A49" s="8"/>
      <c r="B49" s="8"/>
      <c r="C49" s="8"/>
      <c r="D49" s="12"/>
      <c r="E49" s="12"/>
      <c r="F49" s="12"/>
      <c r="G49" s="12"/>
      <c r="H49" s="12"/>
    </row>
    <row r="50" spans="1:8" ht="18">
      <c r="A50" s="8">
        <v>10</v>
      </c>
      <c r="B50" s="8" t="s">
        <v>57</v>
      </c>
      <c r="C50" s="8"/>
      <c r="D50" s="13" t="s">
        <v>39</v>
      </c>
      <c r="E50" s="12"/>
      <c r="F50" s="13" t="s">
        <v>39</v>
      </c>
      <c r="G50" s="12"/>
      <c r="H50" s="12"/>
    </row>
    <row r="51" spans="1:8" ht="10.5" customHeight="1">
      <c r="A51" s="8"/>
      <c r="B51" s="8"/>
      <c r="C51" s="8"/>
      <c r="D51" s="12"/>
      <c r="E51" s="12"/>
      <c r="F51" s="12"/>
      <c r="G51" s="12"/>
      <c r="H51" s="12"/>
    </row>
    <row r="52" spans="1:8" ht="18">
      <c r="A52" s="8">
        <v>11</v>
      </c>
      <c r="B52" s="8" t="s">
        <v>58</v>
      </c>
      <c r="C52" s="8"/>
      <c r="D52" s="30">
        <v>318</v>
      </c>
      <c r="E52" s="12"/>
      <c r="F52" s="13" t="s">
        <v>39</v>
      </c>
      <c r="G52" s="37"/>
      <c r="H52" s="12"/>
    </row>
    <row r="53" spans="1:8" ht="10.5" customHeight="1">
      <c r="A53" s="8"/>
      <c r="B53" s="8"/>
      <c r="C53" s="8"/>
      <c r="D53" s="12"/>
      <c r="E53" s="12"/>
      <c r="F53" s="12"/>
      <c r="G53" s="12"/>
      <c r="H53" s="12"/>
    </row>
    <row r="54" spans="1:8" ht="18">
      <c r="A54" s="8">
        <v>12</v>
      </c>
      <c r="B54" s="8" t="s">
        <v>59</v>
      </c>
      <c r="C54" s="8"/>
      <c r="D54" s="12"/>
      <c r="E54" s="12"/>
      <c r="F54" s="12"/>
      <c r="G54" s="12"/>
      <c r="H54" s="12"/>
    </row>
    <row r="55" spans="1:8" ht="18">
      <c r="A55" s="8"/>
      <c r="B55" s="8"/>
      <c r="C55" s="8" t="s">
        <v>73</v>
      </c>
      <c r="D55" s="12">
        <v>3007</v>
      </c>
      <c r="E55" s="12"/>
      <c r="F55" s="13" t="s">
        <v>39</v>
      </c>
      <c r="G55" s="12"/>
      <c r="H55" s="12"/>
    </row>
    <row r="56" spans="1:8" ht="18">
      <c r="A56" s="8"/>
      <c r="B56" s="8"/>
      <c r="C56" s="8"/>
      <c r="D56" s="16">
        <f>SUM(D48:D55)</f>
        <v>99930</v>
      </c>
      <c r="E56" s="12"/>
      <c r="F56" s="16">
        <f>SUM(F48:F55)</f>
        <v>55</v>
      </c>
      <c r="G56" s="12"/>
      <c r="H56" s="12"/>
    </row>
    <row r="57" spans="1:8" ht="18">
      <c r="A57" s="8"/>
      <c r="B57" s="8"/>
      <c r="C57" s="8"/>
      <c r="D57" s="15"/>
      <c r="E57" s="12"/>
      <c r="F57" s="15"/>
      <c r="G57" s="12"/>
      <c r="H57" s="12"/>
    </row>
    <row r="58" spans="1:8" ht="18">
      <c r="A58" s="8">
        <v>13</v>
      </c>
      <c r="B58" s="8" t="s">
        <v>60</v>
      </c>
      <c r="C58" s="8"/>
      <c r="D58" s="19">
        <f>(D40-D20-D52-D55)/49000*100</f>
        <v>197.0857142857143</v>
      </c>
      <c r="E58" s="19"/>
      <c r="F58" s="19">
        <v>16.36</v>
      </c>
      <c r="G58" s="12"/>
      <c r="H58" s="12"/>
    </row>
    <row r="59" spans="1:8" ht="18">
      <c r="A59" s="8"/>
      <c r="B59" s="8"/>
      <c r="C59" s="8"/>
      <c r="D59" s="15"/>
      <c r="E59" s="12"/>
      <c r="F59" s="15"/>
      <c r="G59" s="12"/>
      <c r="H59" s="12"/>
    </row>
    <row r="60" spans="1:8" ht="18">
      <c r="A60" s="8"/>
      <c r="B60" s="8"/>
      <c r="C60" s="8"/>
      <c r="D60" s="12"/>
      <c r="E60" s="12"/>
      <c r="F60" s="12"/>
      <c r="G60" s="12"/>
      <c r="H60" s="12"/>
    </row>
    <row r="61" spans="1:8" ht="18">
      <c r="A61" s="8"/>
      <c r="B61" s="8"/>
      <c r="C61" s="8"/>
      <c r="D61" s="12"/>
      <c r="E61" s="12"/>
      <c r="F61" s="12"/>
      <c r="G61" s="12"/>
      <c r="H61" s="12"/>
    </row>
    <row r="62" spans="1:8" ht="18">
      <c r="A62" s="8"/>
      <c r="B62" s="8"/>
      <c r="C62" s="8"/>
      <c r="D62" s="12"/>
      <c r="E62" s="12"/>
      <c r="F62" s="12"/>
      <c r="G62" s="12"/>
      <c r="H62" s="12"/>
    </row>
    <row r="63" spans="1:8" ht="18">
      <c r="A63" s="8"/>
      <c r="B63" s="8"/>
      <c r="C63" s="8"/>
      <c r="D63" s="12"/>
      <c r="E63" s="12"/>
      <c r="F63" s="12"/>
      <c r="G63" s="12"/>
      <c r="H63" s="12"/>
    </row>
    <row r="64" spans="1:8" ht="18">
      <c r="A64" s="8"/>
      <c r="B64" s="8"/>
      <c r="C64" s="8"/>
      <c r="D64" s="12"/>
      <c r="E64" s="12"/>
      <c r="F64" s="12"/>
      <c r="G64" s="12"/>
      <c r="H64" s="12"/>
    </row>
    <row r="65" spans="1:8" ht="18">
      <c r="A65" s="8"/>
      <c r="B65" s="8"/>
      <c r="C65" s="8"/>
      <c r="D65" s="12"/>
      <c r="E65" s="12"/>
      <c r="F65" s="12"/>
      <c r="G65" s="12"/>
      <c r="H65" s="12"/>
    </row>
    <row r="66" spans="1:8" ht="18">
      <c r="A66" s="8"/>
      <c r="B66" s="8"/>
      <c r="C66" s="8"/>
      <c r="D66" s="12"/>
      <c r="E66" s="12"/>
      <c r="F66" s="12"/>
      <c r="G66" s="12"/>
      <c r="H66" s="12"/>
    </row>
  </sheetData>
  <printOptions/>
  <pageMargins left="0.59" right="0.5" top="0.8" bottom="0.38" header="0" footer="0"/>
  <pageSetup fitToHeight="1" fitToWidth="1" horizontalDpi="1200" verticalDpi="12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3"/>
  <sheetViews>
    <sheetView showOutlineSymbols="0" zoomScale="75" zoomScaleNormal="75" workbookViewId="0" topLeftCell="A45">
      <selection activeCell="H3" sqref="H3"/>
    </sheetView>
  </sheetViews>
  <sheetFormatPr defaultColWidth="8.88671875" defaultRowHeight="15"/>
  <cols>
    <col min="1" max="2" width="3.6640625" style="1" customWidth="1"/>
    <col min="3" max="3" width="25.6640625" style="1" customWidth="1"/>
    <col min="4" max="4" width="12.6640625" style="1" customWidth="1"/>
    <col min="5" max="5" width="3.88671875" style="1" customWidth="1"/>
    <col min="6" max="6" width="12.6640625" style="1" customWidth="1"/>
    <col min="7" max="7" width="1.2265625" style="1" customWidth="1"/>
    <col min="8" max="8" width="13.3359375" style="1" customWidth="1"/>
    <col min="9" max="9" width="12.88671875" style="1" customWidth="1"/>
    <col min="10" max="16384" width="10.6640625" style="1" customWidth="1"/>
  </cols>
  <sheetData>
    <row r="1" spans="1:10" ht="23.25">
      <c r="A1" s="38" t="s">
        <v>26</v>
      </c>
      <c r="B1" s="39"/>
      <c r="C1" s="39"/>
      <c r="D1" s="39"/>
      <c r="E1" s="39"/>
      <c r="F1" s="40"/>
      <c r="G1" s="39"/>
      <c r="H1" s="39"/>
      <c r="I1" s="39"/>
      <c r="J1" s="39"/>
    </row>
    <row r="2" spans="1:10" ht="15">
      <c r="A2" s="40" t="s">
        <v>27</v>
      </c>
      <c r="D2" s="40"/>
      <c r="F2" s="40"/>
      <c r="J2" s="39"/>
    </row>
    <row r="3" spans="1:10" ht="15">
      <c r="A3" s="26" t="s">
        <v>28</v>
      </c>
      <c r="J3" s="39"/>
    </row>
    <row r="4" spans="1:10" ht="15">
      <c r="A4" s="39"/>
      <c r="J4" s="39"/>
    </row>
    <row r="5" spans="1:10" ht="15.75">
      <c r="A5" s="5" t="s">
        <v>283</v>
      </c>
      <c r="J5" s="39"/>
    </row>
    <row r="6" spans="1:10" ht="15.75">
      <c r="A6" s="5"/>
      <c r="J6" s="39"/>
    </row>
    <row r="7" spans="1:10" ht="15">
      <c r="A7" s="39"/>
      <c r="J7" s="39"/>
    </row>
    <row r="8" spans="1:10" ht="15.75">
      <c r="A8" s="5">
        <v>1</v>
      </c>
      <c r="B8" s="5" t="s">
        <v>86</v>
      </c>
      <c r="C8" s="5"/>
      <c r="J8" s="39"/>
    </row>
    <row r="9" spans="1:10" ht="15.75">
      <c r="A9" s="5"/>
      <c r="B9" s="5"/>
      <c r="C9" s="5"/>
      <c r="J9" s="39"/>
    </row>
    <row r="10" spans="2:10" s="80" customFormat="1" ht="15">
      <c r="B10" s="80" t="s">
        <v>260</v>
      </c>
      <c r="J10" s="81"/>
    </row>
    <row r="11" spans="2:10" s="80" customFormat="1" ht="15">
      <c r="B11" s="80" t="s">
        <v>261</v>
      </c>
      <c r="J11" s="81"/>
    </row>
    <row r="12" s="80" customFormat="1" ht="15">
      <c r="J12" s="81"/>
    </row>
    <row r="13" spans="1:10" ht="15.75">
      <c r="A13" s="5"/>
      <c r="B13" s="6" t="s">
        <v>87</v>
      </c>
      <c r="J13" s="39"/>
    </row>
    <row r="14" spans="1:10" ht="15.75">
      <c r="A14" s="5"/>
      <c r="B14" s="6" t="s">
        <v>252</v>
      </c>
      <c r="J14" s="39"/>
    </row>
    <row r="15" spans="1:10" ht="15.75">
      <c r="A15" s="5"/>
      <c r="J15" s="39"/>
    </row>
    <row r="16" spans="1:10" ht="15.75">
      <c r="A16" s="5">
        <v>2</v>
      </c>
      <c r="B16" s="5" t="s">
        <v>88</v>
      </c>
      <c r="C16" s="5"/>
      <c r="J16" s="39"/>
    </row>
    <row r="17" spans="1:10" ht="15.75">
      <c r="A17" s="5"/>
      <c r="B17" s="5"/>
      <c r="C17" s="5"/>
      <c r="J17" s="39"/>
    </row>
    <row r="18" spans="1:10" ht="15.75">
      <c r="A18" s="5"/>
      <c r="B18" s="6" t="s">
        <v>246</v>
      </c>
      <c r="J18" s="39"/>
    </row>
    <row r="19" spans="1:10" ht="15.75">
      <c r="A19" s="5"/>
      <c r="J19" s="39"/>
    </row>
    <row r="20" spans="1:10" ht="15.75">
      <c r="A20" s="5">
        <v>3</v>
      </c>
      <c r="B20" s="5" t="s">
        <v>89</v>
      </c>
      <c r="C20" s="5"/>
      <c r="J20" s="39"/>
    </row>
    <row r="21" spans="1:10" ht="15.75">
      <c r="A21" s="5"/>
      <c r="B21" s="5"/>
      <c r="C21" s="5"/>
      <c r="J21" s="39"/>
    </row>
    <row r="22" spans="1:10" ht="15.75">
      <c r="A22" s="5"/>
      <c r="B22" s="6" t="s">
        <v>247</v>
      </c>
      <c r="J22" s="39"/>
    </row>
    <row r="23" spans="1:10" ht="15.75">
      <c r="A23" s="5"/>
      <c r="J23" s="39"/>
    </row>
    <row r="24" spans="1:10" ht="15.75">
      <c r="A24" s="5">
        <v>4</v>
      </c>
      <c r="B24" s="5" t="s">
        <v>90</v>
      </c>
      <c r="C24" s="5"/>
      <c r="J24" s="39"/>
    </row>
    <row r="25" spans="1:10" ht="15.75">
      <c r="A25" s="5"/>
      <c r="E25" s="5"/>
      <c r="F25" s="2" t="s">
        <v>123</v>
      </c>
      <c r="J25" s="39"/>
    </row>
    <row r="26" spans="1:10" ht="15.75">
      <c r="A26" s="5"/>
      <c r="D26" s="2" t="s">
        <v>121</v>
      </c>
      <c r="E26" s="7"/>
      <c r="F26" s="2" t="s">
        <v>121</v>
      </c>
      <c r="J26" s="39"/>
    </row>
    <row r="27" spans="1:10" ht="15.75">
      <c r="A27" s="5"/>
      <c r="D27" s="2" t="s">
        <v>122</v>
      </c>
      <c r="E27" s="7"/>
      <c r="F27" s="2" t="s">
        <v>124</v>
      </c>
      <c r="J27" s="39"/>
    </row>
    <row r="28" spans="1:10" ht="15.75">
      <c r="A28" s="5"/>
      <c r="D28" s="2" t="s">
        <v>208</v>
      </c>
      <c r="E28" s="7"/>
      <c r="F28" s="2" t="s">
        <v>208</v>
      </c>
      <c r="J28" s="39"/>
    </row>
    <row r="29" spans="1:10" ht="15.75">
      <c r="A29" s="5"/>
      <c r="D29" s="2" t="s">
        <v>38</v>
      </c>
      <c r="E29" s="7"/>
      <c r="F29" s="2" t="s">
        <v>38</v>
      </c>
      <c r="J29" s="39"/>
    </row>
    <row r="30" spans="1:10" ht="15.75">
      <c r="A30" s="5"/>
      <c r="J30" s="39"/>
    </row>
    <row r="31" spans="1:10" ht="15.75">
      <c r="A31" s="5"/>
      <c r="B31" s="6" t="s">
        <v>91</v>
      </c>
      <c r="D31" s="72">
        <v>-274</v>
      </c>
      <c r="E31" s="73"/>
      <c r="F31" s="72">
        <v>-812</v>
      </c>
      <c r="J31" s="39"/>
    </row>
    <row r="32" spans="1:10" ht="15.75">
      <c r="A32" s="5"/>
      <c r="B32" s="6" t="s">
        <v>224</v>
      </c>
      <c r="D32" s="72">
        <v>28</v>
      </c>
      <c r="E32" s="73"/>
      <c r="F32" s="72">
        <v>28</v>
      </c>
      <c r="J32" s="39"/>
    </row>
    <row r="33" spans="1:10" ht="15.75">
      <c r="A33" s="5"/>
      <c r="B33" s="6" t="s">
        <v>244</v>
      </c>
      <c r="D33" s="73">
        <v>400</v>
      </c>
      <c r="E33" s="64"/>
      <c r="F33" s="73">
        <v>180</v>
      </c>
      <c r="J33" s="39"/>
    </row>
    <row r="34" spans="1:10" ht="18.75" customHeight="1">
      <c r="A34" s="5"/>
      <c r="D34" s="74">
        <f>SUM(D31:D33)</f>
        <v>154</v>
      </c>
      <c r="E34" s="64"/>
      <c r="F34" s="74">
        <f>SUM(F31:F33)</f>
        <v>-604</v>
      </c>
      <c r="J34" s="39"/>
    </row>
    <row r="35" spans="1:10" ht="18.75" customHeight="1">
      <c r="A35" s="5"/>
      <c r="D35" s="74"/>
      <c r="E35" s="64"/>
      <c r="F35" s="74"/>
      <c r="J35" s="39"/>
    </row>
    <row r="36" spans="1:10" ht="18.75" customHeight="1">
      <c r="A36" s="5"/>
      <c r="B36" s="1" t="s">
        <v>262</v>
      </c>
      <c r="D36" s="91"/>
      <c r="E36" s="92"/>
      <c r="F36" s="91"/>
      <c r="J36" s="39"/>
    </row>
    <row r="37" spans="1:10" ht="18.75" customHeight="1">
      <c r="A37" s="5"/>
      <c r="B37" s="1" t="s">
        <v>290</v>
      </c>
      <c r="D37" s="91"/>
      <c r="E37" s="64"/>
      <c r="F37" s="91"/>
      <c r="J37" s="39"/>
    </row>
    <row r="38" spans="1:10" ht="15.75">
      <c r="A38" s="5"/>
      <c r="D38" s="91"/>
      <c r="E38" s="64"/>
      <c r="F38" s="91"/>
      <c r="J38" s="39"/>
    </row>
    <row r="39" spans="1:10" ht="15.75">
      <c r="A39" s="5">
        <v>5</v>
      </c>
      <c r="B39" s="5" t="s">
        <v>92</v>
      </c>
      <c r="C39" s="5"/>
      <c r="J39" s="39"/>
    </row>
    <row r="40" spans="1:10" ht="15.75">
      <c r="A40" s="5"/>
      <c r="B40" s="5"/>
      <c r="C40" s="5"/>
      <c r="J40" s="39"/>
    </row>
    <row r="41" spans="1:10" ht="15.75">
      <c r="A41" s="5"/>
      <c r="B41" s="6" t="s">
        <v>279</v>
      </c>
      <c r="D41" s="14"/>
      <c r="E41" s="14"/>
      <c r="F41" s="14"/>
      <c r="G41" s="14"/>
      <c r="H41" s="14"/>
      <c r="I41" s="14"/>
      <c r="J41" s="39"/>
    </row>
    <row r="42" spans="1:10" ht="15.75">
      <c r="A42" s="5"/>
      <c r="B42" s="6" t="s">
        <v>263</v>
      </c>
      <c r="D42" s="14"/>
      <c r="E42" s="14"/>
      <c r="F42" s="14"/>
      <c r="G42" s="14"/>
      <c r="H42" s="14"/>
      <c r="I42" s="14"/>
      <c r="J42" s="39"/>
    </row>
    <row r="43" spans="1:10" ht="15.75">
      <c r="A43" s="5"/>
      <c r="D43" s="14"/>
      <c r="E43" s="14"/>
      <c r="F43" s="14"/>
      <c r="G43" s="14"/>
      <c r="H43" s="14"/>
      <c r="I43" s="14"/>
      <c r="J43" s="39"/>
    </row>
    <row r="44" spans="1:10" ht="15.75">
      <c r="A44" s="5">
        <v>6</v>
      </c>
      <c r="B44" s="5" t="s">
        <v>93</v>
      </c>
      <c r="C44" s="5"/>
      <c r="J44" s="39"/>
    </row>
    <row r="45" spans="1:10" ht="15.75">
      <c r="A45" s="5"/>
      <c r="B45" s="5"/>
      <c r="C45" s="5"/>
      <c r="J45" s="39"/>
    </row>
    <row r="46" spans="1:10" ht="15.75">
      <c r="A46" s="5"/>
      <c r="B46" s="6" t="s">
        <v>284</v>
      </c>
      <c r="J46" s="39"/>
    </row>
    <row r="47" spans="1:10" ht="15.75">
      <c r="A47" s="5"/>
      <c r="J47" s="39"/>
    </row>
    <row r="48" spans="1:10" ht="15.75">
      <c r="A48" s="5">
        <v>7</v>
      </c>
      <c r="B48" s="5" t="s">
        <v>94</v>
      </c>
      <c r="C48" s="5"/>
      <c r="J48" s="39"/>
    </row>
    <row r="49" spans="1:10" ht="15.75">
      <c r="A49" s="5"/>
      <c r="B49" s="5"/>
      <c r="C49" s="5"/>
      <c r="J49" s="39"/>
    </row>
    <row r="50" spans="1:10" ht="15.75">
      <c r="A50" s="5"/>
      <c r="B50" s="6" t="s">
        <v>248</v>
      </c>
      <c r="J50" s="39"/>
    </row>
    <row r="51" spans="1:10" ht="15.75">
      <c r="A51" s="5"/>
      <c r="J51" s="39"/>
    </row>
    <row r="52" spans="1:10" ht="15.75">
      <c r="A52" s="5">
        <v>8</v>
      </c>
      <c r="B52" s="5" t="s">
        <v>95</v>
      </c>
      <c r="C52" s="5"/>
      <c r="J52" s="39"/>
    </row>
    <row r="53" spans="1:10" ht="15.75">
      <c r="A53" s="5"/>
      <c r="B53" s="5"/>
      <c r="C53" s="5"/>
      <c r="J53" s="39"/>
    </row>
    <row r="54" spans="1:10" ht="15.75">
      <c r="A54" s="5"/>
      <c r="B54" s="1" t="s">
        <v>249</v>
      </c>
      <c r="C54" s="6"/>
      <c r="J54" s="39"/>
    </row>
    <row r="55" spans="1:10" ht="15.75">
      <c r="A55" s="5"/>
      <c r="B55" s="1" t="s">
        <v>225</v>
      </c>
      <c r="C55" s="6"/>
      <c r="J55" s="39"/>
    </row>
    <row r="56" spans="1:10" ht="15.75">
      <c r="A56" s="5"/>
      <c r="C56" s="6"/>
      <c r="J56" s="39"/>
    </row>
    <row r="57" spans="1:10" ht="15.75">
      <c r="A57" s="5">
        <v>9</v>
      </c>
      <c r="B57" s="5" t="s">
        <v>96</v>
      </c>
      <c r="C57" s="5"/>
      <c r="J57" s="39"/>
    </row>
    <row r="58" spans="1:10" ht="15.75">
      <c r="A58" s="5"/>
      <c r="C58" s="6"/>
      <c r="J58" s="39"/>
    </row>
    <row r="59" spans="1:10" ht="15.75">
      <c r="A59" s="5"/>
      <c r="B59" s="80" t="s">
        <v>4</v>
      </c>
      <c r="C59" s="80" t="s">
        <v>226</v>
      </c>
      <c r="D59" s="80"/>
      <c r="E59" s="80"/>
      <c r="F59" s="80"/>
      <c r="G59" s="80"/>
      <c r="H59" s="80"/>
      <c r="I59" s="80"/>
      <c r="J59" s="81"/>
    </row>
    <row r="60" spans="1:10" ht="15.75">
      <c r="A60" s="5"/>
      <c r="B60" s="80"/>
      <c r="C60" s="80"/>
      <c r="D60" s="80"/>
      <c r="E60" s="80"/>
      <c r="F60" s="80"/>
      <c r="G60" s="80"/>
      <c r="H60" s="80"/>
      <c r="I60" s="80"/>
      <c r="J60" s="81"/>
    </row>
    <row r="61" spans="1:10" ht="15.75">
      <c r="A61" s="5"/>
      <c r="B61" s="80"/>
      <c r="C61" s="80" t="s">
        <v>227</v>
      </c>
      <c r="D61" s="80"/>
      <c r="E61" s="80"/>
      <c r="F61" s="80"/>
      <c r="G61" s="80"/>
      <c r="H61" s="80"/>
      <c r="I61" s="80"/>
      <c r="J61" s="81"/>
    </row>
    <row r="62" spans="1:10" ht="15.75">
      <c r="A62" s="5"/>
      <c r="B62" s="80"/>
      <c r="C62" s="80" t="s">
        <v>228</v>
      </c>
      <c r="D62" s="80"/>
      <c r="E62" s="80"/>
      <c r="F62" s="80"/>
      <c r="G62" s="80"/>
      <c r="H62" s="80"/>
      <c r="I62" s="80"/>
      <c r="J62" s="81"/>
    </row>
    <row r="63" spans="1:10" ht="15.75">
      <c r="A63" s="5"/>
      <c r="B63" s="80"/>
      <c r="C63" s="80" t="s">
        <v>229</v>
      </c>
      <c r="D63" s="80"/>
      <c r="E63" s="80"/>
      <c r="F63" s="80"/>
      <c r="G63" s="80"/>
      <c r="H63" s="80"/>
      <c r="I63" s="80"/>
      <c r="J63" s="81"/>
    </row>
    <row r="64" spans="1:10" ht="15.75">
      <c r="A64" s="5"/>
      <c r="C64" s="1" t="s">
        <v>230</v>
      </c>
      <c r="J64" s="39"/>
    </row>
    <row r="65" spans="1:11" ht="15.75">
      <c r="A65" s="5"/>
      <c r="B65" s="80"/>
      <c r="C65" s="80" t="s">
        <v>231</v>
      </c>
      <c r="D65" s="80"/>
      <c r="E65" s="80"/>
      <c r="F65" s="80"/>
      <c r="G65" s="80"/>
      <c r="H65" s="80"/>
      <c r="I65" s="80"/>
      <c r="J65" s="81"/>
      <c r="K65" s="80"/>
    </row>
    <row r="66" spans="1:11" ht="15.75">
      <c r="A66" s="5"/>
      <c r="B66" s="80"/>
      <c r="C66" s="80"/>
      <c r="D66" s="80"/>
      <c r="E66" s="80"/>
      <c r="F66" s="80"/>
      <c r="G66" s="80"/>
      <c r="H66" s="80"/>
      <c r="I66" s="80"/>
      <c r="J66" s="81"/>
      <c r="K66" s="80"/>
    </row>
    <row r="67" spans="1:11" ht="15.75">
      <c r="A67" s="5"/>
      <c r="B67" s="80"/>
      <c r="C67" s="80" t="s">
        <v>235</v>
      </c>
      <c r="D67" s="80"/>
      <c r="E67" s="80"/>
      <c r="F67" s="80"/>
      <c r="G67" s="80"/>
      <c r="H67" s="80"/>
      <c r="I67" s="80"/>
      <c r="J67" s="81"/>
      <c r="K67" s="80"/>
    </row>
    <row r="68" spans="1:11" ht="15.75">
      <c r="A68" s="5"/>
      <c r="B68" s="80"/>
      <c r="C68" s="80"/>
      <c r="D68" s="80"/>
      <c r="E68" s="80"/>
      <c r="F68" s="80"/>
      <c r="G68" s="80"/>
      <c r="H68" s="80"/>
      <c r="I68" s="80"/>
      <c r="J68" s="81"/>
      <c r="K68" s="80"/>
    </row>
    <row r="69" spans="1:11" ht="15.75">
      <c r="A69" s="5"/>
      <c r="B69" s="80" t="s">
        <v>5</v>
      </c>
      <c r="C69" s="80" t="s">
        <v>232</v>
      </c>
      <c r="D69" s="80"/>
      <c r="E69" s="80"/>
      <c r="F69" s="80"/>
      <c r="G69" s="80"/>
      <c r="H69" s="80"/>
      <c r="I69" s="80"/>
      <c r="J69" s="81"/>
      <c r="K69" s="80"/>
    </row>
    <row r="70" spans="1:11" ht="15.75">
      <c r="A70" s="5"/>
      <c r="B70" s="80"/>
      <c r="C70" s="80"/>
      <c r="D70" s="80"/>
      <c r="E70" s="80"/>
      <c r="F70" s="80"/>
      <c r="G70" s="80"/>
      <c r="H70" s="80"/>
      <c r="I70" s="80"/>
      <c r="J70" s="81"/>
      <c r="K70" s="80"/>
    </row>
    <row r="71" spans="1:11" ht="15.75">
      <c r="A71" s="5"/>
      <c r="B71" s="80"/>
      <c r="C71" s="80" t="s">
        <v>233</v>
      </c>
      <c r="D71" s="80"/>
      <c r="E71" s="80"/>
      <c r="F71" s="80"/>
      <c r="G71" s="80"/>
      <c r="H71" s="80"/>
      <c r="I71" s="80"/>
      <c r="J71" s="81"/>
      <c r="K71" s="80"/>
    </row>
    <row r="72" spans="1:11" ht="15.75">
      <c r="A72" s="5"/>
      <c r="B72" s="80"/>
      <c r="C72" s="80" t="s">
        <v>240</v>
      </c>
      <c r="D72" s="80"/>
      <c r="E72" s="80"/>
      <c r="F72" s="80"/>
      <c r="G72" s="80"/>
      <c r="H72" s="80"/>
      <c r="I72" s="80"/>
      <c r="J72" s="81"/>
      <c r="K72" s="80"/>
    </row>
    <row r="73" spans="1:3" ht="15.75">
      <c r="A73" s="5"/>
      <c r="C73" s="1" t="s">
        <v>241</v>
      </c>
    </row>
    <row r="74" ht="15.75">
      <c r="A74" s="5"/>
    </row>
    <row r="75" spans="1:11" ht="15.75">
      <c r="A75" s="5"/>
      <c r="B75" s="80"/>
      <c r="C75" s="80" t="s">
        <v>286</v>
      </c>
      <c r="D75" s="80"/>
      <c r="E75" s="80"/>
      <c r="F75" s="80"/>
      <c r="G75" s="80"/>
      <c r="H75" s="80"/>
      <c r="I75" s="80"/>
      <c r="J75" s="80"/>
      <c r="K75" s="80"/>
    </row>
    <row r="76" spans="1:11" ht="15.75">
      <c r="A76" s="5"/>
      <c r="B76" s="80"/>
      <c r="C76" s="80" t="s">
        <v>285</v>
      </c>
      <c r="D76" s="80"/>
      <c r="E76" s="80"/>
      <c r="F76" s="80"/>
      <c r="G76" s="80"/>
      <c r="H76" s="80"/>
      <c r="I76" s="80"/>
      <c r="J76" s="80"/>
      <c r="K76" s="80"/>
    </row>
    <row r="77" spans="1:11" ht="15.75">
      <c r="A77" s="5"/>
      <c r="B77" s="80"/>
      <c r="C77" s="80"/>
      <c r="D77" s="80"/>
      <c r="E77" s="80"/>
      <c r="F77" s="80"/>
      <c r="G77" s="80"/>
      <c r="H77" s="80"/>
      <c r="I77" s="80"/>
      <c r="J77" s="80"/>
      <c r="K77" s="80"/>
    </row>
    <row r="78" spans="1:11" ht="15.75">
      <c r="A78" s="5"/>
      <c r="B78" s="80" t="s">
        <v>6</v>
      </c>
      <c r="C78" s="80" t="s">
        <v>234</v>
      </c>
      <c r="D78" s="80"/>
      <c r="E78" s="80"/>
      <c r="F78" s="80"/>
      <c r="G78" s="80"/>
      <c r="H78" s="80"/>
      <c r="I78" s="80"/>
      <c r="J78" s="80"/>
      <c r="K78" s="80"/>
    </row>
    <row r="79" spans="1:11" ht="15.75">
      <c r="A79" s="5"/>
      <c r="B79" s="80"/>
      <c r="C79" s="80"/>
      <c r="D79" s="80"/>
      <c r="E79" s="80"/>
      <c r="F79" s="80"/>
      <c r="G79" s="80"/>
      <c r="H79" s="80"/>
      <c r="I79" s="80"/>
      <c r="J79" s="80"/>
      <c r="K79" s="80"/>
    </row>
    <row r="80" spans="1:10" ht="15.75">
      <c r="A80" s="5"/>
      <c r="C80" s="80" t="s">
        <v>236</v>
      </c>
      <c r="D80" s="80"/>
      <c r="E80" s="80"/>
      <c r="F80" s="80"/>
      <c r="G80" s="80"/>
      <c r="H80" s="80"/>
      <c r="I80" s="80"/>
      <c r="J80" s="39"/>
    </row>
    <row r="81" spans="1:10" ht="15.75">
      <c r="A81" s="5"/>
      <c r="B81" s="5"/>
      <c r="C81" s="80" t="s">
        <v>237</v>
      </c>
      <c r="D81" s="80"/>
      <c r="E81" s="80"/>
      <c r="F81" s="80"/>
      <c r="G81" s="80"/>
      <c r="H81" s="80"/>
      <c r="I81" s="80"/>
      <c r="J81" s="39"/>
    </row>
    <row r="82" spans="1:10" ht="15.75">
      <c r="A82" s="5"/>
      <c r="B82" s="5"/>
      <c r="C82" s="80"/>
      <c r="D82" s="80"/>
      <c r="E82" s="80"/>
      <c r="F82" s="80"/>
      <c r="G82" s="80"/>
      <c r="H82" s="80"/>
      <c r="I82" s="80"/>
      <c r="J82" s="39"/>
    </row>
    <row r="83" spans="1:10" ht="15.75">
      <c r="A83" s="5"/>
      <c r="B83" s="80"/>
      <c r="C83" s="80" t="s">
        <v>238</v>
      </c>
      <c r="D83" s="80"/>
      <c r="E83" s="80"/>
      <c r="F83" s="80"/>
      <c r="G83" s="80"/>
      <c r="H83" s="80"/>
      <c r="I83" s="80"/>
      <c r="J83" s="81"/>
    </row>
    <row r="84" spans="1:11" ht="15.75">
      <c r="A84" s="5"/>
      <c r="B84" s="80"/>
      <c r="C84" s="80" t="s">
        <v>239</v>
      </c>
      <c r="D84" s="80"/>
      <c r="E84" s="80"/>
      <c r="F84" s="80"/>
      <c r="G84" s="80"/>
      <c r="H84" s="80"/>
      <c r="I84" s="80"/>
      <c r="J84" s="80"/>
      <c r="K84" s="80"/>
    </row>
    <row r="85" ht="15">
      <c r="J85" s="39"/>
    </row>
    <row r="86" spans="1:10" ht="15.75">
      <c r="A86" s="5"/>
      <c r="B86" s="5"/>
      <c r="C86" s="5"/>
      <c r="J86" s="39"/>
    </row>
    <row r="87" spans="1:10" ht="15.75">
      <c r="A87" s="5">
        <v>10</v>
      </c>
      <c r="B87" s="5" t="s">
        <v>97</v>
      </c>
      <c r="J87" s="39"/>
    </row>
    <row r="88" spans="1:10" ht="15.75">
      <c r="A88" s="5"/>
      <c r="B88" s="5"/>
      <c r="J88" s="39"/>
    </row>
    <row r="89" spans="1:10" ht="15.75">
      <c r="A89" s="5"/>
      <c r="B89" s="6" t="s">
        <v>98</v>
      </c>
      <c r="C89" s="5"/>
      <c r="J89" s="39"/>
    </row>
    <row r="90" spans="1:10" ht="15.75">
      <c r="A90" s="5"/>
      <c r="C90" s="5"/>
      <c r="J90" s="39"/>
    </row>
    <row r="91" spans="1:10" ht="15.75">
      <c r="A91" s="5">
        <v>11</v>
      </c>
      <c r="B91" s="5" t="s">
        <v>99</v>
      </c>
      <c r="J91" s="39"/>
    </row>
    <row r="92" spans="1:10" ht="15.75">
      <c r="A92" s="5"/>
      <c r="B92" s="5"/>
      <c r="J92" s="39"/>
    </row>
    <row r="93" spans="1:10" ht="15.75">
      <c r="A93" s="5"/>
      <c r="B93" s="6" t="s">
        <v>250</v>
      </c>
      <c r="J93" s="39"/>
    </row>
    <row r="94" spans="1:10" ht="15.75">
      <c r="A94" s="5"/>
      <c r="B94" s="6" t="s">
        <v>100</v>
      </c>
      <c r="C94" s="5"/>
      <c r="J94" s="39"/>
    </row>
    <row r="95" spans="1:10" ht="15.75">
      <c r="A95" s="5"/>
      <c r="C95" s="5"/>
      <c r="J95" s="39"/>
    </row>
    <row r="96" spans="1:10" ht="15.75">
      <c r="A96" s="5">
        <v>12</v>
      </c>
      <c r="B96" s="5" t="s">
        <v>101</v>
      </c>
      <c r="J96" s="39"/>
    </row>
    <row r="97" spans="1:10" ht="15.75">
      <c r="A97" s="5"/>
      <c r="B97" s="5"/>
      <c r="J97" s="39"/>
    </row>
    <row r="98" spans="1:10" ht="15.75">
      <c r="A98" s="5"/>
      <c r="B98" s="6" t="s">
        <v>245</v>
      </c>
      <c r="G98" s="7"/>
      <c r="J98" s="39"/>
    </row>
    <row r="99" spans="1:10" ht="15.75">
      <c r="A99" s="5"/>
      <c r="J99" s="39"/>
    </row>
    <row r="100" spans="1:10" ht="15.75">
      <c r="A100" s="5"/>
      <c r="F100" s="2" t="s">
        <v>38</v>
      </c>
      <c r="J100" s="39"/>
    </row>
    <row r="101" spans="1:10" ht="15.75">
      <c r="A101" s="5"/>
      <c r="B101" s="6" t="s">
        <v>264</v>
      </c>
      <c r="F101" s="14">
        <f>BSHEET!D52</f>
        <v>318</v>
      </c>
      <c r="J101" s="39"/>
    </row>
    <row r="102" spans="1:10" ht="15.75">
      <c r="A102" s="5"/>
      <c r="B102" s="6" t="s">
        <v>265</v>
      </c>
      <c r="F102" s="14">
        <f>BSHEET!D35</f>
        <v>19863</v>
      </c>
      <c r="J102" s="39"/>
    </row>
    <row r="103" spans="1:10" ht="15.75">
      <c r="A103" s="5"/>
      <c r="F103" s="14"/>
      <c r="J103" s="39"/>
    </row>
    <row r="104" spans="1:10" ht="16.5" thickBot="1">
      <c r="A104" s="5"/>
      <c r="C104" s="5"/>
      <c r="F104" s="61">
        <f>SUM(F101:F102)</f>
        <v>20181</v>
      </c>
      <c r="J104" s="39"/>
    </row>
    <row r="105" spans="1:10" ht="16.5" thickTop="1">
      <c r="A105" s="5"/>
      <c r="C105" s="5"/>
      <c r="J105" s="39"/>
    </row>
    <row r="106" spans="1:10" ht="15.75">
      <c r="A106" s="5">
        <v>13</v>
      </c>
      <c r="B106" s="5" t="s">
        <v>102</v>
      </c>
      <c r="J106" s="39"/>
    </row>
    <row r="107" spans="1:10" ht="15.75">
      <c r="A107" s="5"/>
      <c r="B107" s="5"/>
      <c r="J107" s="39"/>
    </row>
    <row r="108" spans="1:10" ht="15.75">
      <c r="A108" s="5"/>
      <c r="B108" s="6" t="s">
        <v>218</v>
      </c>
      <c r="C108" s="5"/>
      <c r="J108" s="39"/>
    </row>
    <row r="109" spans="1:10" ht="15.75">
      <c r="A109" s="5"/>
      <c r="J109" s="39"/>
    </row>
    <row r="110" spans="1:10" ht="15.75">
      <c r="A110" s="5">
        <v>14</v>
      </c>
      <c r="B110" s="5" t="s">
        <v>103</v>
      </c>
      <c r="J110" s="39"/>
    </row>
    <row r="111" spans="1:10" ht="15.75">
      <c r="A111" s="5"/>
      <c r="J111" s="39"/>
    </row>
    <row r="112" spans="1:10" ht="15.75">
      <c r="A112" s="5"/>
      <c r="B112" s="6" t="s">
        <v>219</v>
      </c>
      <c r="C112" s="5"/>
      <c r="J112" s="39"/>
    </row>
    <row r="113" spans="1:10" ht="15.75">
      <c r="A113" s="5"/>
      <c r="J113" s="39"/>
    </row>
    <row r="114" spans="1:10" ht="15.75">
      <c r="A114" s="5">
        <v>15</v>
      </c>
      <c r="B114" s="5" t="s">
        <v>104</v>
      </c>
      <c r="J114" s="39"/>
    </row>
    <row r="115" spans="1:10" ht="15.75">
      <c r="A115" s="5"/>
      <c r="J115" s="39"/>
    </row>
    <row r="116" spans="1:10" ht="15.75">
      <c r="A116" s="5"/>
      <c r="B116" s="6" t="s">
        <v>220</v>
      </c>
      <c r="C116" s="5"/>
      <c r="D116" s="44"/>
      <c r="E116" s="44"/>
      <c r="F116" s="44"/>
      <c r="G116" s="44"/>
      <c r="H116" s="44"/>
      <c r="I116" s="44"/>
      <c r="J116" s="39"/>
    </row>
    <row r="117" spans="1:10" ht="15.75">
      <c r="A117" s="5"/>
      <c r="J117" s="39"/>
    </row>
    <row r="118" spans="1:256" ht="15.75">
      <c r="A118" s="5">
        <v>16</v>
      </c>
      <c r="B118" s="5" t="s">
        <v>105</v>
      </c>
      <c r="J118" s="44"/>
      <c r="K118" s="44"/>
      <c r="L118" s="44"/>
      <c r="M118" s="44"/>
      <c r="N118" s="44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</row>
    <row r="119" spans="1:10" ht="15.75">
      <c r="A119" s="5"/>
      <c r="J119" s="39"/>
    </row>
    <row r="120" spans="1:10" ht="15.75">
      <c r="A120" s="5"/>
      <c r="D120" s="5"/>
      <c r="E120" s="5"/>
      <c r="F120" s="2" t="s">
        <v>125</v>
      </c>
      <c r="G120" s="2"/>
      <c r="H120" s="2" t="s">
        <v>127</v>
      </c>
      <c r="J120" s="39"/>
    </row>
    <row r="121" spans="1:10" ht="15.75">
      <c r="A121" s="5"/>
      <c r="D121" s="2" t="s">
        <v>16</v>
      </c>
      <c r="E121" s="2"/>
      <c r="F121" s="2" t="s">
        <v>126</v>
      </c>
      <c r="G121" s="2"/>
      <c r="H121" s="2" t="s">
        <v>128</v>
      </c>
      <c r="J121" s="39"/>
    </row>
    <row r="122" spans="1:10" ht="15.75">
      <c r="A122" s="5"/>
      <c r="D122" s="2" t="s">
        <v>38</v>
      </c>
      <c r="E122" s="2"/>
      <c r="F122" s="2" t="s">
        <v>38</v>
      </c>
      <c r="G122" s="2"/>
      <c r="H122" s="2" t="s">
        <v>38</v>
      </c>
      <c r="J122" s="39"/>
    </row>
    <row r="123" spans="1:10" ht="15.75">
      <c r="A123" s="5"/>
      <c r="J123" s="39"/>
    </row>
    <row r="124" spans="1:10" ht="15.75">
      <c r="A124" s="5"/>
      <c r="B124" s="6" t="s">
        <v>106</v>
      </c>
      <c r="D124" s="73">
        <f>'Segment Report'!B10/1000</f>
        <v>45839.106</v>
      </c>
      <c r="E124" s="73"/>
      <c r="F124" s="73">
        <f>'Segment Report'!D10/1000</f>
        <v>9620.353916666669</v>
      </c>
      <c r="G124" s="73"/>
      <c r="H124" s="73">
        <f>'Segment Report'!F10/1000</f>
        <v>113566.174</v>
      </c>
      <c r="J124" s="39"/>
    </row>
    <row r="125" spans="1:10" ht="15.75">
      <c r="A125" s="5"/>
      <c r="B125" s="6" t="s">
        <v>107</v>
      </c>
      <c r="D125" s="73">
        <f>'Segment Report'!B12/1000</f>
        <v>5637.25</v>
      </c>
      <c r="E125" s="73"/>
      <c r="F125" s="73">
        <f>'Segment Report'!D12/1000</f>
        <v>432.202</v>
      </c>
      <c r="G125" s="73"/>
      <c r="H125" s="73">
        <f>'Segment Report'!F12/1000</f>
        <v>5710.28</v>
      </c>
      <c r="J125" s="39"/>
    </row>
    <row r="126" spans="1:10" ht="15.75">
      <c r="A126" s="5"/>
      <c r="B126" s="6" t="s">
        <v>108</v>
      </c>
      <c r="D126" s="72">
        <f>'Segment Report'!B14/1000</f>
        <v>175.927</v>
      </c>
      <c r="E126" s="73"/>
      <c r="F126" s="73">
        <v>-35</v>
      </c>
      <c r="G126" s="73"/>
      <c r="H126" s="73">
        <f>('Segment Report'!BJ12/1000)</f>
        <v>10641.806</v>
      </c>
      <c r="J126" s="39"/>
    </row>
    <row r="127" spans="1:10" ht="15.75">
      <c r="A127" s="5"/>
      <c r="D127" s="73"/>
      <c r="E127" s="73"/>
      <c r="F127" s="73"/>
      <c r="G127" s="73"/>
      <c r="H127" s="73"/>
      <c r="J127" s="39"/>
    </row>
    <row r="128" spans="1:10" ht="16.5" thickBot="1">
      <c r="A128" s="5"/>
      <c r="C128" s="5"/>
      <c r="D128" s="82">
        <f>SUM(D124:D126)</f>
        <v>51652.283</v>
      </c>
      <c r="E128" s="82"/>
      <c r="F128" s="82">
        <v>10017</v>
      </c>
      <c r="G128" s="82"/>
      <c r="H128" s="82">
        <f>SUM(H124:H126)</f>
        <v>129918.26</v>
      </c>
      <c r="J128" s="39"/>
    </row>
    <row r="129" spans="1:10" ht="16.5" thickTop="1">
      <c r="A129" s="5"/>
      <c r="C129" s="5"/>
      <c r="J129" s="39"/>
    </row>
    <row r="130" spans="1:10" ht="15.75">
      <c r="A130" s="5">
        <v>17</v>
      </c>
      <c r="B130" s="5" t="s">
        <v>109</v>
      </c>
      <c r="J130" s="39"/>
    </row>
    <row r="131" spans="1:10" ht="15.75">
      <c r="A131" s="5"/>
      <c r="B131" s="5" t="s">
        <v>110</v>
      </c>
      <c r="J131" s="39"/>
    </row>
    <row r="132" spans="1:10" ht="15.75">
      <c r="A132" s="5"/>
      <c r="J132" s="39"/>
    </row>
    <row r="133" spans="1:10" ht="15.75">
      <c r="A133" s="5"/>
      <c r="B133" s="6" t="s">
        <v>221</v>
      </c>
      <c r="J133" s="39"/>
    </row>
    <row r="134" spans="1:10" ht="15.75">
      <c r="A134" s="5"/>
      <c r="B134" s="6" t="s">
        <v>298</v>
      </c>
      <c r="J134" s="39"/>
    </row>
    <row r="135" spans="1:10" ht="15.75">
      <c r="A135" s="5"/>
      <c r="B135" s="6" t="s">
        <v>253</v>
      </c>
      <c r="J135" s="39"/>
    </row>
    <row r="136" spans="1:10" ht="15.75">
      <c r="A136" s="5"/>
      <c r="J136" s="39"/>
    </row>
    <row r="137" spans="1:10" ht="15.75">
      <c r="A137" s="5"/>
      <c r="B137" s="6" t="s">
        <v>222</v>
      </c>
      <c r="J137" s="39"/>
    </row>
    <row r="138" spans="1:10" ht="15.75">
      <c r="A138" s="5"/>
      <c r="B138" s="6" t="s">
        <v>242</v>
      </c>
      <c r="C138" s="5"/>
      <c r="J138" s="39"/>
    </row>
    <row r="139" spans="1:10" ht="15.75">
      <c r="A139" s="5"/>
      <c r="B139" s="6"/>
      <c r="J139" s="39"/>
    </row>
    <row r="140" spans="1:10" ht="15.75">
      <c r="A140" s="5">
        <v>18</v>
      </c>
      <c r="B140" s="5" t="s">
        <v>111</v>
      </c>
      <c r="J140" s="39"/>
    </row>
    <row r="141" spans="1:10" ht="15.75">
      <c r="A141" s="5"/>
      <c r="B141" s="5"/>
      <c r="J141" s="39"/>
    </row>
    <row r="142" spans="2:10" s="80" customFormat="1" ht="15">
      <c r="B142" s="80" t="s">
        <v>268</v>
      </c>
      <c r="J142" s="81"/>
    </row>
    <row r="143" spans="2:10" s="80" customFormat="1" ht="15">
      <c r="B143" s="80" t="s">
        <v>280</v>
      </c>
      <c r="J143" s="81"/>
    </row>
    <row r="144" spans="1:10" ht="15.75">
      <c r="A144" s="5"/>
      <c r="B144" s="6" t="s">
        <v>270</v>
      </c>
      <c r="J144" s="39"/>
    </row>
    <row r="145" spans="1:10" ht="18">
      <c r="A145" s="5"/>
      <c r="B145" s="6" t="s">
        <v>269</v>
      </c>
      <c r="D145" s="8"/>
      <c r="E145" s="8"/>
      <c r="F145" s="8"/>
      <c r="G145" s="8"/>
      <c r="H145" s="8"/>
      <c r="J145" s="39"/>
    </row>
    <row r="146" spans="1:10" ht="18">
      <c r="A146" s="5"/>
      <c r="B146" s="6"/>
      <c r="C146" s="1" t="s">
        <v>271</v>
      </c>
      <c r="D146" s="8"/>
      <c r="E146" s="8"/>
      <c r="F146" s="80" t="s">
        <v>38</v>
      </c>
      <c r="G146" s="8"/>
      <c r="H146" s="8"/>
      <c r="J146" s="39"/>
    </row>
    <row r="147" spans="1:10" ht="18">
      <c r="A147" s="5"/>
      <c r="B147" s="6"/>
      <c r="D147" s="8"/>
      <c r="E147" s="8"/>
      <c r="F147" s="8"/>
      <c r="G147" s="8"/>
      <c r="H147" s="8"/>
      <c r="J147" s="39"/>
    </row>
    <row r="148" spans="1:10" ht="18">
      <c r="A148" s="5"/>
      <c r="B148" s="6"/>
      <c r="C148" s="1" t="s">
        <v>272</v>
      </c>
      <c r="D148" s="8"/>
      <c r="E148" s="8"/>
      <c r="F148" s="97">
        <v>9413</v>
      </c>
      <c r="G148" s="8"/>
      <c r="H148" s="8"/>
      <c r="J148" s="39"/>
    </row>
    <row r="149" spans="1:10" ht="18">
      <c r="A149" s="5"/>
      <c r="B149" s="6"/>
      <c r="C149" s="1" t="s">
        <v>273</v>
      </c>
      <c r="D149" s="8"/>
      <c r="E149" s="8"/>
      <c r="F149" s="97">
        <v>306</v>
      </c>
      <c r="G149" s="8"/>
      <c r="H149" s="8"/>
      <c r="J149" s="39"/>
    </row>
    <row r="150" spans="1:10" ht="18.75" thickBot="1">
      <c r="A150" s="5"/>
      <c r="B150" s="6"/>
      <c r="C150" s="1" t="s">
        <v>274</v>
      </c>
      <c r="D150" s="8"/>
      <c r="E150" s="8"/>
      <c r="F150" s="100">
        <f>SUM(F148:F149)</f>
        <v>9719</v>
      </c>
      <c r="G150" s="8"/>
      <c r="H150" s="8"/>
      <c r="J150" s="39"/>
    </row>
    <row r="151" spans="1:10" ht="18.75" thickTop="1">
      <c r="A151" s="5"/>
      <c r="B151" s="6"/>
      <c r="D151" s="8"/>
      <c r="E151" s="8"/>
      <c r="F151" s="8"/>
      <c r="G151" s="8"/>
      <c r="H151" s="8"/>
      <c r="J151" s="39"/>
    </row>
    <row r="152" spans="1:10" ht="18">
      <c r="A152" s="5"/>
      <c r="B152" s="6"/>
      <c r="C152" s="1" t="s">
        <v>282</v>
      </c>
      <c r="D152" s="8"/>
      <c r="E152" s="8"/>
      <c r="F152" s="8"/>
      <c r="G152" s="8"/>
      <c r="H152" s="8"/>
      <c r="J152" s="39"/>
    </row>
    <row r="153" spans="1:10" ht="16.5" customHeight="1">
      <c r="A153" s="5"/>
      <c r="B153" s="6"/>
      <c r="C153" s="1" t="s">
        <v>275</v>
      </c>
      <c r="D153" s="8"/>
      <c r="E153" s="8"/>
      <c r="F153" s="97">
        <v>10349</v>
      </c>
      <c r="G153" s="8"/>
      <c r="H153" s="8"/>
      <c r="J153" s="39"/>
    </row>
    <row r="154" spans="1:10" ht="16.5" customHeight="1">
      <c r="A154" s="5"/>
      <c r="B154" s="6"/>
      <c r="D154" s="8"/>
      <c r="E154" s="8"/>
      <c r="F154" s="97"/>
      <c r="G154" s="8"/>
      <c r="H154" s="8"/>
      <c r="J154" s="39"/>
    </row>
    <row r="155" spans="1:10" ht="16.5" customHeight="1">
      <c r="A155" s="5"/>
      <c r="B155" s="6"/>
      <c r="C155" s="1" t="s">
        <v>276</v>
      </c>
      <c r="D155" s="8"/>
      <c r="E155" s="8"/>
      <c r="F155" s="104">
        <v>0.939</v>
      </c>
      <c r="G155" s="8"/>
      <c r="H155" s="8"/>
      <c r="J155" s="39"/>
    </row>
    <row r="156" spans="1:10" ht="16.5" customHeight="1">
      <c r="A156" s="5"/>
      <c r="B156" s="6"/>
      <c r="D156" s="8"/>
      <c r="E156" s="8"/>
      <c r="F156" s="101"/>
      <c r="G156" s="8"/>
      <c r="H156" s="8"/>
      <c r="J156" s="39"/>
    </row>
    <row r="157" spans="1:10" ht="13.5" customHeight="1">
      <c r="A157" s="5"/>
      <c r="G157" s="8"/>
      <c r="H157" s="8"/>
      <c r="J157" s="39"/>
    </row>
    <row r="158" spans="1:10" ht="13.5" customHeight="1">
      <c r="A158" s="5">
        <v>19</v>
      </c>
      <c r="B158" s="5" t="s">
        <v>112</v>
      </c>
      <c r="D158" s="8"/>
      <c r="E158" s="8"/>
      <c r="F158" s="8"/>
      <c r="G158" s="8"/>
      <c r="H158" s="8"/>
      <c r="J158" s="39"/>
    </row>
    <row r="159" spans="1:10" ht="13.5" customHeight="1">
      <c r="A159" s="5"/>
      <c r="D159" s="8"/>
      <c r="E159" s="8"/>
      <c r="F159" s="8"/>
      <c r="G159" s="8"/>
      <c r="H159" s="8"/>
      <c r="J159" s="39"/>
    </row>
    <row r="160" spans="1:10" ht="13.5" customHeight="1">
      <c r="A160" s="5"/>
      <c r="B160" s="6" t="s">
        <v>281</v>
      </c>
      <c r="D160" s="8"/>
      <c r="E160" s="8"/>
      <c r="F160" s="8"/>
      <c r="G160" s="8"/>
      <c r="H160" s="8"/>
      <c r="J160" s="39"/>
    </row>
    <row r="161" spans="1:10" ht="13.5" customHeight="1">
      <c r="A161" s="5"/>
      <c r="B161" s="6"/>
      <c r="D161" s="8"/>
      <c r="E161" s="8"/>
      <c r="G161" s="8"/>
      <c r="H161" s="8"/>
      <c r="J161" s="39"/>
    </row>
    <row r="162" spans="1:10" ht="13.5" customHeight="1">
      <c r="A162" s="5"/>
      <c r="D162" s="8"/>
      <c r="E162" s="8"/>
      <c r="F162" s="94" t="s">
        <v>267</v>
      </c>
      <c r="G162" s="95"/>
      <c r="H162" s="96"/>
      <c r="I162" s="94" t="s">
        <v>267</v>
      </c>
      <c r="J162" s="39"/>
    </row>
    <row r="163" spans="1:10" ht="13.5" customHeight="1">
      <c r="A163" s="5"/>
      <c r="D163" s="8"/>
      <c r="E163" s="8"/>
      <c r="F163" s="96" t="s">
        <v>266</v>
      </c>
      <c r="G163" s="95"/>
      <c r="H163" s="96" t="s">
        <v>291</v>
      </c>
      <c r="I163" s="96" t="s">
        <v>208</v>
      </c>
      <c r="J163" s="39"/>
    </row>
    <row r="164" spans="1:10" ht="13.5" customHeight="1">
      <c r="A164" s="5"/>
      <c r="D164" s="8"/>
      <c r="E164" s="8"/>
      <c r="F164" s="96" t="s">
        <v>38</v>
      </c>
      <c r="G164" s="95"/>
      <c r="H164" s="96" t="s">
        <v>38</v>
      </c>
      <c r="I164" s="96" t="s">
        <v>38</v>
      </c>
      <c r="J164" s="39"/>
    </row>
    <row r="165" spans="1:10" ht="13.5" customHeight="1">
      <c r="A165" s="5"/>
      <c r="D165" s="8"/>
      <c r="E165" s="8"/>
      <c r="F165" s="96"/>
      <c r="G165" s="95"/>
      <c r="H165" s="96"/>
      <c r="I165" s="96"/>
      <c r="J165" s="39"/>
    </row>
    <row r="166" spans="1:10" ht="13.5" customHeight="1">
      <c r="A166" s="5"/>
      <c r="B166" s="6" t="s">
        <v>113</v>
      </c>
      <c r="D166" s="8"/>
      <c r="E166" s="8"/>
      <c r="G166" s="8"/>
      <c r="H166" s="8"/>
      <c r="J166" s="39"/>
    </row>
    <row r="167" spans="1:10" ht="13.5" customHeight="1">
      <c r="A167" s="5"/>
      <c r="B167" s="6" t="s">
        <v>114</v>
      </c>
      <c r="D167" s="8"/>
      <c r="E167" s="8"/>
      <c r="F167" s="98">
        <v>6529</v>
      </c>
      <c r="G167" s="8"/>
      <c r="H167" s="97">
        <f aca="true" t="shared" si="0" ref="H167:H172">I167-F167</f>
        <v>-1481</v>
      </c>
      <c r="I167" s="14">
        <f>BSHEET!D28</f>
        <v>5048</v>
      </c>
      <c r="J167" s="39"/>
    </row>
    <row r="168" spans="1:10" ht="13.5" customHeight="1">
      <c r="A168" s="5"/>
      <c r="B168" s="6" t="s">
        <v>115</v>
      </c>
      <c r="D168" s="8"/>
      <c r="E168" s="8"/>
      <c r="F168" s="98">
        <v>6593</v>
      </c>
      <c r="G168" s="8"/>
      <c r="H168" s="97">
        <f t="shared" si="0"/>
        <v>0</v>
      </c>
      <c r="I168" s="14">
        <v>6593</v>
      </c>
      <c r="J168" s="39"/>
    </row>
    <row r="169" spans="1:10" ht="13.5" customHeight="1">
      <c r="A169" s="5"/>
      <c r="B169" s="6" t="s">
        <v>207</v>
      </c>
      <c r="D169" s="8"/>
      <c r="E169" s="8"/>
      <c r="F169" s="98">
        <v>6494</v>
      </c>
      <c r="G169" s="8"/>
      <c r="H169" s="97">
        <f t="shared" si="0"/>
        <v>0</v>
      </c>
      <c r="I169" s="14">
        <v>6494</v>
      </c>
      <c r="J169" s="39"/>
    </row>
    <row r="170" spans="1:10" ht="13.5" customHeight="1">
      <c r="A170" s="5"/>
      <c r="B170" s="6" t="s">
        <v>116</v>
      </c>
      <c r="D170" s="8"/>
      <c r="E170" s="8"/>
      <c r="F170" s="98">
        <v>1495</v>
      </c>
      <c r="G170" s="8"/>
      <c r="H170" s="97">
        <f t="shared" si="0"/>
        <v>0</v>
      </c>
      <c r="I170" s="14">
        <v>1495</v>
      </c>
      <c r="J170" s="39"/>
    </row>
    <row r="171" spans="1:10" ht="13.5" customHeight="1">
      <c r="A171" s="5"/>
      <c r="B171" s="6" t="s">
        <v>288</v>
      </c>
      <c r="F171" s="98">
        <v>471</v>
      </c>
      <c r="G171" s="8"/>
      <c r="H171" s="97">
        <f t="shared" si="0"/>
        <v>1481</v>
      </c>
      <c r="I171" s="14">
        <f>267+1410+275</f>
        <v>1952</v>
      </c>
      <c r="J171" s="39"/>
    </row>
    <row r="172" spans="1:10" ht="13.5" customHeight="1">
      <c r="A172" s="5"/>
      <c r="B172" s="6" t="s">
        <v>117</v>
      </c>
      <c r="D172" s="8"/>
      <c r="E172" s="8"/>
      <c r="F172" s="98">
        <v>3034</v>
      </c>
      <c r="G172" s="8"/>
      <c r="H172" s="97">
        <f t="shared" si="0"/>
        <v>0</v>
      </c>
      <c r="I172" s="14">
        <f>I174-I167-I168-I169-I170-I171</f>
        <v>3034</v>
      </c>
      <c r="J172" s="39"/>
    </row>
    <row r="173" spans="1:10" ht="14.25" customHeight="1">
      <c r="A173" s="5"/>
      <c r="D173" s="8"/>
      <c r="E173" s="8"/>
      <c r="F173" s="98"/>
      <c r="G173" s="8"/>
      <c r="H173" s="97"/>
      <c r="J173" s="39"/>
    </row>
    <row r="174" spans="1:10" ht="16.5" customHeight="1" thickBot="1">
      <c r="A174" s="5"/>
      <c r="F174" s="99">
        <f>SUM(F167:F173)</f>
        <v>24616</v>
      </c>
      <c r="G174" s="105"/>
      <c r="H174" s="106" t="s">
        <v>39</v>
      </c>
      <c r="I174" s="61">
        <v>24616</v>
      </c>
      <c r="J174" s="39"/>
    </row>
    <row r="175" spans="1:10" ht="13.5" customHeight="1" thickTop="1">
      <c r="A175" s="5"/>
      <c r="C175" s="5"/>
      <c r="J175" s="39"/>
    </row>
    <row r="176" spans="1:10" ht="15.75">
      <c r="A176" s="39"/>
      <c r="B176" s="6" t="s">
        <v>287</v>
      </c>
      <c r="C176" s="5"/>
      <c r="J176" s="39"/>
    </row>
    <row r="177" spans="1:10" ht="15.75">
      <c r="A177" s="5"/>
      <c r="B177" s="6" t="s">
        <v>204</v>
      </c>
      <c r="C177" s="5"/>
      <c r="J177" s="39"/>
    </row>
    <row r="178" spans="1:10" ht="15.75">
      <c r="A178" s="5"/>
      <c r="J178" s="39"/>
    </row>
    <row r="179" spans="1:10" ht="15.75">
      <c r="A179" s="5">
        <v>20</v>
      </c>
      <c r="B179" s="5" t="s">
        <v>118</v>
      </c>
      <c r="J179" s="39"/>
    </row>
    <row r="180" spans="1:10" ht="15.75">
      <c r="A180" s="5"/>
      <c r="J180" s="39"/>
    </row>
    <row r="181" spans="1:10" ht="15.75">
      <c r="A181" s="5"/>
      <c r="B181" s="1" t="s">
        <v>295</v>
      </c>
      <c r="J181" s="39"/>
    </row>
    <row r="182" spans="1:10" ht="15.75">
      <c r="A182" s="5"/>
      <c r="B182" s="6" t="s">
        <v>296</v>
      </c>
      <c r="C182" s="5"/>
      <c r="D182" s="39"/>
      <c r="E182" s="39"/>
      <c r="F182" s="39"/>
      <c r="G182" s="39"/>
      <c r="H182" s="39"/>
      <c r="I182" s="39"/>
      <c r="J182" s="39"/>
    </row>
    <row r="183" spans="1:10" ht="15.75">
      <c r="A183" s="5"/>
      <c r="B183" s="6" t="s">
        <v>297</v>
      </c>
      <c r="C183" s="5"/>
      <c r="D183" s="39"/>
      <c r="E183" s="39"/>
      <c r="F183" s="39"/>
      <c r="G183" s="39"/>
      <c r="H183" s="39"/>
      <c r="I183" s="39"/>
      <c r="J183" s="39"/>
    </row>
    <row r="184" spans="1:10" ht="15.75">
      <c r="A184" s="5"/>
      <c r="B184" s="6"/>
      <c r="C184" s="5"/>
      <c r="D184" s="39"/>
      <c r="E184" s="39"/>
      <c r="F184" s="39"/>
      <c r="G184" s="39"/>
      <c r="H184" s="39"/>
      <c r="I184" s="39"/>
      <c r="J184" s="39"/>
    </row>
    <row r="185" spans="1:10" ht="15.75">
      <c r="A185" s="5"/>
      <c r="C185" s="5"/>
      <c r="J185" s="39"/>
    </row>
    <row r="186" spans="1:256" ht="15.75">
      <c r="A186" s="5">
        <v>21</v>
      </c>
      <c r="B186" s="5" t="s">
        <v>119</v>
      </c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  <c r="HT186" s="39"/>
      <c r="HU186" s="39"/>
      <c r="HV186" s="39"/>
      <c r="HW186" s="39"/>
      <c r="HX186" s="39"/>
      <c r="HY186" s="39"/>
      <c r="HZ186" s="39"/>
      <c r="IA186" s="39"/>
      <c r="IB186" s="39"/>
      <c r="IC186" s="39"/>
      <c r="ID186" s="39"/>
      <c r="IE186" s="39"/>
      <c r="IF186" s="39"/>
      <c r="IG186" s="39"/>
      <c r="IH186" s="39"/>
      <c r="II186" s="39"/>
      <c r="IJ186" s="39"/>
      <c r="IK186" s="39"/>
      <c r="IL186" s="39"/>
      <c r="IM186" s="39"/>
      <c r="IN186" s="39"/>
      <c r="IO186" s="39"/>
      <c r="IP186" s="39"/>
      <c r="IQ186" s="39"/>
      <c r="IR186" s="39"/>
      <c r="IS186" s="39"/>
      <c r="IT186" s="39"/>
      <c r="IU186" s="39"/>
      <c r="IV186" s="39"/>
    </row>
    <row r="187" spans="1:10" ht="15.75">
      <c r="A187" s="5"/>
      <c r="B187" s="5"/>
      <c r="J187" s="39"/>
    </row>
    <row r="188" spans="2:11" s="80" customFormat="1" ht="15">
      <c r="B188" s="102" t="s">
        <v>294</v>
      </c>
      <c r="C188" s="102"/>
      <c r="D188" s="102"/>
      <c r="E188" s="102"/>
      <c r="F188" s="102"/>
      <c r="G188" s="102"/>
      <c r="H188" s="102"/>
      <c r="I188" s="102"/>
      <c r="J188" s="103"/>
      <c r="K188" s="102"/>
    </row>
    <row r="189" spans="2:11" s="80" customFormat="1" ht="15">
      <c r="B189" s="102" t="s">
        <v>277</v>
      </c>
      <c r="C189" s="102"/>
      <c r="D189" s="102"/>
      <c r="E189" s="102"/>
      <c r="F189" s="102"/>
      <c r="G189" s="102"/>
      <c r="H189" s="102"/>
      <c r="I189" s="102"/>
      <c r="J189" s="103"/>
      <c r="K189" s="102"/>
    </row>
    <row r="190" spans="2:11" s="80" customFormat="1" ht="15">
      <c r="B190" s="102"/>
      <c r="C190" s="102"/>
      <c r="D190" s="102"/>
      <c r="E190" s="102"/>
      <c r="F190" s="102"/>
      <c r="G190" s="102"/>
      <c r="H190" s="102"/>
      <c r="I190" s="102"/>
      <c r="J190" s="103"/>
      <c r="K190" s="102"/>
    </row>
    <row r="191" spans="1:10" ht="15.75">
      <c r="A191" s="5">
        <v>22</v>
      </c>
      <c r="B191" s="5" t="s">
        <v>120</v>
      </c>
      <c r="J191" s="39"/>
    </row>
    <row r="192" ht="15.75">
      <c r="A192" s="5"/>
    </row>
    <row r="193" spans="1:10" ht="15.75">
      <c r="A193" s="5"/>
      <c r="B193" s="1" t="s">
        <v>293</v>
      </c>
      <c r="D193" s="39"/>
      <c r="J193" s="39"/>
    </row>
    <row r="194" spans="1:10" ht="15.75">
      <c r="A194" s="5"/>
      <c r="B194" s="1" t="s">
        <v>255</v>
      </c>
      <c r="J194" s="39"/>
    </row>
    <row r="195" spans="1:10" ht="15.75">
      <c r="A195" s="5"/>
      <c r="B195" s="1" t="s">
        <v>254</v>
      </c>
      <c r="J195" s="39"/>
    </row>
    <row r="196" spans="1:10" ht="15.75">
      <c r="A196" s="5"/>
      <c r="B196" s="1" t="s">
        <v>256</v>
      </c>
      <c r="J196" s="39"/>
    </row>
    <row r="197" spans="1:10" ht="15.75">
      <c r="A197" s="5"/>
      <c r="J197" s="39"/>
    </row>
    <row r="198" spans="1:10" ht="15.75">
      <c r="A198" s="5">
        <v>23</v>
      </c>
      <c r="B198" s="94" t="s">
        <v>278</v>
      </c>
      <c r="C198" s="94"/>
      <c r="D198" s="94"/>
      <c r="J198" s="39"/>
    </row>
    <row r="199" spans="1:10" ht="15.75">
      <c r="A199" s="5"/>
      <c r="J199" s="39"/>
    </row>
    <row r="200" spans="1:10" ht="15.75">
      <c r="A200" s="5"/>
      <c r="B200" s="1" t="s">
        <v>289</v>
      </c>
      <c r="J200" s="39"/>
    </row>
    <row r="201" spans="1:10" ht="15.75">
      <c r="A201" s="5"/>
      <c r="B201" s="1" t="s">
        <v>292</v>
      </c>
      <c r="J201" s="39"/>
    </row>
    <row r="202" spans="1:10" ht="15" customHeight="1">
      <c r="A202" s="5"/>
      <c r="J202" s="39"/>
    </row>
    <row r="203" spans="1:10" ht="15.75">
      <c r="A203" s="5"/>
      <c r="J203" s="39"/>
    </row>
    <row r="204" spans="1:10" ht="15">
      <c r="A204" s="6" t="s">
        <v>81</v>
      </c>
      <c r="J204" s="39"/>
    </row>
    <row r="205" spans="1:10" ht="15.75">
      <c r="A205" s="5"/>
      <c r="J205" s="39"/>
    </row>
    <row r="206" spans="1:10" ht="15.75">
      <c r="A206" s="5" t="s">
        <v>82</v>
      </c>
      <c r="J206" s="39"/>
    </row>
    <row r="207" spans="1:10" ht="15.75">
      <c r="A207" s="5" t="s">
        <v>83</v>
      </c>
      <c r="J207" s="39"/>
    </row>
    <row r="208" spans="1:10" ht="15">
      <c r="A208" s="6" t="s">
        <v>84</v>
      </c>
      <c r="J208" s="39"/>
    </row>
    <row r="209" spans="1:10" ht="15.75">
      <c r="A209" s="5"/>
      <c r="J209" s="39"/>
    </row>
    <row r="210" spans="1:10" ht="15">
      <c r="A210" s="6" t="s">
        <v>85</v>
      </c>
      <c r="J210" s="39"/>
    </row>
    <row r="211" spans="1:10" ht="15">
      <c r="A211" s="75" t="s">
        <v>223</v>
      </c>
      <c r="C211" s="39"/>
      <c r="D211" s="39"/>
      <c r="E211" s="39"/>
      <c r="F211" s="39"/>
      <c r="G211" s="39"/>
      <c r="H211" s="39"/>
      <c r="I211" s="39"/>
      <c r="J211" s="39"/>
    </row>
    <row r="212" spans="1:10" ht="15.75">
      <c r="A212" s="5"/>
      <c r="J212" s="39"/>
    </row>
    <row r="213" spans="1:2" ht="15.75">
      <c r="A213" s="5"/>
      <c r="B213" s="39"/>
    </row>
  </sheetData>
  <printOptions/>
  <pageMargins left="0.5" right="0.5" top="0.8" bottom="0.5" header="0" footer="0"/>
  <pageSetup horizontalDpi="1200" verticalDpi="1200" orientation="portrait" paperSize="9" scale="68" r:id="rId1"/>
  <rowBreaks count="4" manualBreakCount="4">
    <brk id="55" max="255" man="1"/>
    <brk id="112" max="255" man="1"/>
    <brk id="117" max="170" man="1"/>
    <brk id="1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8"/>
  <sheetViews>
    <sheetView showOutlineSymbols="0" zoomScale="75" zoomScaleNormal="75" workbookViewId="0" topLeftCell="A8">
      <selection activeCell="AR14" sqref="AR14"/>
    </sheetView>
  </sheetViews>
  <sheetFormatPr defaultColWidth="8.88671875" defaultRowHeight="15"/>
  <cols>
    <col min="1" max="1" width="20.6640625" style="1" customWidth="1"/>
    <col min="2" max="2" width="12.6640625" style="1" customWidth="1"/>
    <col min="3" max="3" width="1.66796875" style="1" customWidth="1"/>
    <col min="4" max="4" width="12.6640625" style="1" customWidth="1"/>
    <col min="5" max="5" width="1.66796875" style="1" customWidth="1"/>
    <col min="6" max="6" width="12.6640625" style="1" customWidth="1"/>
    <col min="7" max="7" width="10.6640625" style="1" customWidth="1"/>
    <col min="8" max="8" width="19.6640625" style="1" customWidth="1"/>
    <col min="9" max="9" width="11.6640625" style="1" customWidth="1"/>
    <col min="10" max="10" width="1.66796875" style="1" customWidth="1"/>
    <col min="11" max="11" width="11.6640625" style="1" customWidth="1"/>
    <col min="12" max="12" width="1.66796875" style="1" customWidth="1"/>
    <col min="13" max="13" width="11.6640625" style="1" customWidth="1"/>
    <col min="14" max="14" width="1.66796875" style="1" customWidth="1"/>
    <col min="15" max="15" width="11.6640625" style="1" customWidth="1"/>
    <col min="16" max="16" width="1.66796875" style="1" customWidth="1"/>
    <col min="17" max="17" width="11.6640625" style="1" customWidth="1"/>
    <col min="18" max="18" width="1.88671875" style="1" customWidth="1"/>
    <col min="19" max="19" width="11.6640625" style="1" customWidth="1"/>
    <col min="20" max="20" width="1.66796875" style="1" customWidth="1"/>
    <col min="21" max="21" width="11.6640625" style="1" customWidth="1"/>
    <col min="22" max="22" width="1.66796875" style="1" customWidth="1"/>
    <col min="23" max="23" width="11.6640625" style="1" customWidth="1"/>
    <col min="24" max="24" width="1.66796875" style="1" customWidth="1"/>
    <col min="25" max="25" width="11.6640625" style="1" customWidth="1"/>
    <col min="26" max="26" width="10.6640625" style="1" customWidth="1"/>
    <col min="27" max="27" width="21.6640625" style="1" customWidth="1"/>
    <col min="28" max="28" width="10.6640625" style="1" customWidth="1"/>
    <col min="29" max="29" width="1.66796875" style="1" customWidth="1"/>
    <col min="30" max="30" width="10.6640625" style="1" customWidth="1"/>
    <col min="31" max="31" width="1.66796875" style="1" customWidth="1"/>
    <col min="32" max="32" width="10.6640625" style="1" customWidth="1"/>
    <col min="33" max="33" width="1.66796875" style="1" customWidth="1"/>
    <col min="34" max="34" width="10.6640625" style="1" customWidth="1"/>
    <col min="35" max="35" width="1.66796875" style="1" customWidth="1"/>
    <col min="36" max="36" width="10.6640625" style="1" customWidth="1"/>
    <col min="37" max="37" width="1.88671875" style="1" customWidth="1"/>
    <col min="38" max="38" width="10.6640625" style="1" customWidth="1"/>
    <col min="39" max="39" width="1.66796875" style="1" customWidth="1"/>
    <col min="40" max="40" width="10.6640625" style="1" customWidth="1"/>
    <col min="41" max="41" width="1.66796875" style="1" customWidth="1"/>
    <col min="42" max="42" width="11.6640625" style="1" customWidth="1"/>
    <col min="43" max="43" width="1.66796875" style="1" customWidth="1"/>
    <col min="44" max="45" width="10.6640625" style="1" customWidth="1"/>
    <col min="46" max="46" width="20.6640625" style="1" customWidth="1"/>
    <col min="47" max="47" width="10.6640625" style="1" customWidth="1"/>
    <col min="48" max="48" width="1.66796875" style="1" customWidth="1"/>
    <col min="49" max="49" width="10.6640625" style="1" customWidth="1"/>
    <col min="50" max="50" width="1.66796875" style="1" customWidth="1"/>
    <col min="51" max="51" width="10.6640625" style="1" customWidth="1"/>
    <col min="52" max="52" width="1.66796875" style="1" customWidth="1"/>
    <col min="53" max="53" width="10.6640625" style="1" customWidth="1"/>
    <col min="54" max="54" width="1.66796875" style="1" customWidth="1"/>
    <col min="55" max="55" width="10.6640625" style="1" customWidth="1"/>
    <col min="56" max="56" width="1.4375" style="1" customWidth="1"/>
    <col min="57" max="57" width="10.6640625" style="1" customWidth="1"/>
    <col min="58" max="58" width="11.6640625" style="1" customWidth="1"/>
    <col min="59" max="59" width="1.66796875" style="1" customWidth="1"/>
    <col min="60" max="60" width="11.6640625" style="1" customWidth="1"/>
    <col min="61" max="61" width="1.66796875" style="1" customWidth="1"/>
    <col min="62" max="62" width="11.6640625" style="1" customWidth="1"/>
    <col min="63" max="16384" width="10.6640625" style="1" customWidth="1"/>
  </cols>
  <sheetData>
    <row r="1" spans="1:46" ht="15.75">
      <c r="A1" s="45" t="s">
        <v>26</v>
      </c>
      <c r="H1" s="45" t="s">
        <v>26</v>
      </c>
      <c r="AA1" s="45" t="s">
        <v>26</v>
      </c>
      <c r="AT1" s="45" t="s">
        <v>26</v>
      </c>
    </row>
    <row r="2" spans="6:62" ht="15.75">
      <c r="F2" s="62"/>
      <c r="H2" s="46" t="s">
        <v>210</v>
      </c>
      <c r="Y2" s="62"/>
      <c r="AA2" s="46" t="s">
        <v>210</v>
      </c>
      <c r="AR2" s="62"/>
      <c r="AT2" s="46" t="s">
        <v>210</v>
      </c>
      <c r="BJ2" s="62"/>
    </row>
    <row r="4" spans="1:60" ht="15.75">
      <c r="A4" s="46" t="s">
        <v>210</v>
      </c>
      <c r="H4" s="46" t="s">
        <v>132</v>
      </c>
      <c r="I4" s="7"/>
      <c r="M4" s="7"/>
      <c r="W4" s="7" t="s">
        <v>159</v>
      </c>
      <c r="AA4" s="46" t="s">
        <v>161</v>
      </c>
      <c r="AP4" s="7" t="s">
        <v>159</v>
      </c>
      <c r="AT4" s="46" t="s">
        <v>178</v>
      </c>
      <c r="BH4" s="7" t="s">
        <v>159</v>
      </c>
    </row>
    <row r="5" spans="4:62" ht="15">
      <c r="D5" s="7" t="s">
        <v>134</v>
      </c>
      <c r="F5" s="7"/>
      <c r="I5" s="7" t="s">
        <v>153</v>
      </c>
      <c r="K5" s="7" t="s">
        <v>154</v>
      </c>
      <c r="M5" s="7" t="s">
        <v>155</v>
      </c>
      <c r="O5" s="7" t="s">
        <v>156</v>
      </c>
      <c r="Q5" s="7" t="s">
        <v>157</v>
      </c>
      <c r="R5" s="7"/>
      <c r="S5" s="7" t="s">
        <v>205</v>
      </c>
      <c r="U5" s="7" t="s">
        <v>158</v>
      </c>
      <c r="W5" s="7" t="s">
        <v>160</v>
      </c>
      <c r="Y5" s="7" t="s">
        <v>158</v>
      </c>
      <c r="AB5" s="7" t="s">
        <v>153</v>
      </c>
      <c r="AD5" s="7" t="s">
        <v>154</v>
      </c>
      <c r="AF5" s="7" t="s">
        <v>155</v>
      </c>
      <c r="AH5" s="7" t="s">
        <v>156</v>
      </c>
      <c r="AJ5" s="7" t="s">
        <v>157</v>
      </c>
      <c r="AK5" s="7"/>
      <c r="AL5" s="7" t="s">
        <v>205</v>
      </c>
      <c r="AN5" s="7" t="s">
        <v>158</v>
      </c>
      <c r="AP5" s="7" t="s">
        <v>160</v>
      </c>
      <c r="AR5" s="7" t="s">
        <v>158</v>
      </c>
      <c r="AU5" s="7" t="s">
        <v>153</v>
      </c>
      <c r="AW5" s="7" t="s">
        <v>154</v>
      </c>
      <c r="AY5" s="7" t="s">
        <v>155</v>
      </c>
      <c r="BA5" s="7" t="s">
        <v>156</v>
      </c>
      <c r="BC5" s="7" t="s">
        <v>157</v>
      </c>
      <c r="BD5" s="7"/>
      <c r="BE5" s="7" t="s">
        <v>205</v>
      </c>
      <c r="BF5" s="7" t="s">
        <v>158</v>
      </c>
      <c r="BH5" s="7" t="s">
        <v>160</v>
      </c>
      <c r="BJ5" s="7" t="s">
        <v>158</v>
      </c>
    </row>
    <row r="6" spans="4:62" ht="15">
      <c r="D6" s="7" t="s">
        <v>135</v>
      </c>
      <c r="F6" s="7" t="s">
        <v>136</v>
      </c>
      <c r="I6" s="7" t="s">
        <v>133</v>
      </c>
      <c r="K6" s="7" t="s">
        <v>133</v>
      </c>
      <c r="M6" s="7" t="s">
        <v>133</v>
      </c>
      <c r="O6" s="7" t="s">
        <v>133</v>
      </c>
      <c r="Q6" s="7" t="s">
        <v>133</v>
      </c>
      <c r="R6" s="7"/>
      <c r="S6" s="7" t="s">
        <v>133</v>
      </c>
      <c r="U6" s="7" t="s">
        <v>133</v>
      </c>
      <c r="W6" s="7" t="s">
        <v>133</v>
      </c>
      <c r="Y6" s="7" t="s">
        <v>133</v>
      </c>
      <c r="AB6" s="7" t="s">
        <v>133</v>
      </c>
      <c r="AD6" s="7" t="s">
        <v>133</v>
      </c>
      <c r="AF6" s="7" t="s">
        <v>133</v>
      </c>
      <c r="AH6" s="7" t="s">
        <v>133</v>
      </c>
      <c r="AJ6" s="7" t="s">
        <v>133</v>
      </c>
      <c r="AK6" s="7"/>
      <c r="AL6" s="7" t="s">
        <v>133</v>
      </c>
      <c r="AN6" s="7" t="s">
        <v>133</v>
      </c>
      <c r="AP6" s="7" t="s">
        <v>133</v>
      </c>
      <c r="AR6" s="7" t="s">
        <v>133</v>
      </c>
      <c r="AU6" s="7" t="s">
        <v>133</v>
      </c>
      <c r="AW6" s="7" t="s">
        <v>133</v>
      </c>
      <c r="AY6" s="7" t="s">
        <v>133</v>
      </c>
      <c r="BA6" s="7" t="s">
        <v>133</v>
      </c>
      <c r="BC6" s="7" t="s">
        <v>133</v>
      </c>
      <c r="BD6" s="7"/>
      <c r="BE6" s="7" t="s">
        <v>133</v>
      </c>
      <c r="BF6" s="7" t="s">
        <v>133</v>
      </c>
      <c r="BH6" s="7" t="s">
        <v>133</v>
      </c>
      <c r="BJ6" s="7" t="s">
        <v>133</v>
      </c>
    </row>
    <row r="7" spans="1:6" ht="15.75">
      <c r="A7" s="5"/>
      <c r="B7" s="7" t="s">
        <v>132</v>
      </c>
      <c r="D7" s="7" t="s">
        <v>90</v>
      </c>
      <c r="F7" s="7" t="s">
        <v>137</v>
      </c>
    </row>
    <row r="8" spans="2:62" ht="15">
      <c r="B8" s="7" t="s">
        <v>133</v>
      </c>
      <c r="D8" s="7" t="s">
        <v>133</v>
      </c>
      <c r="F8" s="7" t="s">
        <v>133</v>
      </c>
      <c r="H8" s="6" t="s">
        <v>129</v>
      </c>
      <c r="I8" s="14">
        <v>0</v>
      </c>
      <c r="J8" s="14"/>
      <c r="K8" s="14">
        <v>38631317</v>
      </c>
      <c r="L8" s="14"/>
      <c r="M8" s="14">
        <v>0</v>
      </c>
      <c r="N8" s="14"/>
      <c r="O8" s="14">
        <v>1415490</v>
      </c>
      <c r="P8" s="14"/>
      <c r="Q8" s="14">
        <v>24244901</v>
      </c>
      <c r="R8" s="14"/>
      <c r="S8" s="14">
        <v>373398</v>
      </c>
      <c r="T8" s="14"/>
      <c r="U8" s="14">
        <f>SUM(I8:T8)</f>
        <v>64665106</v>
      </c>
      <c r="V8" s="14"/>
      <c r="W8" s="14">
        <f>-$K$38</f>
        <v>-18826000</v>
      </c>
      <c r="X8" s="14"/>
      <c r="Y8" s="14">
        <f>SUM(U8:W8)</f>
        <v>45839106</v>
      </c>
      <c r="AA8" s="6" t="s">
        <v>129</v>
      </c>
      <c r="AB8" s="14">
        <v>0</v>
      </c>
      <c r="AC8" s="14"/>
      <c r="AD8" s="14">
        <f>$AD$14-$AD$10-$AD$12</f>
        <v>6937888.916666667</v>
      </c>
      <c r="AE8" s="14"/>
      <c r="AF8" s="14">
        <v>0</v>
      </c>
      <c r="AG8" s="14"/>
      <c r="AH8" s="14">
        <f>$AH$14-$AH$10-$AH$12</f>
        <v>69228</v>
      </c>
      <c r="AI8" s="14"/>
      <c r="AJ8" s="14">
        <f>$AJ$14-$AJ$10-$AJ$12</f>
        <v>2957666</v>
      </c>
      <c r="AK8" s="14"/>
      <c r="AL8" s="14">
        <f>AL14-AL10-AL12</f>
        <v>77307</v>
      </c>
      <c r="AM8" s="14"/>
      <c r="AN8" s="14">
        <f>SUM(AB8:AM8)</f>
        <v>10042089.916666668</v>
      </c>
      <c r="AO8" s="14"/>
      <c r="AP8" s="14">
        <f>$AN$29</f>
        <v>-421736</v>
      </c>
      <c r="AQ8" s="14"/>
      <c r="AR8" s="14">
        <f>SUM(AN8:AP8)</f>
        <v>9620353.916666668</v>
      </c>
      <c r="AS8" s="14"/>
      <c r="AT8" s="6" t="s">
        <v>129</v>
      </c>
      <c r="AU8" s="1">
        <v>0</v>
      </c>
      <c r="AV8" s="14"/>
      <c r="AW8" s="14">
        <f>$AW$14-$AW$10-$AW$12</f>
        <v>66885686</v>
      </c>
      <c r="AX8" s="14"/>
      <c r="AY8" s="14">
        <v>0</v>
      </c>
      <c r="AZ8" s="14"/>
      <c r="BA8" s="14">
        <f>$BA$14-$BA$10-$BA$12</f>
        <v>1338421</v>
      </c>
      <c r="BC8" s="14">
        <f>$BC$14-$BC$10-$BC$12</f>
        <v>48539957</v>
      </c>
      <c r="BD8" s="14"/>
      <c r="BE8" s="14">
        <f>BE14-BE10-BE12</f>
        <v>2966430</v>
      </c>
      <c r="BF8" s="14">
        <f>SUM(AU8:BE8)</f>
        <v>119730494</v>
      </c>
      <c r="BG8" s="14"/>
      <c r="BH8" s="14">
        <f>$BH$45</f>
        <v>-6164320</v>
      </c>
      <c r="BI8" s="14"/>
      <c r="BJ8" s="14">
        <f>SUM(BF8:BH8)</f>
        <v>113566174</v>
      </c>
    </row>
    <row r="9" spans="2:62" ht="15">
      <c r="B9" s="42"/>
      <c r="C9" s="14"/>
      <c r="D9" s="42"/>
      <c r="E9" s="14"/>
      <c r="F9" s="42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</row>
    <row r="10" spans="1:62" ht="15">
      <c r="A10" s="6" t="s">
        <v>129</v>
      </c>
      <c r="B10" s="14">
        <f>$Y$8</f>
        <v>45839106</v>
      </c>
      <c r="C10" s="14"/>
      <c r="D10" s="14">
        <f>$AR$8</f>
        <v>9620353.916666668</v>
      </c>
      <c r="E10" s="14"/>
      <c r="F10" s="14">
        <f>$BJ$8</f>
        <v>113566174</v>
      </c>
      <c r="H10" s="6" t="s">
        <v>130</v>
      </c>
      <c r="I10" s="14">
        <v>0</v>
      </c>
      <c r="J10" s="14"/>
      <c r="K10" s="14">
        <v>0</v>
      </c>
      <c r="L10" s="14"/>
      <c r="M10" s="14">
        <v>6421297</v>
      </c>
      <c r="N10" s="14"/>
      <c r="O10" s="14">
        <v>0</v>
      </c>
      <c r="P10" s="14"/>
      <c r="Q10" s="14">
        <v>0</v>
      </c>
      <c r="R10" s="14"/>
      <c r="S10" s="14">
        <v>0</v>
      </c>
      <c r="T10" s="14"/>
      <c r="U10" s="14">
        <f>SUM(I10:T10)</f>
        <v>6421297</v>
      </c>
      <c r="V10" s="14"/>
      <c r="W10" s="14">
        <f>-$K$47</f>
        <v>-784047</v>
      </c>
      <c r="X10" s="14"/>
      <c r="Y10" s="14">
        <f>SUM(U10:W10)</f>
        <v>5637250</v>
      </c>
      <c r="AA10" s="6" t="s">
        <v>130</v>
      </c>
      <c r="AB10" s="14">
        <v>0</v>
      </c>
      <c r="AC10" s="14"/>
      <c r="AD10" s="14">
        <v>0</v>
      </c>
      <c r="AE10" s="14"/>
      <c r="AF10" s="14">
        <v>522392</v>
      </c>
      <c r="AG10" s="14"/>
      <c r="AH10" s="14">
        <v>0</v>
      </c>
      <c r="AI10" s="14"/>
      <c r="AJ10" s="14">
        <v>0</v>
      </c>
      <c r="AK10" s="14"/>
      <c r="AL10" s="14">
        <v>0</v>
      </c>
      <c r="AM10" s="14"/>
      <c r="AN10" s="14">
        <f>SUM(AB10:AM10)</f>
        <v>522392</v>
      </c>
      <c r="AO10" s="14"/>
      <c r="AP10" s="14">
        <f>$AN$32</f>
        <v>-90190</v>
      </c>
      <c r="AQ10" s="14"/>
      <c r="AR10" s="14">
        <f>SUM(AN10:AP10)</f>
        <v>432202</v>
      </c>
      <c r="AS10" s="14"/>
      <c r="AT10" s="6" t="s">
        <v>130</v>
      </c>
      <c r="AU10" s="14">
        <v>0</v>
      </c>
      <c r="AV10" s="14"/>
      <c r="AW10" s="14">
        <v>0</v>
      </c>
      <c r="AX10" s="14"/>
      <c r="AY10" s="14">
        <f>$AY$14-$AY$12-$AY$8</f>
        <v>5710280</v>
      </c>
      <c r="AZ10" s="14"/>
      <c r="BA10" s="14">
        <v>0</v>
      </c>
      <c r="BB10" s="14"/>
      <c r="BC10" s="14">
        <v>0</v>
      </c>
      <c r="BD10" s="14"/>
      <c r="BE10" s="14">
        <v>0</v>
      </c>
      <c r="BF10" s="14">
        <f>SUM(AU10:BE10)</f>
        <v>5710280</v>
      </c>
      <c r="BG10" s="14"/>
      <c r="BH10" s="14">
        <f>$BH$28</f>
        <v>0</v>
      </c>
      <c r="BI10" s="14"/>
      <c r="BJ10" s="14">
        <f>SUM(BF10:BH10)</f>
        <v>5710280</v>
      </c>
    </row>
    <row r="11" spans="2:62" ht="15.75">
      <c r="B11" s="14"/>
      <c r="C11" s="14"/>
      <c r="D11" s="47"/>
      <c r="E11" s="14"/>
      <c r="F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20"/>
      <c r="AO11" s="14"/>
      <c r="AP11" s="14"/>
      <c r="AQ11" s="14"/>
      <c r="AR11" s="14"/>
      <c r="AS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2" ht="15">
      <c r="A12" s="6" t="s">
        <v>130</v>
      </c>
      <c r="B12" s="14">
        <f>$Y$10</f>
        <v>5637250</v>
      </c>
      <c r="C12" s="14"/>
      <c r="D12" s="14">
        <f>$AR$10</f>
        <v>432202</v>
      </c>
      <c r="E12" s="14"/>
      <c r="F12" s="14">
        <f>$BJ$10</f>
        <v>5710280</v>
      </c>
      <c r="H12" s="6" t="s">
        <v>131</v>
      </c>
      <c r="I12" s="14">
        <v>2435513</v>
      </c>
      <c r="J12" s="14"/>
      <c r="K12" s="14">
        <v>0</v>
      </c>
      <c r="L12" s="14"/>
      <c r="M12" s="14">
        <v>0</v>
      </c>
      <c r="N12" s="14"/>
      <c r="O12" s="14">
        <v>0</v>
      </c>
      <c r="P12" s="14"/>
      <c r="Q12" s="14">
        <v>0</v>
      </c>
      <c r="R12" s="14"/>
      <c r="S12" s="14">
        <v>0</v>
      </c>
      <c r="T12" s="14"/>
      <c r="U12" s="14">
        <f>SUM(I12:T12)</f>
        <v>2435513</v>
      </c>
      <c r="V12" s="14"/>
      <c r="W12" s="14">
        <f>-K51</f>
        <v>-2259586</v>
      </c>
      <c r="X12" s="14"/>
      <c r="Y12" s="14">
        <f>SUM(U12:W12)</f>
        <v>175927</v>
      </c>
      <c r="AA12" s="6" t="s">
        <v>131</v>
      </c>
      <c r="AB12" s="14">
        <f>AB14</f>
        <v>2242587</v>
      </c>
      <c r="AC12" s="14"/>
      <c r="AD12" s="14">
        <f>$AB$32</f>
        <v>23011.083333333332</v>
      </c>
      <c r="AE12" s="14"/>
      <c r="AF12" s="14">
        <v>0</v>
      </c>
      <c r="AG12" s="14"/>
      <c r="AH12" s="14">
        <v>0</v>
      </c>
      <c r="AI12" s="14"/>
      <c r="AJ12" s="14">
        <f>$AB$49</f>
        <v>-40472</v>
      </c>
      <c r="AK12" s="14"/>
      <c r="AL12" s="14">
        <v>0</v>
      </c>
      <c r="AM12" s="14"/>
      <c r="AN12" s="14">
        <f>SUM(AB12:AM12)</f>
        <v>2225126.0833333335</v>
      </c>
      <c r="AO12" s="14"/>
      <c r="AP12" s="14">
        <f>-AN38</f>
        <v>-2260825</v>
      </c>
      <c r="AQ12" s="14"/>
      <c r="AR12" s="14">
        <f>SUM(AN12:AP12)</f>
        <v>-35698.91666666651</v>
      </c>
      <c r="AS12" s="14"/>
      <c r="AT12" s="6" t="s">
        <v>131</v>
      </c>
      <c r="AU12" s="14">
        <v>84148305</v>
      </c>
      <c r="AV12" s="14"/>
      <c r="AW12" s="14">
        <f>$AU$26</f>
        <v>1007244</v>
      </c>
      <c r="AX12" s="14"/>
      <c r="AY12" s="14">
        <v>0</v>
      </c>
      <c r="AZ12" s="14"/>
      <c r="BA12" s="14">
        <v>0</v>
      </c>
      <c r="BB12" s="14"/>
      <c r="BC12" s="14">
        <f>$AU$32</f>
        <v>1908578</v>
      </c>
      <c r="BD12" s="14"/>
      <c r="BE12" s="1">
        <v>0</v>
      </c>
      <c r="BF12" s="14">
        <f>SUM(AU12:BE12)</f>
        <v>87064127</v>
      </c>
      <c r="BG12" s="14"/>
      <c r="BH12" s="14">
        <f>BH25</f>
        <v>-76422321</v>
      </c>
      <c r="BI12" s="14"/>
      <c r="BJ12" s="14">
        <f>SUM(BF12:BH12)</f>
        <v>10641806</v>
      </c>
    </row>
    <row r="13" spans="2:62" ht="15.75">
      <c r="B13" s="14"/>
      <c r="C13" s="14"/>
      <c r="D13" s="47"/>
      <c r="E13" s="14"/>
      <c r="F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</row>
    <row r="14" spans="1:62" ht="15.75" thickBot="1">
      <c r="A14" s="6" t="s">
        <v>131</v>
      </c>
      <c r="B14" s="14">
        <f>$Y$12</f>
        <v>175927</v>
      </c>
      <c r="C14" s="14"/>
      <c r="D14" s="14">
        <f>$AR$12</f>
        <v>-35698.91666666651</v>
      </c>
      <c r="E14" s="14"/>
      <c r="F14" s="14">
        <f>$BJ$12</f>
        <v>10641806</v>
      </c>
      <c r="I14" s="42">
        <f>SUM(I12:I13)</f>
        <v>2435513</v>
      </c>
      <c r="J14" s="42"/>
      <c r="K14" s="42">
        <f>SUM(K8:K13)</f>
        <v>38631317</v>
      </c>
      <c r="L14" s="42"/>
      <c r="M14" s="42">
        <f>SUM(M10:M12)</f>
        <v>6421297</v>
      </c>
      <c r="N14" s="48"/>
      <c r="O14" s="42">
        <f>SUM(O8:O13)</f>
        <v>1415490</v>
      </c>
      <c r="P14" s="48"/>
      <c r="Q14" s="42">
        <f>SUM(Q8:Q12)</f>
        <v>24244901</v>
      </c>
      <c r="R14" s="42"/>
      <c r="S14" s="42">
        <f>SUM(S8:S12)</f>
        <v>373398</v>
      </c>
      <c r="T14" s="48"/>
      <c r="U14" s="42">
        <f>SUM(U8:U12)</f>
        <v>73521916</v>
      </c>
      <c r="V14" s="48"/>
      <c r="W14" s="42">
        <f>SUM(W8:W12)</f>
        <v>-21869633</v>
      </c>
      <c r="X14" s="48"/>
      <c r="Y14" s="42">
        <f>SUM(Y8:Y12)</f>
        <v>51652283</v>
      </c>
      <c r="AB14" s="42">
        <v>2242587</v>
      </c>
      <c r="AC14" s="48"/>
      <c r="AD14" s="42">
        <f>'[2]Con BS PL'!$C$13</f>
        <v>6960900</v>
      </c>
      <c r="AE14" s="48"/>
      <c r="AF14" s="42">
        <f>'[2]Con BS PL'!$D$13</f>
        <v>522392</v>
      </c>
      <c r="AG14" s="48"/>
      <c r="AH14" s="42">
        <f>'[2]Con BS PL'!$E$13</f>
        <v>69228</v>
      </c>
      <c r="AI14" s="48"/>
      <c r="AJ14" s="42">
        <f>'[2]Con BS PL'!$F$13</f>
        <v>2917194</v>
      </c>
      <c r="AK14" s="42"/>
      <c r="AL14" s="42">
        <v>77307</v>
      </c>
      <c r="AM14" s="48"/>
      <c r="AN14" s="42">
        <f>SUM(AN8:AN13)</f>
        <v>12789608.000000002</v>
      </c>
      <c r="AO14" s="48"/>
      <c r="AP14" s="42">
        <f>SUM(AP8:AP13)</f>
        <v>-2772751</v>
      </c>
      <c r="AQ14" s="48"/>
      <c r="AR14" s="42">
        <f>SUM(AR8:AR13)</f>
        <v>10016857.000000002</v>
      </c>
      <c r="AS14" s="14"/>
      <c r="AU14" s="42">
        <v>84148005</v>
      </c>
      <c r="AV14" s="48"/>
      <c r="AW14" s="42">
        <v>67892930</v>
      </c>
      <c r="AX14" s="48"/>
      <c r="AY14" s="42">
        <v>5710280</v>
      </c>
      <c r="AZ14" s="48"/>
      <c r="BA14" s="42">
        <v>1338421</v>
      </c>
      <c r="BB14" s="48"/>
      <c r="BC14" s="42">
        <v>50448535</v>
      </c>
      <c r="BD14" s="42"/>
      <c r="BE14" s="42">
        <v>2966430</v>
      </c>
      <c r="BF14" s="42">
        <f>SUM(BF7:BF13)</f>
        <v>212504901</v>
      </c>
      <c r="BG14" s="48"/>
      <c r="BH14" s="42">
        <f>SUM(BH8:BH12)</f>
        <v>-82586641</v>
      </c>
      <c r="BI14" s="48"/>
      <c r="BJ14" s="42">
        <f>SUM(BJ8:BJ12)</f>
        <v>129918260</v>
      </c>
    </row>
    <row r="15" spans="2:62" ht="15.75" thickTop="1">
      <c r="B15" s="14"/>
      <c r="C15" s="14"/>
      <c r="D15" s="14"/>
      <c r="E15" s="14"/>
      <c r="F15" s="14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T15" s="14"/>
      <c r="AU15" s="43"/>
      <c r="AV15" s="43"/>
      <c r="AW15" s="43"/>
      <c r="AX15" s="36"/>
      <c r="AY15" s="36"/>
      <c r="AZ15" s="36"/>
      <c r="BA15" s="36"/>
      <c r="BB15" s="36"/>
      <c r="BC15" s="36"/>
      <c r="BD15" s="36"/>
      <c r="BE15" s="36"/>
      <c r="BF15" s="43"/>
      <c r="BG15" s="36"/>
      <c r="BH15" s="36"/>
      <c r="BI15" s="36"/>
      <c r="BJ15" s="36"/>
    </row>
    <row r="16" spans="2:62" ht="16.5" thickBot="1">
      <c r="B16" s="42">
        <f>SUM(B10:B14)</f>
        <v>51652283</v>
      </c>
      <c r="C16" s="14"/>
      <c r="D16" s="42">
        <f>SUM(D10:D14)</f>
        <v>10016857.000000002</v>
      </c>
      <c r="E16" s="14"/>
      <c r="F16" s="42">
        <f>SUM(F10:F14)</f>
        <v>129918260</v>
      </c>
      <c r="Y16" s="14"/>
      <c r="AA16" s="46" t="s">
        <v>162</v>
      </c>
      <c r="AB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S16" s="14"/>
      <c r="AT16" s="14"/>
      <c r="BF16" s="14"/>
      <c r="BJ16" s="14"/>
    </row>
    <row r="17" spans="2:62" ht="16.5" thickTop="1">
      <c r="B17" s="36"/>
      <c r="D17" s="36"/>
      <c r="F17" s="36"/>
      <c r="H17" s="49" t="s">
        <v>138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B17" s="14"/>
      <c r="AC17" s="14"/>
      <c r="AD17" s="14"/>
      <c r="AE17" s="14"/>
      <c r="AF17" s="14"/>
      <c r="AO17" s="14"/>
      <c r="AP17" s="14"/>
      <c r="AQ17" s="14"/>
      <c r="AR17" s="14"/>
      <c r="AS17" s="14"/>
      <c r="AT17" s="50" t="s">
        <v>162</v>
      </c>
      <c r="AU17" s="14"/>
      <c r="AV17" s="14"/>
      <c r="AW17" s="14"/>
      <c r="BF17" s="14"/>
      <c r="BJ17" s="14"/>
    </row>
    <row r="18" spans="13:60" ht="15.75"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46" t="s">
        <v>215</v>
      </c>
      <c r="AC18" s="14"/>
      <c r="AD18" s="14"/>
      <c r="AE18" s="14"/>
      <c r="AF18" s="14"/>
      <c r="AH18" s="50" t="s">
        <v>172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46" t="s">
        <v>154</v>
      </c>
      <c r="AV18" s="14"/>
      <c r="AW18" s="14"/>
      <c r="BA18" s="46" t="s">
        <v>183</v>
      </c>
      <c r="BH18" s="14"/>
    </row>
    <row r="19" spans="8:62" ht="15.75">
      <c r="H19" s="51" t="s">
        <v>139</v>
      </c>
      <c r="K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AA19" s="6" t="s">
        <v>163</v>
      </c>
      <c r="AB19" s="14"/>
      <c r="AC19" s="14"/>
      <c r="AD19" s="14"/>
      <c r="AE19" s="14"/>
      <c r="AF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S19" s="14"/>
      <c r="AT19" s="52" t="s">
        <v>179</v>
      </c>
      <c r="AU19" s="41">
        <v>150000</v>
      </c>
      <c r="AV19" s="14"/>
      <c r="AW19" s="14"/>
      <c r="BJ19" s="14"/>
    </row>
    <row r="20" spans="8:62" ht="15.75">
      <c r="H20" s="6" t="s">
        <v>140</v>
      </c>
      <c r="K20" s="14">
        <v>4650079</v>
      </c>
      <c r="L20" s="1" t="s">
        <v>201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AA20" s="6" t="s">
        <v>203</v>
      </c>
      <c r="AB20" s="14">
        <v>55000</v>
      </c>
      <c r="AC20" s="14"/>
      <c r="AD20" s="14"/>
      <c r="AE20" s="14"/>
      <c r="AF20" s="14"/>
      <c r="AH20" s="6" t="s">
        <v>173</v>
      </c>
      <c r="AN20" s="14"/>
      <c r="AO20" s="14"/>
      <c r="AP20" s="14"/>
      <c r="AQ20" s="14"/>
      <c r="AR20" s="14"/>
      <c r="AS20" s="14"/>
      <c r="AT20" s="6" t="s">
        <v>180</v>
      </c>
      <c r="AU20" s="14">
        <v>857244</v>
      </c>
      <c r="AW20" s="14"/>
      <c r="BA20" s="51" t="s">
        <v>198</v>
      </c>
      <c r="BJ20" s="14"/>
    </row>
    <row r="21" spans="8:60" ht="15">
      <c r="H21" s="6" t="s">
        <v>141</v>
      </c>
      <c r="K21" s="14">
        <v>1542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6" t="s">
        <v>164</v>
      </c>
      <c r="AB21" s="14">
        <v>-11000</v>
      </c>
      <c r="AE21" s="14"/>
      <c r="AF21" s="14"/>
      <c r="AH21" s="6" t="s">
        <v>174</v>
      </c>
      <c r="AN21" s="14">
        <v>-580134</v>
      </c>
      <c r="AO21" s="14"/>
      <c r="AP21" s="14"/>
      <c r="AQ21" s="14"/>
      <c r="AR21" s="14"/>
      <c r="AS21" s="14"/>
      <c r="AW21" s="14"/>
      <c r="BA21" s="6" t="s">
        <v>184</v>
      </c>
      <c r="BH21" s="14">
        <v>-65566745</v>
      </c>
    </row>
    <row r="22" spans="8:60" ht="15">
      <c r="H22" s="6" t="s">
        <v>142</v>
      </c>
      <c r="K22" s="14">
        <v>1298918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6"/>
      <c r="AB22" s="14"/>
      <c r="AE22" s="14"/>
      <c r="AF22" s="14"/>
      <c r="AH22" s="6"/>
      <c r="AN22" s="14"/>
      <c r="AO22" s="14"/>
      <c r="AP22" s="14"/>
      <c r="AQ22" s="14"/>
      <c r="AR22" s="14"/>
      <c r="AS22" s="14"/>
      <c r="AW22" s="14"/>
      <c r="BA22" s="6" t="s">
        <v>185</v>
      </c>
      <c r="BH22" s="88">
        <v>-10888193</v>
      </c>
    </row>
    <row r="23" spans="8:60" ht="15">
      <c r="H23" s="6" t="s">
        <v>143</v>
      </c>
      <c r="J23" s="14"/>
      <c r="K23" s="14">
        <f>'[1]Con BS PL'!$Y$6</f>
        <v>0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B23" s="14"/>
      <c r="AE23" s="14"/>
      <c r="AF23" s="14"/>
      <c r="AN23" s="14"/>
      <c r="AO23" s="14"/>
      <c r="AP23" s="14"/>
      <c r="AQ23" s="14"/>
      <c r="AR23" s="14"/>
      <c r="AS23" s="14"/>
      <c r="AW23" s="14"/>
      <c r="BH23" s="86">
        <f>SUM(BH21:BH22)</f>
        <v>-76454938</v>
      </c>
    </row>
    <row r="24" spans="8:60" ht="15">
      <c r="H24" s="6" t="s">
        <v>144</v>
      </c>
      <c r="J24" s="14"/>
      <c r="K24" s="14">
        <v>217000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B24" s="14"/>
      <c r="AE24" s="14"/>
      <c r="AF24" s="14"/>
      <c r="AN24" s="14"/>
      <c r="AO24" s="14"/>
      <c r="AP24" s="14"/>
      <c r="AQ24" s="14"/>
      <c r="AR24" s="14"/>
      <c r="AS24" s="14"/>
      <c r="AW24" s="14"/>
      <c r="BA24" s="6" t="s">
        <v>196</v>
      </c>
      <c r="BH24" s="14">
        <v>32617</v>
      </c>
    </row>
    <row r="25" spans="8:60" ht="15.75" thickBot="1">
      <c r="H25" s="6"/>
      <c r="J25" s="14"/>
      <c r="K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AB25" s="14"/>
      <c r="AE25" s="14"/>
      <c r="AF25" s="14"/>
      <c r="AN25" s="14"/>
      <c r="AO25" s="14"/>
      <c r="AP25" s="14"/>
      <c r="AQ25" s="14"/>
      <c r="AR25" s="14"/>
      <c r="AS25" s="14"/>
      <c r="AW25" s="14"/>
      <c r="BA25" s="6"/>
      <c r="BH25" s="61">
        <f>SUM(BH23:BH24)</f>
        <v>-76422321</v>
      </c>
    </row>
    <row r="26" spans="8:60" ht="16.5" thickBot="1" thickTop="1">
      <c r="H26" s="6" t="s">
        <v>145</v>
      </c>
      <c r="J26" s="14"/>
      <c r="K26" s="14">
        <v>8334964</v>
      </c>
      <c r="L26" s="1" t="s">
        <v>201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AB26" s="14"/>
      <c r="AE26" s="14"/>
      <c r="AF26" s="14"/>
      <c r="AH26" s="6" t="s">
        <v>175</v>
      </c>
      <c r="AN26" s="14">
        <v>165788</v>
      </c>
      <c r="AO26" s="14"/>
      <c r="AP26" s="14"/>
      <c r="AQ26" s="14"/>
      <c r="AR26" s="14"/>
      <c r="AS26" s="14"/>
      <c r="AU26" s="42">
        <f>$AU$19+$AU$20</f>
        <v>1007244</v>
      </c>
      <c r="BH26" s="93"/>
    </row>
    <row r="27" spans="8:53" ht="16.5" thickTop="1">
      <c r="H27" s="6" t="s">
        <v>211</v>
      </c>
      <c r="K27" s="14">
        <v>17687</v>
      </c>
      <c r="L27" s="1" t="s">
        <v>201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AB27" s="42">
        <f>$AB$21+$AB$20</f>
        <v>44000</v>
      </c>
      <c r="AE27" s="14"/>
      <c r="AF27" s="14"/>
      <c r="AH27" s="6" t="s">
        <v>176</v>
      </c>
      <c r="AN27" s="14">
        <v>-7390</v>
      </c>
      <c r="AO27" s="14"/>
      <c r="AP27" s="14"/>
      <c r="AQ27" s="14"/>
      <c r="AR27" s="14"/>
      <c r="AS27" s="14"/>
      <c r="AU27" s="36"/>
      <c r="BA27" s="51" t="s">
        <v>199</v>
      </c>
    </row>
    <row r="28" spans="12:60" ht="15">
      <c r="L28" s="1" t="s">
        <v>201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AA28" s="6" t="s">
        <v>165</v>
      </c>
      <c r="AB28" s="14"/>
      <c r="AE28" s="14"/>
      <c r="AF28" s="14"/>
      <c r="AN28" s="14"/>
      <c r="AO28" s="14"/>
      <c r="AP28" s="14"/>
      <c r="AQ28" s="14"/>
      <c r="AR28" s="14"/>
      <c r="AS28" s="14"/>
      <c r="BA28" s="6" t="s">
        <v>186</v>
      </c>
      <c r="BH28" s="14">
        <v>0</v>
      </c>
    </row>
    <row r="29" spans="12:62" ht="16.5" thickBot="1">
      <c r="L29" s="1" t="s">
        <v>201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AA29" s="6" t="s">
        <v>166</v>
      </c>
      <c r="AB29" s="14">
        <f>-21203/12*11</f>
        <v>-19436.083333333336</v>
      </c>
      <c r="AE29" s="14"/>
      <c r="AF29" s="14"/>
      <c r="AN29" s="42">
        <f>SUM(AN21:AN28)</f>
        <v>-421736</v>
      </c>
      <c r="AO29" s="14"/>
      <c r="AP29" s="14"/>
      <c r="AQ29" s="14"/>
      <c r="AR29" s="14"/>
      <c r="AS29" s="14"/>
      <c r="AT29" s="53" t="s">
        <v>157</v>
      </c>
      <c r="AU29" s="14"/>
      <c r="AV29" s="14"/>
      <c r="BA29" s="6" t="s">
        <v>187</v>
      </c>
      <c r="BF29" s="14"/>
      <c r="BH29" s="1">
        <v>0</v>
      </c>
      <c r="BJ29" s="14"/>
    </row>
    <row r="30" spans="11:60" ht="17.25" thickBot="1" thickTop="1">
      <c r="K30" s="42">
        <f>SUM(K20:K27)</f>
        <v>14520190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AA30" s="6" t="s">
        <v>167</v>
      </c>
      <c r="AB30" s="14">
        <f>-1694/12*11</f>
        <v>-1552.8333333333333</v>
      </c>
      <c r="AE30" s="14"/>
      <c r="AF30" s="14"/>
      <c r="AN30" s="43"/>
      <c r="AO30" s="14"/>
      <c r="AP30" s="14"/>
      <c r="AQ30" s="14"/>
      <c r="AR30" s="14"/>
      <c r="AS30" s="14"/>
      <c r="AT30" s="52" t="s">
        <v>181</v>
      </c>
      <c r="AU30" s="14">
        <v>586000</v>
      </c>
      <c r="AV30" s="14"/>
      <c r="BA30" s="58"/>
      <c r="BB30" s="58"/>
      <c r="BC30" s="58"/>
      <c r="BD30" s="58"/>
      <c r="BE30" s="58"/>
      <c r="BH30" s="60">
        <f>SUM(BH28:BH29)</f>
        <v>0</v>
      </c>
    </row>
    <row r="31" spans="8:48" ht="15.75" thickTop="1">
      <c r="H31" s="6" t="s">
        <v>146</v>
      </c>
      <c r="J31" s="14"/>
      <c r="K31" s="14"/>
      <c r="M31" s="14"/>
      <c r="AE31" s="14"/>
      <c r="AF31" s="14"/>
      <c r="AH31" s="6" t="s">
        <v>173</v>
      </c>
      <c r="AN31" s="14"/>
      <c r="AO31" s="14"/>
      <c r="AP31" s="14"/>
      <c r="AQ31" s="14"/>
      <c r="AR31" s="14"/>
      <c r="AS31" s="14"/>
      <c r="AT31" s="52" t="s">
        <v>182</v>
      </c>
      <c r="AU31" s="14">
        <v>1322578</v>
      </c>
      <c r="AV31" s="14"/>
    </row>
    <row r="32" spans="8:57" ht="16.5" thickBot="1">
      <c r="H32" s="6" t="s">
        <v>147</v>
      </c>
      <c r="K32" s="54">
        <v>2732599</v>
      </c>
      <c r="L32" s="55"/>
      <c r="AB32" s="42">
        <f>SUM(AB27:AB30)</f>
        <v>23011.083333333332</v>
      </c>
      <c r="AE32" s="14"/>
      <c r="AF32" s="14"/>
      <c r="AH32" s="6" t="s">
        <v>177</v>
      </c>
      <c r="AN32" s="14">
        <v>-90190</v>
      </c>
      <c r="AO32" s="14"/>
      <c r="AP32" s="14"/>
      <c r="AQ32" s="14"/>
      <c r="AR32" s="14"/>
      <c r="AS32" s="14"/>
      <c r="AT32" s="14"/>
      <c r="AU32" s="42">
        <f>SUM(AU30:AU31)</f>
        <v>1908578</v>
      </c>
      <c r="AV32" s="14"/>
      <c r="AW32" s="14"/>
      <c r="BA32" s="58" t="s">
        <v>197</v>
      </c>
      <c r="BB32" s="58"/>
      <c r="BC32" s="58"/>
      <c r="BD32" s="58"/>
      <c r="BE32" s="58"/>
    </row>
    <row r="33" spans="8:57" ht="15.75" thickTop="1">
      <c r="H33" s="6" t="s">
        <v>148</v>
      </c>
      <c r="K33" s="55">
        <v>115030</v>
      </c>
      <c r="L33" s="56"/>
      <c r="M33" s="14"/>
      <c r="AB33" s="36"/>
      <c r="AE33" s="14"/>
      <c r="AF33" s="14"/>
      <c r="AN33" s="43"/>
      <c r="AO33" s="14"/>
      <c r="AP33" s="14"/>
      <c r="AQ33" s="14"/>
      <c r="AR33" s="14"/>
      <c r="AS33" s="14"/>
      <c r="AT33" s="14"/>
      <c r="AU33" s="43"/>
      <c r="AV33" s="14"/>
      <c r="AW33" s="14"/>
      <c r="BA33" s="6" t="s">
        <v>188</v>
      </c>
      <c r="BC33" s="14"/>
      <c r="BD33" s="14"/>
      <c r="BE33" s="14"/>
    </row>
    <row r="34" spans="8:57" ht="15">
      <c r="H34" s="6" t="s">
        <v>149</v>
      </c>
      <c r="K34" s="55">
        <v>1458181</v>
      </c>
      <c r="L34" s="56"/>
      <c r="M34" s="14"/>
      <c r="AE34" s="14"/>
      <c r="AF34" s="14"/>
      <c r="AN34" s="14"/>
      <c r="AO34" s="14"/>
      <c r="AP34" s="14"/>
      <c r="AQ34" s="14"/>
      <c r="AR34" s="14"/>
      <c r="AS34" s="14"/>
      <c r="AW34" s="14"/>
      <c r="BA34" s="6" t="s">
        <v>189</v>
      </c>
      <c r="BC34" s="14"/>
      <c r="BD34" s="14"/>
      <c r="BE34" s="14"/>
    </row>
    <row r="35" spans="8:58" ht="15">
      <c r="H35" s="6"/>
      <c r="K35" s="55"/>
      <c r="L35" s="56"/>
      <c r="M35" s="14"/>
      <c r="AE35" s="14"/>
      <c r="AF35" s="14"/>
      <c r="AH35" s="1" t="s">
        <v>213</v>
      </c>
      <c r="AN35" s="14"/>
      <c r="AO35" s="14"/>
      <c r="AP35" s="14"/>
      <c r="AQ35" s="14"/>
      <c r="AR35" s="14"/>
      <c r="AS35" s="14"/>
      <c r="AW35" s="14"/>
      <c r="BA35" s="59" t="s">
        <v>206</v>
      </c>
      <c r="BC35" s="14"/>
      <c r="BD35" s="14"/>
      <c r="BE35" s="14"/>
      <c r="BF35" s="83">
        <v>-51849</v>
      </c>
    </row>
    <row r="36" spans="11:58" ht="15.75">
      <c r="K36" s="42">
        <f>SUM(K32:K34)</f>
        <v>4305810</v>
      </c>
      <c r="AA36" s="46" t="s">
        <v>216</v>
      </c>
      <c r="AB36" s="14"/>
      <c r="AC36" s="14"/>
      <c r="AE36" s="14"/>
      <c r="AF36" s="14"/>
      <c r="AH36" s="1" t="s">
        <v>214</v>
      </c>
      <c r="AN36" s="86">
        <v>2259586</v>
      </c>
      <c r="AO36" s="14"/>
      <c r="AP36" s="14"/>
      <c r="AQ36" s="14"/>
      <c r="AR36" s="14"/>
      <c r="AS36" s="14"/>
      <c r="AW36" s="14"/>
      <c r="BA36" s="6" t="s">
        <v>190</v>
      </c>
      <c r="BF36" s="14">
        <v>-2179161</v>
      </c>
    </row>
    <row r="37" spans="11:58" ht="15.75">
      <c r="K37" s="14"/>
      <c r="AA37" s="57" t="s">
        <v>168</v>
      </c>
      <c r="AB37" s="14"/>
      <c r="AC37" s="14"/>
      <c r="AE37" s="14"/>
      <c r="AF37" s="14"/>
      <c r="AH37" s="1" t="s">
        <v>243</v>
      </c>
      <c r="AN37" s="90">
        <v>1239</v>
      </c>
      <c r="AO37" s="14"/>
      <c r="AP37" s="14"/>
      <c r="AQ37" s="14"/>
      <c r="AR37" s="14"/>
      <c r="AS37" s="14"/>
      <c r="AW37" s="14"/>
      <c r="BA37" s="6" t="s">
        <v>191</v>
      </c>
      <c r="BF37" s="14">
        <v>-520031</v>
      </c>
    </row>
    <row r="38" spans="11:58" ht="15.75" thickBot="1">
      <c r="K38" s="42">
        <f>$K$36+$K$30</f>
        <v>18826000</v>
      </c>
      <c r="AA38" s="6" t="s">
        <v>169</v>
      </c>
      <c r="AB38" s="1">
        <v>2100</v>
      </c>
      <c r="AC38" s="14"/>
      <c r="AE38" s="14"/>
      <c r="AF38" s="14"/>
      <c r="AN38" s="60">
        <f>SUM(AN36:AN37)</f>
        <v>2260825</v>
      </c>
      <c r="AQ38" s="14"/>
      <c r="AR38" s="14"/>
      <c r="AS38" s="14"/>
      <c r="AW38" s="14"/>
      <c r="BA38" s="6" t="s">
        <v>192</v>
      </c>
      <c r="BF38" s="14">
        <v>-343</v>
      </c>
    </row>
    <row r="39" spans="10:58" ht="15.75" thickTop="1">
      <c r="J39" s="14"/>
      <c r="K39" s="43"/>
      <c r="L39" s="14"/>
      <c r="AC39" s="14"/>
      <c r="AD39" s="14"/>
      <c r="AE39" s="14"/>
      <c r="AF39" s="14"/>
      <c r="AQ39" s="14"/>
      <c r="AR39" s="14"/>
      <c r="AS39" s="14"/>
      <c r="AW39" s="14"/>
      <c r="BA39" s="6" t="s">
        <v>193</v>
      </c>
      <c r="BF39" s="14">
        <v>-91000</v>
      </c>
    </row>
    <row r="40" spans="8:60" ht="15.75">
      <c r="H40" s="53" t="s">
        <v>107</v>
      </c>
      <c r="I40" s="14"/>
      <c r="J40" s="14"/>
      <c r="AA40" s="6" t="s">
        <v>170</v>
      </c>
      <c r="AB40" s="14"/>
      <c r="AC40" s="14"/>
      <c r="AE40" s="14"/>
      <c r="AF40" s="14"/>
      <c r="AQ40" s="14"/>
      <c r="AR40" s="14"/>
      <c r="AS40" s="14"/>
      <c r="AW40" s="14"/>
      <c r="BA40" s="6" t="s">
        <v>194</v>
      </c>
      <c r="BF40" s="86">
        <v>-3351876</v>
      </c>
      <c r="BH40" s="14"/>
    </row>
    <row r="41" spans="8:60" ht="15">
      <c r="H41" s="6" t="s">
        <v>150</v>
      </c>
      <c r="K41" s="14"/>
      <c r="AA41" s="6" t="s">
        <v>166</v>
      </c>
      <c r="AB41" s="14">
        <v>-11000</v>
      </c>
      <c r="AC41" s="14"/>
      <c r="AD41" s="14"/>
      <c r="AE41" s="14"/>
      <c r="AF41" s="14"/>
      <c r="AG41" s="14"/>
      <c r="AQ41" s="14"/>
      <c r="AR41" s="14"/>
      <c r="AS41" s="14"/>
      <c r="AV41" s="14"/>
      <c r="AW41" s="14"/>
      <c r="BA41" s="87" t="s">
        <v>217</v>
      </c>
      <c r="BF41" s="88">
        <v>-17687</v>
      </c>
      <c r="BH41" s="14"/>
    </row>
    <row r="42" spans="8:60" ht="15">
      <c r="H42" s="6" t="s">
        <v>151</v>
      </c>
      <c r="K42" s="14">
        <f>'[1]Con BS PL'!$Y$11</f>
        <v>286548</v>
      </c>
      <c r="AA42" s="6" t="s">
        <v>167</v>
      </c>
      <c r="AB42" s="14">
        <v>-4452</v>
      </c>
      <c r="AC42" s="14"/>
      <c r="AD42" s="14"/>
      <c r="AE42" s="14"/>
      <c r="AF42" s="14"/>
      <c r="AG42" s="14"/>
      <c r="AQ42" s="14"/>
      <c r="AR42" s="14"/>
      <c r="AS42" s="14"/>
      <c r="BH42" s="14">
        <f>SUM(BF35:BF41)</f>
        <v>-6211947</v>
      </c>
    </row>
    <row r="43" spans="11:53" ht="15">
      <c r="K43" s="14"/>
      <c r="AB43" s="42">
        <f>SUM(AB41:AB42)</f>
        <v>-15452</v>
      </c>
      <c r="AC43" s="14"/>
      <c r="AD43" s="14"/>
      <c r="AE43" s="14"/>
      <c r="AF43" s="14"/>
      <c r="AG43" s="14"/>
      <c r="AQ43" s="14"/>
      <c r="AR43" s="14"/>
      <c r="AS43" s="14"/>
      <c r="BA43" s="6" t="s">
        <v>195</v>
      </c>
    </row>
    <row r="44" spans="8:60" ht="15">
      <c r="H44" s="6" t="s">
        <v>146</v>
      </c>
      <c r="K44" s="14"/>
      <c r="AA44" s="6" t="s">
        <v>202</v>
      </c>
      <c r="AB44" s="14"/>
      <c r="AC44" s="14"/>
      <c r="AD44" s="14"/>
      <c r="AE44" s="14"/>
      <c r="AF44" s="14"/>
      <c r="AG44" s="14"/>
      <c r="AN44" s="14"/>
      <c r="AO44" s="14"/>
      <c r="AP44" s="14"/>
      <c r="AQ44" s="14"/>
      <c r="AR44" s="14"/>
      <c r="AS44" s="14"/>
      <c r="BA44" s="59" t="s">
        <v>200</v>
      </c>
      <c r="BH44" s="14">
        <f>'[2]Con adj'!$F$82</f>
        <v>47627</v>
      </c>
    </row>
    <row r="45" spans="8:60" ht="15.75" thickBot="1">
      <c r="H45" s="6" t="s">
        <v>152</v>
      </c>
      <c r="K45" s="14">
        <v>497499</v>
      </c>
      <c r="AA45" s="6" t="s">
        <v>166</v>
      </c>
      <c r="AB45" s="14">
        <v>-21505</v>
      </c>
      <c r="AC45" s="14"/>
      <c r="AD45" s="14"/>
      <c r="AE45" s="14"/>
      <c r="AF45" s="14"/>
      <c r="AG45" s="14"/>
      <c r="AO45" s="14"/>
      <c r="AP45" s="14"/>
      <c r="AQ45" s="14"/>
      <c r="AR45" s="14"/>
      <c r="AS45" s="14"/>
      <c r="BH45" s="61">
        <f>SUM(BH42:BH44)</f>
        <v>-6164320</v>
      </c>
    </row>
    <row r="46" spans="9:60" ht="15.75" thickTop="1">
      <c r="I46" s="14"/>
      <c r="J46" s="14"/>
      <c r="AA46" s="6" t="s">
        <v>167</v>
      </c>
      <c r="AB46" s="14">
        <v>-5615</v>
      </c>
      <c r="AC46" s="14"/>
      <c r="AD46" s="14"/>
      <c r="AE46" s="14"/>
      <c r="AF46" s="14"/>
      <c r="AG46" s="14"/>
      <c r="AO46" s="14"/>
      <c r="AP46" s="14"/>
      <c r="AQ46" s="14"/>
      <c r="AR46" s="14"/>
      <c r="AS46" s="14"/>
      <c r="BH46" s="14"/>
    </row>
    <row r="47" spans="9:45" ht="15.75" thickBot="1">
      <c r="I47" s="14"/>
      <c r="J47" s="14"/>
      <c r="K47" s="42">
        <f>SUM(K42:K45)</f>
        <v>784047</v>
      </c>
      <c r="AB47" s="42">
        <f>SUM(AB43:AB46)</f>
        <v>-42572</v>
      </c>
      <c r="AC47" s="14"/>
      <c r="AD47" s="14"/>
      <c r="AE47" s="14"/>
      <c r="AF47" s="14"/>
      <c r="AG47" s="14"/>
      <c r="AO47" s="14"/>
      <c r="AP47" s="14"/>
      <c r="AQ47" s="14"/>
      <c r="AR47" s="14"/>
      <c r="AS47" s="14"/>
    </row>
    <row r="48" spans="9:45" ht="15.75" thickTop="1">
      <c r="I48" s="14"/>
      <c r="J48" s="14"/>
      <c r="K48" s="43"/>
      <c r="AB48" s="43"/>
      <c r="AC48" s="14"/>
      <c r="AD48" s="14"/>
      <c r="AE48" s="14"/>
      <c r="AF48" s="14"/>
      <c r="AG48" s="14"/>
      <c r="AO48" s="14"/>
      <c r="AP48" s="14"/>
      <c r="AQ48" s="14"/>
      <c r="AR48" s="14"/>
      <c r="AS48" s="14"/>
    </row>
    <row r="49" spans="8:45" ht="16.5" thickBot="1">
      <c r="H49" s="58" t="s">
        <v>212</v>
      </c>
      <c r="K49" s="14"/>
      <c r="AA49" s="6" t="s">
        <v>171</v>
      </c>
      <c r="AB49" s="85">
        <f>$AB$38+$AB$47</f>
        <v>-40472</v>
      </c>
      <c r="AC49" s="14"/>
      <c r="AD49" s="14"/>
      <c r="AE49" s="14"/>
      <c r="AF49" s="14"/>
      <c r="AG49" s="14"/>
      <c r="AO49" s="14"/>
      <c r="AP49" s="14"/>
      <c r="AQ49" s="14"/>
      <c r="AR49" s="14"/>
      <c r="AS49" s="14"/>
    </row>
    <row r="50" spans="8:45" ht="15.75" thickTop="1">
      <c r="H50" s="1" t="s">
        <v>213</v>
      </c>
      <c r="K50" s="14"/>
      <c r="AE50" s="14"/>
      <c r="AF50" s="14"/>
      <c r="AG50" s="14"/>
      <c r="AO50" s="14"/>
      <c r="AP50" s="14"/>
      <c r="AQ50" s="14"/>
      <c r="AR50" s="14"/>
      <c r="AS50" s="14"/>
    </row>
    <row r="51" spans="8:45" ht="15.75" thickBot="1">
      <c r="H51" s="1" t="s">
        <v>214</v>
      </c>
      <c r="K51" s="84">
        <v>2259586</v>
      </c>
      <c r="AE51" s="14"/>
      <c r="AF51" s="14"/>
      <c r="AG51" s="14"/>
      <c r="AO51" s="14"/>
      <c r="AP51" s="14"/>
      <c r="AQ51" s="14"/>
      <c r="AR51" s="14"/>
      <c r="AS51" s="14"/>
    </row>
    <row r="52" spans="31:49" ht="15.75" thickTop="1">
      <c r="AE52" s="14"/>
      <c r="AF52" s="14"/>
      <c r="AG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31:49" ht="15">
      <c r="AE53" s="14"/>
      <c r="AF53" s="14"/>
      <c r="AG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1:49" ht="15">
      <c r="K54" s="83"/>
      <c r="AE54" s="14"/>
      <c r="AF54" s="14"/>
      <c r="AG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31:49" ht="15">
      <c r="AE55" s="14"/>
      <c r="AF55" s="14"/>
      <c r="AG55" s="14"/>
      <c r="AH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46:47" ht="15">
      <c r="AT56" s="14"/>
      <c r="AU56" s="14"/>
    </row>
    <row r="57" ht="15">
      <c r="AH57" s="14"/>
    </row>
    <row r="62" spans="36:39" ht="15">
      <c r="AJ62" s="14"/>
      <c r="AK62" s="14"/>
      <c r="AL62" s="14"/>
      <c r="AM62" s="14"/>
    </row>
    <row r="63" spans="36:39" ht="15">
      <c r="AJ63" s="14"/>
      <c r="AK63" s="14"/>
      <c r="AL63" s="14"/>
      <c r="AM63" s="14"/>
    </row>
    <row r="64" spans="30:39" ht="15">
      <c r="AD64" s="14"/>
      <c r="AJ64" s="14"/>
      <c r="AK64" s="14"/>
      <c r="AL64" s="14"/>
      <c r="AM64" s="14"/>
    </row>
    <row r="65" spans="29:39" ht="15">
      <c r="AC65" s="14"/>
      <c r="AD65" s="14"/>
      <c r="AJ65" s="14"/>
      <c r="AK65" s="14"/>
      <c r="AL65" s="14"/>
      <c r="AM65" s="14"/>
    </row>
    <row r="66" spans="28:39" ht="15">
      <c r="AB66" s="14"/>
      <c r="AJ66" s="14"/>
      <c r="AK66" s="14"/>
      <c r="AL66" s="14"/>
      <c r="AM66" s="14"/>
    </row>
    <row r="67" spans="36:39" ht="15">
      <c r="AJ67" s="14"/>
      <c r="AK67" s="14"/>
      <c r="AL67" s="14"/>
      <c r="AM67" s="14"/>
    </row>
    <row r="68" spans="36:39" ht="15">
      <c r="AJ68" s="14"/>
      <c r="AK68" s="14"/>
      <c r="AL68" s="14"/>
      <c r="AM68" s="14"/>
    </row>
  </sheetData>
  <printOptions/>
  <pageMargins left="0.5" right="0.5" top="0.8" bottom="0.5" header="0" footer="0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