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765" windowHeight="6330" activeTab="0"/>
  </bookViews>
  <sheets>
    <sheet name="Income" sheetId="1" r:id="rId1"/>
    <sheet name="BalSht" sheetId="2" r:id="rId2"/>
    <sheet name="Notes" sheetId="3" r:id="rId3"/>
  </sheets>
  <definedNames>
    <definedName name="_xlnm.Print_Area" localSheetId="1">'BalSht'!$A$1:$E$50</definedName>
    <definedName name="_xlnm.Print_Area" localSheetId="0">'Income'!$A$2:$I$81</definedName>
    <definedName name="_xlnm.Print_Area" localSheetId="2">'Notes'!$A$2:$I$94</definedName>
  </definedNames>
  <calcPr calcMode="autoNoTable" fullCalcOnLoad="1" iterate="1" iterateCount="50" iterateDelta="0"/>
</workbook>
</file>

<file path=xl/comments1.xml><?xml version="1.0" encoding="utf-8"?>
<comments xmlns="http://schemas.openxmlformats.org/spreadsheetml/2006/main">
  <authors>
    <author>SMPC</author>
  </authors>
  <commentList>
    <comment ref="E13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70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<sst xmlns="http://schemas.openxmlformats.org/spreadsheetml/2006/main" count="288" uniqueCount="176">
  <si>
    <t>SMPC METAL INDUSTRIES BERHAD</t>
  </si>
  <si>
    <t>QUARTERLY REPORT</t>
  </si>
  <si>
    <t>The figures have not been audited.</t>
  </si>
  <si>
    <t>CONSOLIDATED INCOME STATEMENT</t>
  </si>
  <si>
    <t>(a)</t>
  </si>
  <si>
    <t>Turnover</t>
  </si>
  <si>
    <t>CURRENT</t>
  </si>
  <si>
    <t>YEAR</t>
  </si>
  <si>
    <t>QUARTER</t>
  </si>
  <si>
    <t>RM 000</t>
  </si>
  <si>
    <t>PRECEDING</t>
  </si>
  <si>
    <t>CORRESPONDING</t>
  </si>
  <si>
    <t>-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</si>
  <si>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</si>
  <si>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</si>
  <si>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</si>
  <si>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</si>
  <si>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</si>
  <si>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</si>
  <si>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</si>
  <si>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</si>
  <si>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(d)</t>
  </si>
  <si>
    <t>Exceptional items</t>
  </si>
  <si>
    <t>(e)</t>
  </si>
  <si>
    <t>Operating profit/(loss) after interest on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</si>
  <si>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</si>
  <si>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</si>
  <si>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</si>
  <si>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</si>
  <si>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</si>
  <si>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</si>
  <si>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Profit/(Loss) after taxation before deducting</t>
  </si>
  <si>
    <t>minority interests</t>
  </si>
  <si>
    <t>(ii)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</si>
  <si>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</si>
  <si>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</si>
  <si>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</si>
  <si>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</si>
  <si>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</si>
  <si>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</si>
  <si>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 members of</t>
  </si>
  <si>
    <t>the company</t>
  </si>
  <si>
    <t>(l)</t>
  </si>
  <si>
    <t>Profit/(Loss) after taxation and extraordinary</t>
  </si>
  <si>
    <t>items atrributable to members of the company</t>
  </si>
  <si>
    <t>Earnings per share based on 2(j) above after</t>
  </si>
  <si>
    <t xml:space="preserve">deducting any provision for preference dividends, </t>
  </si>
  <si>
    <t>if any:-</t>
  </si>
  <si>
    <t>Basic (based on 19,999,000 Ordinary shares) (sen)</t>
  </si>
  <si>
    <t>Fully diluted (based on …….Ordinary shares)</t>
  </si>
  <si>
    <t>N/A</t>
  </si>
  <si>
    <t>CONSOLIDATED BALANCE SHEET</t>
  </si>
  <si>
    <t>AS AT</t>
  </si>
  <si>
    <t>END OF</t>
  </si>
  <si>
    <t>FINANCIAL</t>
  </si>
  <si>
    <t>YEAR END</t>
  </si>
  <si>
    <t>Fixed Assets</t>
  </si>
  <si>
    <t>Investment in Associated Companies</t>
  </si>
  <si>
    <t>Long Term Investment</t>
  </si>
  <si>
    <t>Intangible Assets</t>
  </si>
  <si>
    <t>Current Assets</t>
  </si>
  <si>
    <t>Stocks</t>
  </si>
  <si>
    <t>Trade Debtors</t>
  </si>
  <si>
    <t>Other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</si>
  <si>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</si>
  <si>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</si>
  <si>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</si>
  <si>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</si>
  <si>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</si>
  <si>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</si>
  <si>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</si>
  <si>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</si>
  <si>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Liabilities</t>
  </si>
  <si>
    <t>Shareholders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</si>
  <si>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</si>
  <si>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</si>
  <si>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</si>
  <si>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</si>
  <si>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</si>
  <si>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</si>
  <si>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</si>
  <si>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</si>
  <si>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</si>
  <si>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</si>
  <si>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</si>
  <si>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Notes</t>
  </si>
  <si>
    <t>There were no extraordinary items.</t>
  </si>
  <si>
    <t>There were no exceptional items.</t>
  </si>
  <si>
    <t xml:space="preserve">Tax figures do not contain any deferred tax and/or adjustment for under or over-provisions in </t>
  </si>
  <si>
    <t>respect of prior years.</t>
  </si>
  <si>
    <t>Security</t>
  </si>
  <si>
    <t>Type</t>
  </si>
  <si>
    <t>Amount</t>
  </si>
  <si>
    <t>Currency</t>
  </si>
  <si>
    <t>Secured</t>
  </si>
  <si>
    <t>Short Term</t>
  </si>
  <si>
    <t>RM</t>
  </si>
  <si>
    <t>Profit Before</t>
  </si>
  <si>
    <t>Total Assets</t>
  </si>
  <si>
    <t>Employed</t>
  </si>
  <si>
    <t>Investment Holding</t>
  </si>
  <si>
    <t>Manufacturing</t>
  </si>
  <si>
    <t>Trading</t>
  </si>
  <si>
    <t>Education</t>
  </si>
  <si>
    <t>TO DATE</t>
  </si>
  <si>
    <t>PERIOD</t>
  </si>
  <si>
    <t>ACCOUNTING POLICIES</t>
  </si>
  <si>
    <t>The quarterly financial statements are prepared using the same accounting policies and methods of</t>
  </si>
  <si>
    <t>EXCEPTIONAL ITEMS</t>
  </si>
  <si>
    <t>EXTRAORDINARY ITEMS</t>
  </si>
  <si>
    <t>TAXATION</t>
  </si>
  <si>
    <t>PRE-ACQUISITION PROFITS</t>
  </si>
  <si>
    <t>There were no pre-acquisition profits for the current financial year to date.</t>
  </si>
  <si>
    <t>SALE OF INVESTMENTS AND/OR PROPERTIES</t>
  </si>
  <si>
    <t>There were no profits on any sale of investments and/or properties for the current financial year to date.</t>
  </si>
  <si>
    <t>QUOTED SECURITIES</t>
  </si>
  <si>
    <t>There were no purchase or disposal of quoted securities by all companies.</t>
  </si>
  <si>
    <t>COMPOSITION OF THE COMPANY</t>
  </si>
  <si>
    <t xml:space="preserve">There were no  changes in the composition of the company for the current financial year to date including </t>
  </si>
  <si>
    <t>business combination, acquisition or disposal of subsidiaries and long term investments, restructuring</t>
  </si>
  <si>
    <t>and discontinuing operations.</t>
  </si>
  <si>
    <t>CORPORATE EXERCISE</t>
  </si>
  <si>
    <t>SEASONAL AND CYCLICAL FACTORS</t>
  </si>
  <si>
    <t>The Groups' operations are not materially affected by seasonal or cyclical factors during this quarter.</t>
  </si>
  <si>
    <t>DEBT AND EQUITY ISSUANCES AND REPAYMENT</t>
  </si>
  <si>
    <t xml:space="preserve">There were no  issuance and repayment of debt and equity securities, share buy-backs, share </t>
  </si>
  <si>
    <t>cancellations, shares held as treasury shares and resale of treasury shares for the current financial year</t>
  </si>
  <si>
    <t>to date.</t>
  </si>
  <si>
    <t>GROUP BORROWINGS</t>
  </si>
  <si>
    <t>Details of the Group borrowings at the  end of the reporting period are as follows:</t>
  </si>
  <si>
    <t xml:space="preserve">Long Term </t>
  </si>
  <si>
    <t>CONTINGENT LIABILITIES</t>
  </si>
  <si>
    <t>There are no  contingent liabilities.</t>
  </si>
  <si>
    <t>OFF BALANCE SHEET FINANCIAL INSTRUMENTS</t>
  </si>
  <si>
    <t xml:space="preserve">There were no financial instruments with off balance sheet risk. </t>
  </si>
  <si>
    <t>MATERIAL LITIGATION</t>
  </si>
  <si>
    <t>There were no pending material litigation.</t>
  </si>
  <si>
    <t>SEGMENTAL ANALYSIS</t>
  </si>
  <si>
    <t>MATERIAL CHANGES IN THE QUARTER</t>
  </si>
  <si>
    <t>There were no operational or economic factors that has contributed to any material changes in the results</t>
  </si>
  <si>
    <t>for the current quarter.</t>
  </si>
  <si>
    <t>REVIEW OF PERFORMANCE</t>
  </si>
  <si>
    <t>CURRENT YEAR PROSPECTS</t>
  </si>
  <si>
    <t>EXPLANATORY NOTES</t>
  </si>
  <si>
    <t>Not applicable.</t>
  </si>
  <si>
    <t>INTERIM DIVIDEND</t>
  </si>
  <si>
    <t>No Interim Dividend has been declared for  the period.</t>
  </si>
  <si>
    <t>Less interest on borrowings</t>
  </si>
  <si>
    <t>Less depreciation and amortisation</t>
  </si>
  <si>
    <t>exceptional items but before income tax, minority interests</t>
  </si>
  <si>
    <t>(i)</t>
  </si>
  <si>
    <t>Dividend per shares (sen)</t>
  </si>
  <si>
    <t>Dividend Description</t>
  </si>
  <si>
    <t>AS AT END OF CURRENT QUARTER</t>
  </si>
  <si>
    <t>AS AT PRECEDING FINANCIAL YEAR END</t>
  </si>
  <si>
    <t>Net Tangible assets per share (RM)</t>
  </si>
  <si>
    <t>RM '000</t>
  </si>
  <si>
    <t xml:space="preserve">           INDIVIDUAL QUARTER</t>
  </si>
  <si>
    <t xml:space="preserve">          CUMULATIVE QUARTER</t>
  </si>
  <si>
    <t>101 sen</t>
  </si>
  <si>
    <t>Consolidation Adjustment</t>
  </si>
  <si>
    <t>Add minority interests</t>
  </si>
  <si>
    <t>Quarterly report on consolidated results for the first financial quarter ended 30th April, 2000.</t>
  </si>
  <si>
    <t>Less minority interests</t>
  </si>
  <si>
    <t>0.02 sen</t>
  </si>
  <si>
    <t xml:space="preserve">                  -</t>
  </si>
  <si>
    <t>computation as those used in the preparation of the financial statements for the year ended 31 January 2000.</t>
  </si>
  <si>
    <t>Segmental Analysis for the period ended  30th April, 2000</t>
  </si>
  <si>
    <t>Barring any unforseen circumstances, the Group expects to achieve favourable results for the current year.</t>
  </si>
  <si>
    <t>102 sen</t>
  </si>
  <si>
    <t xml:space="preserve">ferrous and non-ferrous scrap products.  </t>
  </si>
  <si>
    <t xml:space="preserve">Approval in principle has been obtained from the relevant authorities for the corporate exercise in respect of proposed  </t>
  </si>
  <si>
    <t>Special Bumi Issue, Rights Issues with Warrants attached, Acquisition of Duro Metal Industrial (M)  Sdn Bhd and ESOS.</t>
  </si>
  <si>
    <t>The Company has issued a Circular to shareholders for an EGM to be convened and held on 7 July 2000 seeking</t>
  </si>
  <si>
    <t>their approvals.</t>
  </si>
  <si>
    <t>The Group has recorded a satisfactory turnover  for this quarter due to the increased demand for the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</si>
</sst>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0"/>
    <numFmt numFmtId="179" formatCode="#,##0_ ;[Red]\-#,##0\ 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</numFmts>
  <fonts count="1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3" fontId="4" fillId="0" borderId="0" xfId="15" applyNumberFormat="1" applyFont="1" applyFill="1" applyAlignment="1">
      <alignment/>
    </xf>
    <xf numFmtId="3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4"/>
  <sheetViews>
    <sheetView tabSelected="1" workbookViewId="0" topLeftCell="A70">
      <selection activeCell="H81" sqref="H81"/>
    </sheetView>
  </sheetViews>
  <sheetFormatPr defaultColWidth="9.140625" defaultRowHeight="12.75"/>
  <cols>
    <col min="1" max="1" width="3.8515625" style="2" customWidth="1"/>
    <col min="2" max="2" width="3.140625" style="2" customWidth="1"/>
    <col min="3" max="3" width="5.00390625" style="2" customWidth="1"/>
    <col min="4" max="4" width="43.421875" style="2" customWidth="1"/>
    <col min="5" max="5" width="12.421875" style="3" customWidth="1"/>
    <col min="6" max="6" width="16.57421875" style="3" customWidth="1"/>
    <col min="7" max="7" width="2.28125" style="3" customWidth="1"/>
    <col min="8" max="8" width="13.421875" style="3" customWidth="1"/>
    <col min="9" max="9" width="16.8515625" style="3" customWidth="1"/>
    <col min="10" max="16384" width="9.140625" style="2" customWidth="1"/>
  </cols>
  <sheetData>
    <row r="1" ht="12.75"/>
    <row r="2" ht="12.75"/>
    <row r="3" ht="12.75">
      <c r="A3" s="1" t="s">
        <v>0</v>
      </c>
    </row>
    <row r="4" ht="12.75"/>
    <row r="5" ht="12.75">
      <c r="A5" s="1" t="s">
        <v>1</v>
      </c>
    </row>
    <row r="6" ht="12.75"/>
    <row r="7" ht="12.75">
      <c r="A7" s="2" t="s">
        <v>162</v>
      </c>
    </row>
    <row r="8" ht="12.75">
      <c r="A8" s="2" t="s">
        <v>2</v>
      </c>
    </row>
    <row r="9" ht="12.75"/>
    <row r="10" ht="12.75"/>
    <row r="11" spans="1:9" ht="12.75">
      <c r="A11" s="9" t="s">
        <v>3</v>
      </c>
      <c r="B11" s="10"/>
      <c r="C11" s="10"/>
      <c r="D11" s="10"/>
      <c r="E11" s="11"/>
      <c r="F11" s="11"/>
      <c r="G11" s="11"/>
      <c r="H11" s="11"/>
      <c r="I11" s="11"/>
    </row>
    <row r="12" spans="1:9" ht="12.75">
      <c r="A12" s="10"/>
      <c r="B12" s="10"/>
      <c r="C12" s="10"/>
      <c r="D12" s="10"/>
      <c r="E12" s="11"/>
      <c r="F12" s="11"/>
      <c r="G12" s="11"/>
      <c r="H12" s="11"/>
      <c r="I12" s="11"/>
    </row>
    <row r="13" spans="1:9" ht="12.75">
      <c r="A13" s="10"/>
      <c r="B13" s="10"/>
      <c r="C13" s="10"/>
      <c r="D13" s="10"/>
      <c r="E13" s="12" t="s">
        <v>157</v>
      </c>
      <c r="G13" s="11"/>
      <c r="H13" s="13" t="s">
        <v>158</v>
      </c>
      <c r="I13" s="13"/>
    </row>
    <row r="14" spans="1:9" ht="12.75">
      <c r="A14" s="10"/>
      <c r="B14" s="10"/>
      <c r="C14" s="10"/>
      <c r="D14" s="10"/>
      <c r="E14" s="4"/>
      <c r="F14" s="4"/>
      <c r="G14" s="11"/>
      <c r="H14" s="11"/>
      <c r="I14" s="11"/>
    </row>
    <row r="15" spans="1:9" ht="12.75">
      <c r="A15" s="10"/>
      <c r="B15" s="10"/>
      <c r="C15" s="10"/>
      <c r="D15" s="10"/>
      <c r="E15" s="11"/>
      <c r="F15" s="4" t="s">
        <v>10</v>
      </c>
      <c r="G15" s="11"/>
      <c r="H15" s="11"/>
      <c r="I15" s="4" t="s">
        <v>10</v>
      </c>
    </row>
    <row r="16" spans="1:9" ht="12.75">
      <c r="A16" s="10"/>
      <c r="B16" s="10"/>
      <c r="C16" s="10"/>
      <c r="D16" s="10"/>
      <c r="E16" s="4" t="s">
        <v>6</v>
      </c>
      <c r="F16" s="4" t="s">
        <v>7</v>
      </c>
      <c r="G16" s="4"/>
      <c r="H16" s="4" t="s">
        <v>6</v>
      </c>
      <c r="I16" s="4" t="s">
        <v>7</v>
      </c>
    </row>
    <row r="17" spans="1:9" ht="12.75">
      <c r="A17" s="10"/>
      <c r="B17" s="10"/>
      <c r="C17" s="10"/>
      <c r="D17" s="10"/>
      <c r="E17" s="4" t="s">
        <v>7</v>
      </c>
      <c r="F17" s="4" t="s">
        <v>11</v>
      </c>
      <c r="G17" s="4"/>
      <c r="H17" s="4" t="s">
        <v>7</v>
      </c>
      <c r="I17" s="4" t="s">
        <v>11</v>
      </c>
    </row>
    <row r="18" spans="1:9" ht="12.75">
      <c r="A18" s="10"/>
      <c r="B18" s="10"/>
      <c r="C18" s="10"/>
      <c r="D18" s="10"/>
      <c r="E18" s="4" t="s">
        <v>8</v>
      </c>
      <c r="F18" s="4" t="s">
        <v>8</v>
      </c>
      <c r="G18" s="4"/>
      <c r="H18" s="4" t="s">
        <v>104</v>
      </c>
      <c r="I18" s="4" t="s">
        <v>105</v>
      </c>
    </row>
    <row r="19" spans="1:9" ht="12.75">
      <c r="A19" s="10"/>
      <c r="B19" s="10"/>
      <c r="C19" s="10"/>
      <c r="D19" s="10"/>
      <c r="E19" s="5">
        <v>36646</v>
      </c>
      <c r="F19" s="5">
        <v>36280</v>
      </c>
      <c r="G19" s="14"/>
      <c r="H19" s="5">
        <v>36646</v>
      </c>
      <c r="I19" s="5">
        <v>36280</v>
      </c>
    </row>
    <row r="20" spans="1:9" ht="12.75">
      <c r="A20" s="10"/>
      <c r="B20" s="10"/>
      <c r="C20" s="10"/>
      <c r="D20" s="10"/>
      <c r="E20" s="4"/>
      <c r="F20" s="4"/>
      <c r="G20" s="4"/>
      <c r="H20" s="4"/>
      <c r="I20" s="4"/>
    </row>
    <row r="21" spans="1:9" ht="12.75">
      <c r="A21" s="10"/>
      <c r="B21" s="10"/>
      <c r="C21" s="10"/>
      <c r="D21" s="10"/>
      <c r="E21" s="4" t="s">
        <v>156</v>
      </c>
      <c r="F21" s="4" t="s">
        <v>156</v>
      </c>
      <c r="G21" s="4"/>
      <c r="H21" s="4" t="s">
        <v>156</v>
      </c>
      <c r="I21" s="4" t="s">
        <v>156</v>
      </c>
    </row>
    <row r="22" spans="1:9" ht="12.75">
      <c r="A22" s="10"/>
      <c r="B22" s="10"/>
      <c r="C22" s="10"/>
      <c r="D22" s="10"/>
      <c r="E22" s="11"/>
      <c r="F22" s="4"/>
      <c r="G22" s="4"/>
      <c r="H22" s="11"/>
      <c r="I22" s="4"/>
    </row>
    <row r="23" spans="1:9" ht="12.75">
      <c r="A23" s="15">
        <v>1</v>
      </c>
      <c r="B23" s="10" t="s">
        <v>4</v>
      </c>
      <c r="C23" s="10"/>
      <c r="D23" s="10" t="s">
        <v>5</v>
      </c>
      <c r="E23" s="16">
        <v>61483</v>
      </c>
      <c r="F23" s="4" t="s">
        <v>12</v>
      </c>
      <c r="G23" s="16"/>
      <c r="H23" s="16">
        <f>+E23</f>
        <v>61483</v>
      </c>
      <c r="I23" s="4" t="s">
        <v>12</v>
      </c>
    </row>
    <row r="24" spans="1:9" ht="12.75">
      <c r="A24" s="10"/>
      <c r="B24" s="10" t="s">
        <v>13</v>
      </c>
      <c r="C24" s="10"/>
      <c r="D24" s="10" t="s">
        <v>14</v>
      </c>
      <c r="E24" s="4" t="s">
        <v>12</v>
      </c>
      <c r="F24" s="4" t="s">
        <v>12</v>
      </c>
      <c r="G24" s="16"/>
      <c r="H24" s="4" t="s">
        <v>12</v>
      </c>
      <c r="I24" s="4" t="s">
        <v>12</v>
      </c>
    </row>
    <row r="25" spans="1:9" ht="12.75">
      <c r="A25" s="10"/>
      <c r="B25" s="10" t="s">
        <v>15</v>
      </c>
      <c r="C25" s="10"/>
      <c r="D25" s="10" t="s">
        <v>16</v>
      </c>
      <c r="E25" s="16">
        <v>126</v>
      </c>
      <c r="F25" s="4" t="s">
        <v>12</v>
      </c>
      <c r="G25" s="16"/>
      <c r="H25" s="16">
        <f>+E25</f>
        <v>126</v>
      </c>
      <c r="I25" s="4" t="s">
        <v>12</v>
      </c>
    </row>
    <row r="26" spans="1:9" ht="12.75">
      <c r="A26" s="10"/>
      <c r="B26" s="10"/>
      <c r="C26" s="10"/>
      <c r="D26" s="10"/>
      <c r="E26" s="16"/>
      <c r="F26" s="4"/>
      <c r="G26" s="16"/>
      <c r="H26" s="16"/>
      <c r="I26" s="4"/>
    </row>
    <row r="27" spans="1:9" ht="12.75">
      <c r="A27" s="10">
        <v>2</v>
      </c>
      <c r="B27" s="10" t="s">
        <v>4</v>
      </c>
      <c r="C27" s="10"/>
      <c r="D27" s="10" t="s">
        <v>17</v>
      </c>
      <c r="E27" s="16">
        <f>1763+3299+199</f>
        <v>5261</v>
      </c>
      <c r="F27" s="4" t="s">
        <v>12</v>
      </c>
      <c r="G27" s="16"/>
      <c r="H27" s="16">
        <f>+E27</f>
        <v>5261</v>
      </c>
      <c r="I27" s="4" t="s">
        <v>12</v>
      </c>
    </row>
    <row r="28" spans="1:9" ht="12.75">
      <c r="A28" s="10"/>
      <c r="B28" s="10"/>
      <c r="C28" s="10"/>
      <c r="D28" s="10" t="s">
        <v>18</v>
      </c>
      <c r="E28" s="16"/>
      <c r="F28" s="4"/>
      <c r="G28" s="16"/>
      <c r="H28" s="16"/>
      <c r="I28" s="16"/>
    </row>
    <row r="29" spans="1:9" ht="12.75">
      <c r="A29" s="10"/>
      <c r="B29" s="10"/>
      <c r="C29" s="10"/>
      <c r="D29" s="10" t="s">
        <v>19</v>
      </c>
      <c r="E29" s="16"/>
      <c r="F29" s="4"/>
      <c r="G29" s="16"/>
      <c r="H29" s="16"/>
      <c r="I29" s="16"/>
    </row>
    <row r="30" spans="1:9" ht="12.75">
      <c r="A30" s="10"/>
      <c r="B30" s="10"/>
      <c r="C30" s="10"/>
      <c r="D30" s="10" t="s">
        <v>20</v>
      </c>
      <c r="E30" s="16"/>
      <c r="F30" s="4"/>
      <c r="G30" s="16"/>
      <c r="H30" s="16"/>
      <c r="I30" s="16"/>
    </row>
    <row r="31" spans="1:9" ht="12.75">
      <c r="A31" s="10"/>
      <c r="B31" s="10"/>
      <c r="C31" s="10"/>
      <c r="D31" s="10"/>
      <c r="E31" s="16"/>
      <c r="F31" s="4"/>
      <c r="G31" s="16"/>
      <c r="H31" s="16"/>
      <c r="I31" s="16"/>
    </row>
    <row r="32" spans="1:9" ht="12.75">
      <c r="A32" s="10"/>
      <c r="B32" s="10" t="s">
        <v>13</v>
      </c>
      <c r="C32" s="10"/>
      <c r="D32" s="10" t="s">
        <v>147</v>
      </c>
      <c r="E32" s="16">
        <v>3299</v>
      </c>
      <c r="F32" s="4" t="s">
        <v>12</v>
      </c>
      <c r="G32" s="16"/>
      <c r="H32" s="16">
        <f>+E32</f>
        <v>3299</v>
      </c>
      <c r="I32" s="4" t="s">
        <v>12</v>
      </c>
    </row>
    <row r="33" spans="1:9" ht="12.75">
      <c r="A33" s="10"/>
      <c r="B33" s="10"/>
      <c r="C33" s="10"/>
      <c r="D33" s="10"/>
      <c r="E33" s="16"/>
      <c r="F33" s="4"/>
      <c r="G33" s="16"/>
      <c r="H33" s="16"/>
      <c r="I33" s="16"/>
    </row>
    <row r="34" spans="1:9" ht="12.75">
      <c r="A34" s="10"/>
      <c r="B34" s="10" t="s">
        <v>15</v>
      </c>
      <c r="C34" s="10"/>
      <c r="D34" s="10" t="s">
        <v>148</v>
      </c>
      <c r="E34" s="16">
        <v>1467</v>
      </c>
      <c r="F34" s="4" t="s">
        <v>12</v>
      </c>
      <c r="G34" s="16"/>
      <c r="H34" s="16">
        <f>+E34</f>
        <v>1467</v>
      </c>
      <c r="I34" s="4" t="s">
        <v>12</v>
      </c>
    </row>
    <row r="35" spans="1:9" ht="12.75">
      <c r="A35" s="10"/>
      <c r="B35" s="10"/>
      <c r="C35" s="10"/>
      <c r="D35" s="10"/>
      <c r="E35" s="16"/>
      <c r="F35" s="4"/>
      <c r="G35" s="16"/>
      <c r="H35" s="16"/>
      <c r="I35" s="4"/>
    </row>
    <row r="36" spans="1:9" ht="12.75">
      <c r="A36" s="10"/>
      <c r="B36" s="10" t="s">
        <v>21</v>
      </c>
      <c r="C36" s="10"/>
      <c r="D36" s="10" t="s">
        <v>22</v>
      </c>
      <c r="E36" s="4" t="s">
        <v>12</v>
      </c>
      <c r="F36" s="4" t="s">
        <v>12</v>
      </c>
      <c r="G36" s="16"/>
      <c r="H36" s="4" t="s">
        <v>12</v>
      </c>
      <c r="I36" s="4" t="s">
        <v>12</v>
      </c>
    </row>
    <row r="37" spans="1:9" ht="12.75">
      <c r="A37" s="10"/>
      <c r="B37" s="10"/>
      <c r="C37" s="10"/>
      <c r="D37" s="10"/>
      <c r="E37" s="16"/>
      <c r="F37" s="4"/>
      <c r="G37" s="16"/>
      <c r="H37" s="16"/>
      <c r="I37" s="4"/>
    </row>
    <row r="38" spans="1:9" ht="12.75">
      <c r="A38" s="10"/>
      <c r="B38" s="10" t="s">
        <v>23</v>
      </c>
      <c r="C38" s="10"/>
      <c r="D38" s="10" t="s">
        <v>24</v>
      </c>
      <c r="E38" s="16">
        <f>+E27-E32-E34</f>
        <v>495</v>
      </c>
      <c r="F38" s="4" t="s">
        <v>12</v>
      </c>
      <c r="G38" s="16"/>
      <c r="H38" s="16">
        <f>+E38</f>
        <v>495</v>
      </c>
      <c r="I38" s="4" t="s">
        <v>12</v>
      </c>
    </row>
    <row r="39" spans="1:9" ht="12.75">
      <c r="A39" s="10"/>
      <c r="B39" s="10"/>
      <c r="C39" s="10"/>
      <c r="D39" s="10" t="s">
        <v>18</v>
      </c>
      <c r="E39" s="16"/>
      <c r="F39" s="4"/>
      <c r="G39" s="16"/>
      <c r="H39" s="16"/>
      <c r="I39" s="4"/>
    </row>
    <row r="40" spans="1:9" ht="12.75">
      <c r="A40" s="10"/>
      <c r="B40" s="10"/>
      <c r="C40" s="10"/>
      <c r="D40" s="10" t="s">
        <v>149</v>
      </c>
      <c r="E40" s="16"/>
      <c r="F40" s="4"/>
      <c r="G40" s="16"/>
      <c r="H40" s="16"/>
      <c r="I40" s="4"/>
    </row>
    <row r="41" spans="1:9" ht="12.75">
      <c r="A41" s="10"/>
      <c r="B41" s="10"/>
      <c r="C41" s="10"/>
      <c r="D41" s="10" t="s">
        <v>20</v>
      </c>
      <c r="E41" s="16"/>
      <c r="F41" s="4"/>
      <c r="G41" s="16"/>
      <c r="H41" s="16"/>
      <c r="I41" s="4"/>
    </row>
    <row r="42" spans="1:9" ht="12.75">
      <c r="A42" s="10"/>
      <c r="B42" s="10"/>
      <c r="C42" s="10"/>
      <c r="D42" s="10"/>
      <c r="E42" s="16"/>
      <c r="F42" s="4"/>
      <c r="G42" s="16"/>
      <c r="H42" s="16"/>
      <c r="I42" s="4"/>
    </row>
    <row r="43" spans="1:9" ht="12.75">
      <c r="A43" s="10"/>
      <c r="B43" s="10" t="s">
        <v>25</v>
      </c>
      <c r="C43" s="10"/>
      <c r="D43" s="10" t="s">
        <v>26</v>
      </c>
      <c r="E43" s="4" t="s">
        <v>12</v>
      </c>
      <c r="F43" s="4" t="s">
        <v>12</v>
      </c>
      <c r="G43" s="16"/>
      <c r="H43" s="16" t="str">
        <f>+E43</f>
        <v>-</v>
      </c>
      <c r="I43" s="4" t="s">
        <v>12</v>
      </c>
    </row>
    <row r="44" spans="1:9" ht="12.75">
      <c r="A44" s="10"/>
      <c r="B44" s="10"/>
      <c r="C44" s="10"/>
      <c r="D44" s="10"/>
      <c r="E44" s="16"/>
      <c r="F44" s="4"/>
      <c r="G44" s="16"/>
      <c r="H44" s="16"/>
      <c r="I44" s="4"/>
    </row>
    <row r="45" spans="1:9" ht="12.75">
      <c r="A45" s="10"/>
      <c r="B45" s="10" t="s">
        <v>27</v>
      </c>
      <c r="C45" s="10"/>
      <c r="D45" s="10" t="s">
        <v>28</v>
      </c>
      <c r="E45" s="16">
        <f>+E38</f>
        <v>495</v>
      </c>
      <c r="F45" s="4" t="s">
        <v>12</v>
      </c>
      <c r="G45" s="16"/>
      <c r="H45" s="16">
        <f>+H38</f>
        <v>495</v>
      </c>
      <c r="I45" s="4" t="s">
        <v>12</v>
      </c>
    </row>
    <row r="46" spans="1:9" ht="12.75">
      <c r="A46" s="10"/>
      <c r="B46" s="10"/>
      <c r="C46" s="10"/>
      <c r="D46" s="10" t="s">
        <v>20</v>
      </c>
      <c r="E46" s="16"/>
      <c r="F46" s="4"/>
      <c r="G46" s="16"/>
      <c r="H46" s="16"/>
      <c r="I46" s="4"/>
    </row>
    <row r="47" spans="1:9" ht="12.75">
      <c r="A47" s="10"/>
      <c r="B47" s="10"/>
      <c r="C47" s="10"/>
      <c r="D47" s="10"/>
      <c r="E47" s="16"/>
      <c r="F47" s="4"/>
      <c r="G47" s="16"/>
      <c r="H47" s="16"/>
      <c r="I47" s="4"/>
    </row>
    <row r="48" spans="1:9" ht="12.75">
      <c r="A48" s="10"/>
      <c r="B48" s="10" t="s">
        <v>29</v>
      </c>
      <c r="C48" s="10"/>
      <c r="D48" s="10" t="s">
        <v>30</v>
      </c>
      <c r="E48" s="16">
        <v>149</v>
      </c>
      <c r="F48" s="4" t="s">
        <v>12</v>
      </c>
      <c r="G48" s="16"/>
      <c r="H48" s="16">
        <f>+E48</f>
        <v>149</v>
      </c>
      <c r="I48" s="4" t="s">
        <v>12</v>
      </c>
    </row>
    <row r="49" spans="1:9" ht="12.75">
      <c r="A49" s="10"/>
      <c r="B49" s="10"/>
      <c r="C49" s="10"/>
      <c r="D49" s="10"/>
      <c r="E49" s="16"/>
      <c r="F49" s="4"/>
      <c r="G49" s="16"/>
      <c r="H49" s="16"/>
      <c r="I49" s="4"/>
    </row>
    <row r="50" spans="1:9" ht="12.75">
      <c r="A50" s="10"/>
      <c r="B50" s="10" t="s">
        <v>150</v>
      </c>
      <c r="C50" s="17" t="s">
        <v>150</v>
      </c>
      <c r="D50" s="10" t="s">
        <v>31</v>
      </c>
      <c r="E50" s="16">
        <f>+E45-E48</f>
        <v>346</v>
      </c>
      <c r="F50" s="4" t="s">
        <v>12</v>
      </c>
      <c r="G50" s="16"/>
      <c r="H50" s="16">
        <f>+H45-H48</f>
        <v>346</v>
      </c>
      <c r="I50" s="4" t="s">
        <v>12</v>
      </c>
    </row>
    <row r="51" spans="1:9" ht="12.75">
      <c r="A51" s="10"/>
      <c r="B51" s="10"/>
      <c r="C51" s="10"/>
      <c r="D51" s="10" t="s">
        <v>32</v>
      </c>
      <c r="E51" s="16"/>
      <c r="F51" s="4"/>
      <c r="G51" s="16"/>
      <c r="H51" s="16"/>
      <c r="I51" s="4"/>
    </row>
    <row r="52" spans="1:9" ht="12.75">
      <c r="A52" s="10"/>
      <c r="B52" s="10"/>
      <c r="C52" s="10"/>
      <c r="D52" s="10"/>
      <c r="E52" s="16"/>
      <c r="F52" s="4"/>
      <c r="G52" s="16"/>
      <c r="H52" s="16"/>
      <c r="I52" s="4"/>
    </row>
    <row r="53" spans="1:9" ht="12.75">
      <c r="A53" s="10"/>
      <c r="B53" s="10"/>
      <c r="C53" s="17" t="s">
        <v>33</v>
      </c>
      <c r="D53" s="10" t="s">
        <v>161</v>
      </c>
      <c r="E53" s="16">
        <v>39</v>
      </c>
      <c r="F53" s="4" t="s">
        <v>12</v>
      </c>
      <c r="G53" s="16"/>
      <c r="H53" s="16">
        <f>+E53</f>
        <v>39</v>
      </c>
      <c r="I53" s="4" t="s">
        <v>12</v>
      </c>
    </row>
    <row r="54" spans="1:9" ht="12.75">
      <c r="A54" s="10"/>
      <c r="B54" s="10"/>
      <c r="C54" s="10"/>
      <c r="D54" s="10"/>
      <c r="E54" s="16"/>
      <c r="F54" s="4"/>
      <c r="G54" s="16"/>
      <c r="H54" s="16"/>
      <c r="I54" s="4"/>
    </row>
    <row r="55" spans="1:9" ht="12.75">
      <c r="A55" s="10"/>
      <c r="B55" s="10" t="s">
        <v>34</v>
      </c>
      <c r="C55" s="10"/>
      <c r="D55" s="10" t="s">
        <v>35</v>
      </c>
      <c r="E55" s="16">
        <f>+E50+E53</f>
        <v>385</v>
      </c>
      <c r="F55" s="4" t="s">
        <v>12</v>
      </c>
      <c r="G55" s="16"/>
      <c r="H55" s="16">
        <f>+H50+H53</f>
        <v>385</v>
      </c>
      <c r="I55" s="4" t="s">
        <v>12</v>
      </c>
    </row>
    <row r="56" spans="1:9" ht="12.75">
      <c r="A56" s="10"/>
      <c r="B56" s="10"/>
      <c r="C56" s="10"/>
      <c r="D56" s="10" t="s">
        <v>36</v>
      </c>
      <c r="E56" s="16"/>
      <c r="F56" s="4"/>
      <c r="G56" s="16"/>
      <c r="H56" s="16"/>
      <c r="I56" s="4"/>
    </row>
    <row r="57" spans="1:9" ht="12.75">
      <c r="A57" s="10"/>
      <c r="B57" s="10"/>
      <c r="C57" s="10"/>
      <c r="D57" s="10"/>
      <c r="E57" s="16"/>
      <c r="F57" s="4"/>
      <c r="G57" s="16"/>
      <c r="H57" s="16"/>
      <c r="I57" s="4"/>
    </row>
    <row r="58" spans="1:9" ht="12.75">
      <c r="A58" s="10"/>
      <c r="B58" s="10" t="s">
        <v>37</v>
      </c>
      <c r="C58" s="17" t="s">
        <v>150</v>
      </c>
      <c r="D58" s="10" t="s">
        <v>38</v>
      </c>
      <c r="E58" s="4" t="s">
        <v>12</v>
      </c>
      <c r="F58" s="4" t="s">
        <v>12</v>
      </c>
      <c r="G58" s="16"/>
      <c r="H58" s="4" t="s">
        <v>12</v>
      </c>
      <c r="I58" s="4" t="s">
        <v>12</v>
      </c>
    </row>
    <row r="59" spans="1:9" ht="12.75">
      <c r="A59" s="10"/>
      <c r="B59" s="10"/>
      <c r="C59" s="17" t="s">
        <v>33</v>
      </c>
      <c r="D59" s="10" t="s">
        <v>163</v>
      </c>
      <c r="E59" s="4" t="s">
        <v>12</v>
      </c>
      <c r="F59" s="4" t="s">
        <v>12</v>
      </c>
      <c r="G59" s="16"/>
      <c r="H59" s="4" t="s">
        <v>12</v>
      </c>
      <c r="I59" s="4" t="s">
        <v>12</v>
      </c>
    </row>
    <row r="60" spans="1:9" ht="12.75">
      <c r="A60" s="10"/>
      <c r="B60" s="10"/>
      <c r="C60" s="17" t="s">
        <v>39</v>
      </c>
      <c r="D60" s="10" t="s">
        <v>40</v>
      </c>
      <c r="E60" s="4" t="s">
        <v>12</v>
      </c>
      <c r="F60" s="4" t="s">
        <v>12</v>
      </c>
      <c r="G60" s="16"/>
      <c r="H60" s="4" t="s">
        <v>12</v>
      </c>
      <c r="I60" s="4" t="s">
        <v>12</v>
      </c>
    </row>
    <row r="61" spans="1:9" ht="12.75">
      <c r="A61" s="10"/>
      <c r="B61" s="10"/>
      <c r="C61" s="10"/>
      <c r="D61" s="10" t="s">
        <v>41</v>
      </c>
      <c r="E61" s="4" t="s">
        <v>12</v>
      </c>
      <c r="F61" s="4" t="s">
        <v>12</v>
      </c>
      <c r="G61" s="16"/>
      <c r="H61" s="4" t="s">
        <v>12</v>
      </c>
      <c r="I61" s="4" t="s">
        <v>12</v>
      </c>
    </row>
    <row r="62" spans="1:9" ht="12.75">
      <c r="A62" s="10"/>
      <c r="B62" s="10"/>
      <c r="C62" s="10"/>
      <c r="D62" s="10"/>
      <c r="E62" s="16"/>
      <c r="F62" s="4"/>
      <c r="G62" s="16"/>
      <c r="H62" s="16"/>
      <c r="I62" s="4"/>
    </row>
    <row r="63" spans="1:9" ht="12.75">
      <c r="A63" s="10"/>
      <c r="B63" s="10" t="s">
        <v>42</v>
      </c>
      <c r="C63" s="10"/>
      <c r="D63" s="10" t="s">
        <v>43</v>
      </c>
      <c r="E63" s="16">
        <f>+E55</f>
        <v>385</v>
      </c>
      <c r="F63" s="4" t="s">
        <v>12</v>
      </c>
      <c r="G63" s="16"/>
      <c r="H63" s="16">
        <f>+H55</f>
        <v>385</v>
      </c>
      <c r="I63" s="4" t="s">
        <v>12</v>
      </c>
    </row>
    <row r="64" spans="1:9" ht="12.75">
      <c r="A64" s="10"/>
      <c r="B64" s="10"/>
      <c r="C64" s="10"/>
      <c r="D64" s="10" t="s">
        <v>44</v>
      </c>
      <c r="E64" s="16"/>
      <c r="F64" s="4"/>
      <c r="G64" s="16"/>
      <c r="H64" s="16"/>
      <c r="I64" s="4"/>
    </row>
    <row r="65" spans="1:9" ht="12.75">
      <c r="A65" s="10"/>
      <c r="B65" s="10"/>
      <c r="C65" s="10"/>
      <c r="D65" s="10"/>
      <c r="E65" s="16"/>
      <c r="F65" s="4"/>
      <c r="G65" s="16"/>
      <c r="H65" s="16"/>
      <c r="I65" s="4"/>
    </row>
    <row r="66" spans="1:9" ht="12.75">
      <c r="A66" s="10">
        <v>3</v>
      </c>
      <c r="B66" s="10" t="s">
        <v>4</v>
      </c>
      <c r="C66" s="10"/>
      <c r="D66" s="10" t="s">
        <v>45</v>
      </c>
      <c r="E66" s="16"/>
      <c r="F66" s="4"/>
      <c r="G66" s="16"/>
      <c r="H66" s="16"/>
      <c r="I66" s="4"/>
    </row>
    <row r="67" spans="1:9" ht="12.75">
      <c r="A67" s="10"/>
      <c r="B67" s="10"/>
      <c r="C67" s="10"/>
      <c r="D67" s="10" t="s">
        <v>46</v>
      </c>
      <c r="E67" s="16"/>
      <c r="F67" s="4"/>
      <c r="G67" s="16"/>
      <c r="H67" s="16"/>
      <c r="I67" s="4"/>
    </row>
    <row r="68" spans="1:9" ht="12.75">
      <c r="A68" s="10"/>
      <c r="B68" s="10"/>
      <c r="C68" s="10"/>
      <c r="D68" s="10" t="s">
        <v>47</v>
      </c>
      <c r="E68" s="16"/>
      <c r="F68" s="4"/>
      <c r="G68" s="16"/>
      <c r="H68" s="16"/>
      <c r="I68" s="4"/>
    </row>
    <row r="69" spans="1:9" ht="12.75">
      <c r="A69" s="10"/>
      <c r="B69" s="10"/>
      <c r="C69" s="10"/>
      <c r="D69" s="10"/>
      <c r="E69" s="16"/>
      <c r="F69" s="4"/>
      <c r="G69" s="16"/>
      <c r="H69" s="16"/>
      <c r="I69" s="4"/>
    </row>
    <row r="70" spans="1:9" ht="12.75">
      <c r="A70" s="10"/>
      <c r="B70" s="10"/>
      <c r="C70" s="17" t="s">
        <v>150</v>
      </c>
      <c r="D70" s="10" t="s">
        <v>48</v>
      </c>
      <c r="E70" s="16" t="s">
        <v>164</v>
      </c>
      <c r="F70" s="4" t="s">
        <v>12</v>
      </c>
      <c r="G70" s="16"/>
      <c r="H70" s="16" t="s">
        <v>164</v>
      </c>
      <c r="I70" s="4" t="s">
        <v>12</v>
      </c>
    </row>
    <row r="71" spans="1:9" ht="12.75">
      <c r="A71" s="10"/>
      <c r="B71" s="10"/>
      <c r="C71" s="17"/>
      <c r="D71" s="10"/>
      <c r="E71" s="16"/>
      <c r="F71" s="16"/>
      <c r="G71" s="16"/>
      <c r="H71" s="16"/>
      <c r="I71" s="16"/>
    </row>
    <row r="72" spans="1:9" ht="12.75">
      <c r="A72" s="10"/>
      <c r="B72" s="10"/>
      <c r="C72" s="17" t="s">
        <v>33</v>
      </c>
      <c r="D72" s="10" t="s">
        <v>49</v>
      </c>
      <c r="E72" s="16" t="s">
        <v>50</v>
      </c>
      <c r="F72" s="16" t="s">
        <v>50</v>
      </c>
      <c r="G72" s="16"/>
      <c r="H72" s="16" t="s">
        <v>50</v>
      </c>
      <c r="I72" s="16" t="s">
        <v>50</v>
      </c>
    </row>
    <row r="73" spans="1:9" ht="12.75">
      <c r="A73" s="10"/>
      <c r="B73" s="10"/>
      <c r="C73" s="10"/>
      <c r="D73" s="10"/>
      <c r="E73" s="11"/>
      <c r="F73" s="11"/>
      <c r="G73" s="11"/>
      <c r="H73" s="11"/>
      <c r="I73" s="11"/>
    </row>
    <row r="74" spans="1:9" ht="12.75">
      <c r="A74" s="10">
        <v>4</v>
      </c>
      <c r="B74" s="10" t="s">
        <v>4</v>
      </c>
      <c r="C74" s="10"/>
      <c r="D74" s="10" t="s">
        <v>151</v>
      </c>
      <c r="E74" s="16" t="s">
        <v>50</v>
      </c>
      <c r="F74" s="16" t="s">
        <v>50</v>
      </c>
      <c r="G74" s="16"/>
      <c r="H74" s="16" t="s">
        <v>50</v>
      </c>
      <c r="I74" s="16" t="s">
        <v>50</v>
      </c>
    </row>
    <row r="75" spans="1:9" ht="12.75">
      <c r="A75" s="10"/>
      <c r="B75" s="10"/>
      <c r="C75" s="10"/>
      <c r="D75" s="10"/>
      <c r="E75" s="11"/>
      <c r="F75" s="11"/>
      <c r="G75" s="11"/>
      <c r="H75" s="11"/>
      <c r="I75" s="11"/>
    </row>
    <row r="76" spans="1:9" ht="12.75">
      <c r="A76" s="10"/>
      <c r="B76" s="10" t="s">
        <v>13</v>
      </c>
      <c r="C76" s="10"/>
      <c r="D76" s="10" t="s">
        <v>152</v>
      </c>
      <c r="E76" s="16" t="s">
        <v>50</v>
      </c>
      <c r="F76" s="16" t="s">
        <v>50</v>
      </c>
      <c r="G76" s="16"/>
      <c r="H76" s="16" t="s">
        <v>50</v>
      </c>
      <c r="I76" s="16" t="s">
        <v>50</v>
      </c>
    </row>
    <row r="77" spans="1:9" ht="12.75">
      <c r="A77" s="10"/>
      <c r="B77" s="10"/>
      <c r="C77" s="10"/>
      <c r="D77" s="10"/>
      <c r="E77" s="11"/>
      <c r="F77" s="11"/>
      <c r="G77" s="11"/>
      <c r="H77" s="11"/>
      <c r="I77" s="11"/>
    </row>
    <row r="78" spans="1:9" ht="12.75">
      <c r="A78" s="10"/>
      <c r="B78" s="10"/>
      <c r="C78" s="10"/>
      <c r="D78" s="10"/>
      <c r="E78" s="11"/>
      <c r="F78" s="11"/>
      <c r="G78" s="11"/>
      <c r="H78" s="11"/>
      <c r="I78" s="11"/>
    </row>
    <row r="79" spans="1:9" ht="12.75">
      <c r="A79" s="10"/>
      <c r="B79" s="10"/>
      <c r="C79" s="10"/>
      <c r="D79" s="10"/>
      <c r="E79" s="24" t="s">
        <v>153</v>
      </c>
      <c r="F79" s="11"/>
      <c r="G79" s="11"/>
      <c r="H79" s="24" t="s">
        <v>154</v>
      </c>
      <c r="I79" s="11"/>
    </row>
    <row r="80" spans="1:9" ht="12.75">
      <c r="A80" s="10"/>
      <c r="B80" s="10"/>
      <c r="C80" s="10"/>
      <c r="D80" s="10"/>
      <c r="E80" s="11"/>
      <c r="F80" s="11"/>
      <c r="G80" s="11"/>
      <c r="H80" s="11"/>
      <c r="I80" s="11"/>
    </row>
    <row r="81" spans="1:9" ht="12.75">
      <c r="A81" s="10">
        <v>5</v>
      </c>
      <c r="B81" s="10"/>
      <c r="C81" s="10"/>
      <c r="D81" s="10" t="s">
        <v>155</v>
      </c>
      <c r="E81" s="25">
        <v>1.02</v>
      </c>
      <c r="F81" s="11"/>
      <c r="G81" s="11"/>
      <c r="H81" s="25">
        <v>1.01</v>
      </c>
      <c r="I81" s="4" t="s">
        <v>12</v>
      </c>
    </row>
    <row r="82" spans="1:9" ht="12.75">
      <c r="A82" s="10"/>
      <c r="B82" s="10"/>
      <c r="C82" s="10"/>
      <c r="D82" s="10"/>
      <c r="E82" s="11"/>
      <c r="F82" s="11"/>
      <c r="G82" s="11"/>
      <c r="H82" s="11"/>
      <c r="I82" s="11"/>
    </row>
    <row r="83" spans="1:9" ht="12.75">
      <c r="A83" s="10"/>
      <c r="B83" s="10"/>
      <c r="C83" s="10"/>
      <c r="D83" s="10"/>
      <c r="E83" s="11"/>
      <c r="F83" s="11"/>
      <c r="G83" s="11"/>
      <c r="H83" s="11"/>
      <c r="I83" s="11"/>
    </row>
    <row r="84" spans="1:9" ht="12.75">
      <c r="A84" s="10"/>
      <c r="B84" s="10"/>
      <c r="C84" s="10"/>
      <c r="D84" s="10"/>
      <c r="E84" s="11"/>
      <c r="F84" s="11"/>
      <c r="G84" s="11"/>
      <c r="H84" s="11"/>
      <c r="I84" s="11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A11" sqref="A11"/>
    </sheetView>
  </sheetViews>
  <sheetFormatPr defaultColWidth="9.140625" defaultRowHeight="12.75"/>
  <cols>
    <col min="1" max="1" width="6.7109375" style="2" customWidth="1"/>
    <col min="2" max="2" width="33.8515625" style="2" customWidth="1"/>
    <col min="3" max="3" width="12.00390625" style="3" customWidth="1"/>
    <col min="4" max="4" width="8.8515625" style="3" customWidth="1"/>
    <col min="5" max="5" width="13.421875" style="3" customWidth="1"/>
    <col min="6" max="7" width="9.140625" style="2" customWidth="1"/>
    <col min="8" max="8" width="2.28125" style="2" customWidth="1"/>
    <col min="9" max="16384" width="9.140625" style="2" customWidth="1"/>
  </cols>
  <sheetData>
    <row r="2" ht="12.75">
      <c r="A2" s="1" t="s">
        <v>0</v>
      </c>
    </row>
    <row r="4" ht="12.75">
      <c r="A4" s="1" t="s">
        <v>51</v>
      </c>
    </row>
    <row r="5" spans="3:5" ht="12.75">
      <c r="C5" s="4" t="s">
        <v>52</v>
      </c>
      <c r="D5" s="4"/>
      <c r="E5" s="4" t="s">
        <v>52</v>
      </c>
    </row>
    <row r="6" spans="3:5" ht="12.75">
      <c r="C6" s="4" t="s">
        <v>53</v>
      </c>
      <c r="D6" s="4"/>
      <c r="E6" s="4" t="s">
        <v>10</v>
      </c>
    </row>
    <row r="7" spans="3:5" ht="12.75">
      <c r="C7" s="4" t="s">
        <v>6</v>
      </c>
      <c r="D7" s="4"/>
      <c r="E7" s="4" t="s">
        <v>54</v>
      </c>
    </row>
    <row r="8" spans="3:5" ht="12.75">
      <c r="C8" s="4" t="s">
        <v>8</v>
      </c>
      <c r="D8" s="4"/>
      <c r="E8" s="4" t="s">
        <v>55</v>
      </c>
    </row>
    <row r="9" spans="3:5" ht="12.75">
      <c r="C9" s="5">
        <v>36646</v>
      </c>
      <c r="D9" s="4"/>
      <c r="E9" s="5">
        <v>36556</v>
      </c>
    </row>
    <row r="10" spans="3:5" ht="12.75">
      <c r="C10" s="4" t="s">
        <v>9</v>
      </c>
      <c r="D10" s="4"/>
      <c r="E10" s="4" t="s">
        <v>9</v>
      </c>
    </row>
    <row r="12" spans="1:5" ht="12.75">
      <c r="A12" s="2">
        <v>1</v>
      </c>
      <c r="B12" s="2" t="s">
        <v>56</v>
      </c>
      <c r="C12" s="3">
        <v>102106</v>
      </c>
      <c r="E12" s="3">
        <v>103578</v>
      </c>
    </row>
    <row r="13" spans="1:5" ht="12.75">
      <c r="A13" s="2">
        <v>2</v>
      </c>
      <c r="B13" s="2" t="s">
        <v>57</v>
      </c>
      <c r="C13" s="6" t="s">
        <v>165</v>
      </c>
      <c r="E13" s="6" t="s">
        <v>165</v>
      </c>
    </row>
    <row r="14" spans="1:5" ht="12.75">
      <c r="A14" s="2">
        <v>3</v>
      </c>
      <c r="B14" s="2" t="s">
        <v>58</v>
      </c>
      <c r="C14" s="27">
        <v>300</v>
      </c>
      <c r="D14" s="6"/>
      <c r="E14" s="27">
        <v>300</v>
      </c>
    </row>
    <row r="15" spans="1:5" ht="12.75">
      <c r="A15" s="2">
        <v>4</v>
      </c>
      <c r="B15" s="2" t="s">
        <v>59</v>
      </c>
      <c r="C15" s="3">
        <v>192</v>
      </c>
      <c r="E15" s="3">
        <v>220</v>
      </c>
    </row>
    <row r="17" spans="1:2" ht="12.75">
      <c r="A17" s="2">
        <v>5</v>
      </c>
      <c r="B17" s="2" t="s">
        <v>60</v>
      </c>
    </row>
    <row r="18" spans="2:5" ht="12.75">
      <c r="B18" s="7" t="s">
        <v>61</v>
      </c>
      <c r="C18" s="23">
        <v>34430</v>
      </c>
      <c r="D18" s="23"/>
      <c r="E18" s="23">
        <v>36258</v>
      </c>
    </row>
    <row r="19" spans="2:5" ht="12.75">
      <c r="B19" s="7" t="s">
        <v>62</v>
      </c>
      <c r="C19" s="23">
        <v>58047</v>
      </c>
      <c r="D19" s="23"/>
      <c r="E19" s="23">
        <v>53814</v>
      </c>
    </row>
    <row r="20" spans="2:5" ht="12.75">
      <c r="B20" s="7" t="s">
        <v>63</v>
      </c>
      <c r="C20" s="23">
        <v>6033</v>
      </c>
      <c r="D20" s="23"/>
      <c r="E20" s="23">
        <v>3971</v>
      </c>
    </row>
    <row r="21" spans="2:5" ht="12.75">
      <c r="B21" s="7" t="s">
        <v>64</v>
      </c>
      <c r="C21" s="6" t="s">
        <v>165</v>
      </c>
      <c r="D21" s="23"/>
      <c r="E21" s="6" t="s">
        <v>165</v>
      </c>
    </row>
    <row r="22" spans="2:5" ht="12.75">
      <c r="B22" s="7" t="s">
        <v>65</v>
      </c>
      <c r="C22" s="23">
        <v>6032</v>
      </c>
      <c r="D22" s="23"/>
      <c r="E22" s="23">
        <f>2924+50</f>
        <v>2974</v>
      </c>
    </row>
    <row r="23" spans="2:5" ht="12.75">
      <c r="B23" s="7" t="s">
        <v>71</v>
      </c>
      <c r="C23" s="6" t="s">
        <v>165</v>
      </c>
      <c r="D23" s="6"/>
      <c r="E23" s="6" t="s">
        <v>165</v>
      </c>
    </row>
    <row r="24" spans="2:5" ht="12.75">
      <c r="B24" s="7"/>
      <c r="C24" s="28">
        <f>SUM(C18:C23)</f>
        <v>104542</v>
      </c>
      <c r="D24" s="6"/>
      <c r="E24" s="28">
        <f>SUM(E18:E23)</f>
        <v>97017</v>
      </c>
    </row>
    <row r="26" spans="1:2" ht="12.75">
      <c r="A26" s="2">
        <v>6</v>
      </c>
      <c r="B26" s="2" t="s">
        <v>66</v>
      </c>
    </row>
    <row r="27" spans="2:5" ht="12.75">
      <c r="B27" s="7" t="s">
        <v>67</v>
      </c>
      <c r="C27" s="23">
        <f>131975+8420</f>
        <v>140395</v>
      </c>
      <c r="D27" s="23"/>
      <c r="E27" s="23">
        <v>136494</v>
      </c>
    </row>
    <row r="28" spans="2:5" ht="12.75">
      <c r="B28" s="7" t="s">
        <v>68</v>
      </c>
      <c r="C28" s="23">
        <v>26721</v>
      </c>
      <c r="D28" s="23"/>
      <c r="E28" s="23">
        <v>23044</v>
      </c>
    </row>
    <row r="29" spans="2:5" ht="12.75">
      <c r="B29" s="7" t="s">
        <v>69</v>
      </c>
      <c r="C29" s="23">
        <f>6005+660</f>
        <v>6665</v>
      </c>
      <c r="D29" s="23"/>
      <c r="E29" s="23">
        <v>7758</v>
      </c>
    </row>
    <row r="30" spans="2:5" ht="12.75">
      <c r="B30" s="7" t="s">
        <v>70</v>
      </c>
      <c r="C30" s="23">
        <v>550</v>
      </c>
      <c r="D30" s="23"/>
      <c r="E30" s="23">
        <v>665</v>
      </c>
    </row>
    <row r="31" spans="2:5" ht="12.75">
      <c r="B31" s="7" t="s">
        <v>71</v>
      </c>
      <c r="C31" s="6" t="s">
        <v>165</v>
      </c>
      <c r="D31" s="6"/>
      <c r="E31" s="6" t="s">
        <v>165</v>
      </c>
    </row>
    <row r="32" spans="2:5" ht="12.75">
      <c r="B32" s="7"/>
      <c r="C32" s="28">
        <f>SUM(C27:C31)</f>
        <v>174331</v>
      </c>
      <c r="D32" s="6"/>
      <c r="E32" s="28">
        <f>SUM(E27:E31)</f>
        <v>167961</v>
      </c>
    </row>
    <row r="34" spans="1:5" ht="12.75">
      <c r="A34" s="2">
        <v>7</v>
      </c>
      <c r="B34" s="7" t="s">
        <v>72</v>
      </c>
      <c r="C34" s="3">
        <f>+C24-C32</f>
        <v>-69789</v>
      </c>
      <c r="E34" s="3">
        <f>+E24-E32</f>
        <v>-70944</v>
      </c>
    </row>
    <row r="36" spans="1:2" ht="12.75">
      <c r="A36" s="2">
        <v>8</v>
      </c>
      <c r="B36" s="2" t="s">
        <v>73</v>
      </c>
    </row>
    <row r="37" spans="2:5" ht="12.75">
      <c r="B37" s="2" t="s">
        <v>74</v>
      </c>
      <c r="C37" s="3">
        <v>19999</v>
      </c>
      <c r="E37" s="3">
        <v>19999</v>
      </c>
    </row>
    <row r="38" ht="12.75">
      <c r="B38" s="2" t="s">
        <v>75</v>
      </c>
    </row>
    <row r="39" spans="2:5" ht="12.75">
      <c r="B39" s="2" t="s">
        <v>76</v>
      </c>
      <c r="C39" s="3">
        <v>2135</v>
      </c>
      <c r="E39" s="3">
        <v>2135</v>
      </c>
    </row>
    <row r="40" spans="2:5" ht="12.75">
      <c r="B40" s="2" t="s">
        <v>77</v>
      </c>
      <c r="C40" s="3">
        <v>8005</v>
      </c>
      <c r="E40" s="3">
        <v>8005</v>
      </c>
    </row>
    <row r="41" spans="2:5" ht="12.75">
      <c r="B41" s="2" t="s">
        <v>78</v>
      </c>
      <c r="C41" s="6" t="s">
        <v>165</v>
      </c>
      <c r="E41" s="6" t="s">
        <v>165</v>
      </c>
    </row>
    <row r="42" spans="2:5" ht="12.75">
      <c r="B42" s="2" t="s">
        <v>79</v>
      </c>
      <c r="C42" s="3">
        <v>4446</v>
      </c>
      <c r="E42" s="3">
        <v>4645</v>
      </c>
    </row>
    <row r="43" spans="2:9" ht="12.75">
      <c r="B43" s="2" t="s">
        <v>80</v>
      </c>
      <c r="C43" s="3">
        <f>-14306+385</f>
        <v>-13921</v>
      </c>
      <c r="E43" s="3">
        <v>-14305</v>
      </c>
      <c r="G43" s="30"/>
      <c r="H43" s="30"/>
      <c r="I43" s="30"/>
    </row>
    <row r="44" spans="2:9" ht="12.75">
      <c r="B44" s="2" t="s">
        <v>71</v>
      </c>
      <c r="C44" s="6" t="s">
        <v>165</v>
      </c>
      <c r="D44" s="6"/>
      <c r="E44" s="6" t="s">
        <v>165</v>
      </c>
      <c r="G44" s="31"/>
      <c r="H44" s="30"/>
      <c r="I44" s="31"/>
    </row>
    <row r="45" spans="7:9" ht="12.75">
      <c r="G45" s="30"/>
      <c r="H45" s="30"/>
      <c r="I45" s="30"/>
    </row>
    <row r="46" spans="1:9" ht="12.75">
      <c r="A46" s="2">
        <v>9</v>
      </c>
      <c r="B46" s="2" t="s">
        <v>81</v>
      </c>
      <c r="C46" s="3">
        <v>-209</v>
      </c>
      <c r="E46" s="3">
        <v>-248</v>
      </c>
      <c r="G46" s="31"/>
      <c r="H46" s="30"/>
      <c r="I46" s="31"/>
    </row>
    <row r="47" spans="1:9" ht="12.75">
      <c r="A47" s="2">
        <v>10</v>
      </c>
      <c r="B47" s="2" t="s">
        <v>82</v>
      </c>
      <c r="C47" s="3">
        <f>-19031+8420</f>
        <v>-10611</v>
      </c>
      <c r="E47" s="3">
        <v>-10982</v>
      </c>
      <c r="G47" s="30"/>
      <c r="H47" s="30"/>
      <c r="I47" s="30"/>
    </row>
    <row r="48" spans="1:9" ht="12.75">
      <c r="A48" s="2">
        <v>11</v>
      </c>
      <c r="B48" s="2" t="s">
        <v>83</v>
      </c>
      <c r="C48" s="3">
        <f>-955-534-496+660</f>
        <v>-1325</v>
      </c>
      <c r="E48" s="3">
        <f>-430-511-504</f>
        <v>-1445</v>
      </c>
      <c r="G48" s="31"/>
      <c r="H48" s="30"/>
      <c r="I48" s="31"/>
    </row>
    <row r="49" spans="7:9" ht="12.75">
      <c r="G49" s="30"/>
      <c r="H49" s="30"/>
      <c r="I49" s="30"/>
    </row>
    <row r="50" spans="1:9" ht="12.75">
      <c r="A50" s="2">
        <v>12</v>
      </c>
      <c r="B50" s="2" t="s">
        <v>84</v>
      </c>
      <c r="C50" s="27" t="s">
        <v>169</v>
      </c>
      <c r="D50" s="8"/>
      <c r="E50" s="27" t="s">
        <v>159</v>
      </c>
      <c r="G50" s="31"/>
      <c r="H50" s="30"/>
      <c r="I50" s="30"/>
    </row>
    <row r="51" spans="7:9" ht="12.75">
      <c r="G51" s="30"/>
      <c r="H51" s="30"/>
      <c r="I51" s="30"/>
    </row>
  </sheetData>
  <printOptions/>
  <pageMargins left="0.75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93"/>
  <sheetViews>
    <sheetView workbookViewId="0" topLeftCell="A72">
      <selection activeCell="A1" sqref="A1"/>
    </sheetView>
  </sheetViews>
  <sheetFormatPr defaultColWidth="9.140625" defaultRowHeight="12.75"/>
  <cols>
    <col min="1" max="1" width="4.140625" style="18" customWidth="1"/>
    <col min="2" max="2" width="3.00390625" style="2" customWidth="1"/>
    <col min="3" max="3" width="23.8515625" style="2" customWidth="1"/>
    <col min="4" max="4" width="17.00390625" style="2" customWidth="1"/>
    <col min="5" max="5" width="15.8515625" style="2" customWidth="1"/>
    <col min="6" max="6" width="15.7109375" style="2" customWidth="1"/>
    <col min="7" max="7" width="9.140625" style="2" customWidth="1"/>
    <col min="8" max="8" width="11.7109375" style="2" customWidth="1"/>
    <col min="9" max="9" width="12.8515625" style="2" bestFit="1" customWidth="1"/>
    <col min="10" max="16384" width="9.140625" style="2" customWidth="1"/>
  </cols>
  <sheetData>
    <row r="3" ht="12.75">
      <c r="A3" s="2" t="s">
        <v>85</v>
      </c>
    </row>
    <row r="4" ht="12.75">
      <c r="A4" s="2"/>
    </row>
    <row r="5" spans="1:3" ht="12.75">
      <c r="A5" s="2">
        <v>1</v>
      </c>
      <c r="C5" s="1" t="s">
        <v>106</v>
      </c>
    </row>
    <row r="6" spans="1:3" ht="12.75">
      <c r="A6" s="2"/>
      <c r="C6" s="2" t="s">
        <v>107</v>
      </c>
    </row>
    <row r="7" spans="1:3" ht="12.75">
      <c r="A7" s="2"/>
      <c r="C7" s="2" t="s">
        <v>166</v>
      </c>
    </row>
    <row r="8" ht="12.75">
      <c r="A8" s="2"/>
    </row>
    <row r="9" spans="1:3" ht="12.75">
      <c r="A9" s="2">
        <v>2</v>
      </c>
      <c r="C9" s="1" t="s">
        <v>108</v>
      </c>
    </row>
    <row r="10" spans="1:3" ht="12.75">
      <c r="A10" s="2"/>
      <c r="C10" s="2" t="s">
        <v>87</v>
      </c>
    </row>
    <row r="11" ht="12.75">
      <c r="A11" s="2"/>
    </row>
    <row r="12" spans="1:3" ht="12.75">
      <c r="A12" s="2">
        <v>3</v>
      </c>
      <c r="C12" s="1" t="s">
        <v>109</v>
      </c>
    </row>
    <row r="13" spans="1:3" ht="12.75">
      <c r="A13" s="2"/>
      <c r="C13" s="2" t="s">
        <v>86</v>
      </c>
    </row>
    <row r="14" ht="12.75">
      <c r="A14" s="2"/>
    </row>
    <row r="15" spans="1:3" ht="12.75">
      <c r="A15" s="2">
        <v>4</v>
      </c>
      <c r="C15" s="1" t="s">
        <v>110</v>
      </c>
    </row>
    <row r="16" spans="1:3" ht="12.75">
      <c r="A16" s="2"/>
      <c r="C16" s="2" t="s">
        <v>88</v>
      </c>
    </row>
    <row r="17" spans="1:3" ht="12.75">
      <c r="A17" s="2"/>
      <c r="C17" s="2" t="s">
        <v>89</v>
      </c>
    </row>
    <row r="18" ht="12.75">
      <c r="A18" s="2"/>
    </row>
    <row r="19" spans="1:3" ht="12.75">
      <c r="A19" s="2">
        <v>5</v>
      </c>
      <c r="C19" s="1" t="s">
        <v>111</v>
      </c>
    </row>
    <row r="20" spans="1:3" ht="12.75">
      <c r="A20" s="2"/>
      <c r="C20" s="2" t="s">
        <v>112</v>
      </c>
    </row>
    <row r="21" ht="12.75">
      <c r="A21" s="2"/>
    </row>
    <row r="22" spans="1:3" ht="12.75">
      <c r="A22" s="2">
        <v>6</v>
      </c>
      <c r="C22" s="1" t="s">
        <v>113</v>
      </c>
    </row>
    <row r="23" spans="1:3" ht="12.75">
      <c r="A23" s="2"/>
      <c r="C23" s="2" t="s">
        <v>114</v>
      </c>
    </row>
    <row r="24" ht="12.75">
      <c r="A24" s="2"/>
    </row>
    <row r="25" spans="1:3" ht="12.75">
      <c r="A25" s="2">
        <v>7</v>
      </c>
      <c r="C25" s="1" t="s">
        <v>115</v>
      </c>
    </row>
    <row r="26" spans="1:3" ht="12.75">
      <c r="A26" s="2"/>
      <c r="C26" s="2" t="s">
        <v>116</v>
      </c>
    </row>
    <row r="27" ht="12.75">
      <c r="A27" s="2"/>
    </row>
    <row r="28" spans="1:3" ht="12.75">
      <c r="A28" s="2">
        <v>8</v>
      </c>
      <c r="C28" s="1" t="s">
        <v>117</v>
      </c>
    </row>
    <row r="29" spans="1:3" ht="12.75">
      <c r="A29" s="2"/>
      <c r="C29" s="2" t="s">
        <v>118</v>
      </c>
    </row>
    <row r="30" spans="1:3" ht="12.75">
      <c r="A30" s="2"/>
      <c r="C30" s="2" t="s">
        <v>119</v>
      </c>
    </row>
    <row r="31" spans="1:3" ht="12.75">
      <c r="A31" s="2"/>
      <c r="C31" s="2" t="s">
        <v>120</v>
      </c>
    </row>
    <row r="32" ht="12.75">
      <c r="A32" s="2"/>
    </row>
    <row r="33" spans="1:3" ht="12.75">
      <c r="A33" s="2">
        <v>9</v>
      </c>
      <c r="C33" s="1" t="s">
        <v>121</v>
      </c>
    </row>
    <row r="34" spans="1:3" ht="12.75">
      <c r="A34" s="2"/>
      <c r="C34" s="2" t="s">
        <v>171</v>
      </c>
    </row>
    <row r="35" spans="1:3" ht="12.75">
      <c r="A35" s="2"/>
      <c r="C35" s="2" t="s">
        <v>172</v>
      </c>
    </row>
    <row r="36" spans="1:3" ht="12.75">
      <c r="A36" s="2"/>
      <c r="C36" s="2" t="s">
        <v>173</v>
      </c>
    </row>
    <row r="37" spans="1:3" ht="12.75">
      <c r="A37" s="2"/>
      <c r="C37" s="2" t="s">
        <v>174</v>
      </c>
    </row>
    <row r="38" ht="12.75">
      <c r="A38" s="2"/>
    </row>
    <row r="39" spans="1:3" ht="12.75">
      <c r="A39" s="2">
        <v>10</v>
      </c>
      <c r="C39" s="1" t="s">
        <v>122</v>
      </c>
    </row>
    <row r="40" spans="1:3" ht="12.75">
      <c r="A40" s="2"/>
      <c r="C40" s="2" t="s">
        <v>123</v>
      </c>
    </row>
    <row r="41" ht="12.75">
      <c r="A41" s="2"/>
    </row>
    <row r="42" spans="1:3" ht="12.75">
      <c r="A42" s="2">
        <v>11</v>
      </c>
      <c r="C42" s="1" t="s">
        <v>124</v>
      </c>
    </row>
    <row r="43" spans="1:3" ht="12.75">
      <c r="A43" s="2"/>
      <c r="C43" s="2" t="s">
        <v>125</v>
      </c>
    </row>
    <row r="44" spans="1:3" ht="12.75">
      <c r="A44" s="2"/>
      <c r="C44" s="2" t="s">
        <v>126</v>
      </c>
    </row>
    <row r="45" spans="1:3" ht="12.75">
      <c r="A45" s="2"/>
      <c r="C45" s="2" t="s">
        <v>127</v>
      </c>
    </row>
    <row r="46" ht="12.75">
      <c r="A46" s="2"/>
    </row>
    <row r="47" spans="1:3" ht="12.75">
      <c r="A47" s="2">
        <v>12</v>
      </c>
      <c r="C47" s="1" t="s">
        <v>128</v>
      </c>
    </row>
    <row r="48" spans="1:3" ht="12.75">
      <c r="A48" s="2"/>
      <c r="C48" s="2" t="s">
        <v>129</v>
      </c>
    </row>
    <row r="49" ht="12.75">
      <c r="A49" s="2"/>
    </row>
    <row r="50" spans="1:6" ht="12.75">
      <c r="A50" s="2"/>
      <c r="C50" s="19" t="s">
        <v>90</v>
      </c>
      <c r="D50" s="19" t="s">
        <v>91</v>
      </c>
      <c r="E50" s="19" t="s">
        <v>92</v>
      </c>
      <c r="F50" s="19" t="s">
        <v>93</v>
      </c>
    </row>
    <row r="51" spans="1:6" ht="12.75">
      <c r="A51" s="2"/>
      <c r="C51" s="19" t="s">
        <v>94</v>
      </c>
      <c r="D51" s="19" t="s">
        <v>95</v>
      </c>
      <c r="E51" s="20">
        <v>140394776</v>
      </c>
      <c r="F51" s="19" t="s">
        <v>96</v>
      </c>
    </row>
    <row r="52" spans="1:6" ht="12.75">
      <c r="A52" s="2"/>
      <c r="C52" s="19" t="s">
        <v>94</v>
      </c>
      <c r="D52" s="19" t="s">
        <v>130</v>
      </c>
      <c r="E52" s="20">
        <v>10610386</v>
      </c>
      <c r="F52" s="19" t="s">
        <v>96</v>
      </c>
    </row>
    <row r="53" ht="12.75">
      <c r="A53" s="2"/>
    </row>
    <row r="54" spans="1:3" ht="12.75">
      <c r="A54" s="2">
        <v>13</v>
      </c>
      <c r="C54" s="1" t="s">
        <v>131</v>
      </c>
    </row>
    <row r="55" spans="1:3" ht="12.75">
      <c r="A55" s="2"/>
      <c r="C55" s="2" t="s">
        <v>132</v>
      </c>
    </row>
    <row r="56" ht="12.75">
      <c r="A56" s="2"/>
    </row>
    <row r="57" spans="1:3" ht="12.75">
      <c r="A57" s="2">
        <v>14</v>
      </c>
      <c r="C57" s="1" t="s">
        <v>133</v>
      </c>
    </row>
    <row r="58" spans="1:3" ht="12.75">
      <c r="A58" s="2"/>
      <c r="C58" s="2" t="s">
        <v>134</v>
      </c>
    </row>
    <row r="59" ht="12.75">
      <c r="A59" s="2"/>
    </row>
    <row r="60" spans="1:3" ht="12.75">
      <c r="A60" s="2">
        <v>15</v>
      </c>
      <c r="C60" s="1" t="s">
        <v>135</v>
      </c>
    </row>
    <row r="61" spans="1:3" ht="12.75">
      <c r="A61" s="2"/>
      <c r="C61" s="2" t="s">
        <v>136</v>
      </c>
    </row>
    <row r="62" ht="12.75">
      <c r="A62" s="2"/>
    </row>
    <row r="63" spans="1:3" ht="12.75">
      <c r="A63" s="2">
        <v>16</v>
      </c>
      <c r="C63" s="1" t="s">
        <v>137</v>
      </c>
    </row>
    <row r="64" spans="1:3" ht="12.75">
      <c r="A64" s="2"/>
      <c r="C64" s="2" t="s">
        <v>167</v>
      </c>
    </row>
    <row r="65" ht="12.75">
      <c r="A65" s="2"/>
    </row>
    <row r="66" spans="1:6" ht="12.75">
      <c r="A66" s="2"/>
      <c r="C66" s="21"/>
      <c r="D66" s="21" t="s">
        <v>5</v>
      </c>
      <c r="E66" s="21" t="s">
        <v>97</v>
      </c>
      <c r="F66" s="21" t="s">
        <v>98</v>
      </c>
    </row>
    <row r="67" spans="1:6" ht="12.75">
      <c r="A67" s="2"/>
      <c r="C67" s="22"/>
      <c r="D67" s="22"/>
      <c r="E67" s="22" t="s">
        <v>30</v>
      </c>
      <c r="F67" s="22" t="s">
        <v>99</v>
      </c>
    </row>
    <row r="68" spans="1:6" ht="12.75">
      <c r="A68" s="2"/>
      <c r="C68" s="19" t="s">
        <v>100</v>
      </c>
      <c r="D68" s="20">
        <v>1003488</v>
      </c>
      <c r="E68" s="20">
        <v>47156</v>
      </c>
      <c r="F68" s="20">
        <f>1761812+33817169+23987716+299838</f>
        <v>59866535</v>
      </c>
    </row>
    <row r="69" spans="1:6" ht="12.75">
      <c r="A69" s="2"/>
      <c r="C69" s="19" t="s">
        <v>101</v>
      </c>
      <c r="D69" s="20">
        <f>21408780+561926+1704223</f>
        <v>23674929</v>
      </c>
      <c r="E69" s="20">
        <f>-655597-464020-59699</f>
        <v>-1179316</v>
      </c>
      <c r="F69" s="20">
        <f>64285324+14892253+1460465+39969597+6643162+992532+5665938+510000</f>
        <v>134419271</v>
      </c>
    </row>
    <row r="70" spans="1:9" ht="12.75">
      <c r="A70" s="2"/>
      <c r="C70" s="19" t="s">
        <v>102</v>
      </c>
      <c r="D70" s="20">
        <f>37291302+8235046</f>
        <v>45526348</v>
      </c>
      <c r="E70" s="20">
        <f>1172927+205974</f>
        <v>1378901</v>
      </c>
      <c r="F70" s="29">
        <f>24171018+25684227+633670+19753477+5968000</f>
        <v>76210392</v>
      </c>
      <c r="I70" s="32"/>
    </row>
    <row r="71" spans="1:9" ht="12.75">
      <c r="A71" s="2"/>
      <c r="C71" s="19" t="s">
        <v>103</v>
      </c>
      <c r="D71" s="20">
        <v>136455</v>
      </c>
      <c r="E71" s="20">
        <v>-25812</v>
      </c>
      <c r="F71" s="20">
        <f>49053+296518+88972</f>
        <v>434543</v>
      </c>
      <c r="I71" s="32"/>
    </row>
    <row r="72" spans="1:9" ht="12.75">
      <c r="A72" s="2"/>
      <c r="D72" s="3">
        <f>SUM(D68:D71)</f>
        <v>70341220</v>
      </c>
      <c r="E72" s="3">
        <f>SUM(E68:E71)</f>
        <v>220929</v>
      </c>
      <c r="F72" s="3">
        <f>SUM(F68:F71)</f>
        <v>270930741</v>
      </c>
      <c r="I72" s="33"/>
    </row>
    <row r="73" spans="1:9" ht="12.75">
      <c r="A73" s="2"/>
      <c r="D73" s="3"/>
      <c r="E73" s="3"/>
      <c r="F73" s="3"/>
      <c r="I73" s="34"/>
    </row>
    <row r="74" spans="1:9" ht="12.75">
      <c r="A74" s="2"/>
      <c r="C74" s="2" t="s">
        <v>160</v>
      </c>
      <c r="D74" s="3">
        <f>-8293380-565089</f>
        <v>-8858469</v>
      </c>
      <c r="E74" s="3">
        <f>74451+199095+29253+10324</f>
        <v>313123</v>
      </c>
      <c r="F74" s="3">
        <f>-27761957-30465716-5637307+74451</f>
        <v>-63790529</v>
      </c>
      <c r="I74" s="32"/>
    </row>
    <row r="75" spans="1:9" ht="12.75">
      <c r="A75" s="2"/>
      <c r="D75" s="3"/>
      <c r="E75" s="3"/>
      <c r="F75" s="3"/>
      <c r="I75" s="32"/>
    </row>
    <row r="76" spans="1:9" ht="12.75">
      <c r="A76" s="2"/>
      <c r="D76" s="26">
        <f>+D72+D74</f>
        <v>61482751</v>
      </c>
      <c r="E76" s="26">
        <f>+E72+E74</f>
        <v>534052</v>
      </c>
      <c r="F76" s="26">
        <f>+F72+F74</f>
        <v>207140212</v>
      </c>
      <c r="I76" s="34"/>
    </row>
    <row r="77" spans="1:9" ht="12.75">
      <c r="A77" s="2"/>
      <c r="I77" s="34"/>
    </row>
    <row r="78" spans="1:9" ht="12.75">
      <c r="A78" s="2">
        <v>17</v>
      </c>
      <c r="C78" s="1" t="s">
        <v>138</v>
      </c>
      <c r="I78" s="32"/>
    </row>
    <row r="79" spans="1:9" ht="12.75">
      <c r="A79" s="2"/>
      <c r="C79" s="2" t="s">
        <v>139</v>
      </c>
      <c r="I79" s="32"/>
    </row>
    <row r="80" spans="1:3" ht="12.75">
      <c r="A80" s="2"/>
      <c r="C80" s="2" t="s">
        <v>140</v>
      </c>
    </row>
    <row r="81" ht="12.75">
      <c r="A81" s="2"/>
    </row>
    <row r="82" spans="1:3" ht="12.75">
      <c r="A82" s="2">
        <v>18</v>
      </c>
      <c r="C82" s="1" t="s">
        <v>141</v>
      </c>
    </row>
    <row r="83" spans="1:3" ht="12.75">
      <c r="A83" s="2"/>
      <c r="C83" s="2" t="s">
        <v>175</v>
      </c>
    </row>
    <row r="84" spans="1:3" ht="12.75">
      <c r="A84" s="2"/>
      <c r="C84" s="2" t="s">
        <v>170</v>
      </c>
    </row>
    <row r="85" ht="12.75">
      <c r="A85" s="2"/>
    </row>
    <row r="86" spans="1:3" ht="12.75">
      <c r="A86" s="2">
        <v>19</v>
      </c>
      <c r="C86" s="1" t="s">
        <v>142</v>
      </c>
    </row>
    <row r="87" spans="1:3" ht="12.75">
      <c r="A87" s="2"/>
      <c r="C87" s="2" t="s">
        <v>168</v>
      </c>
    </row>
    <row r="88" ht="12.75">
      <c r="A88" s="2"/>
    </row>
    <row r="89" spans="1:3" ht="12.75">
      <c r="A89" s="2">
        <v>20</v>
      </c>
      <c r="C89" s="1" t="s">
        <v>143</v>
      </c>
    </row>
    <row r="90" spans="1:3" ht="12.75">
      <c r="A90" s="2"/>
      <c r="C90" s="2" t="s">
        <v>144</v>
      </c>
    </row>
    <row r="91" ht="12.75">
      <c r="A91" s="2"/>
    </row>
    <row r="92" spans="1:3" ht="12.75">
      <c r="A92" s="2">
        <v>21</v>
      </c>
      <c r="C92" s="1" t="s">
        <v>145</v>
      </c>
    </row>
    <row r="93" spans="1:3" ht="12.75">
      <c r="A93" s="2"/>
      <c r="C93" s="2" t="s">
        <v>146</v>
      </c>
    </row>
  </sheetData>
  <printOptions/>
  <pageMargins left="0.7480314960629921" right="0.7480314960629921" top="0.984251968503937" bottom="1.33" header="0.5118110236220472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SMPC Steel Service Centre Sdn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SMPC</dc:creator>
  <cp:keywords/>
  <dc:description/>
  <cp:lastModifiedBy>Prefered Customer</cp:lastModifiedBy>
  <cp:lastPrinted>2000-06-29T04:44:01Z</cp:lastPrinted>
  <dcterms:created xsi:type="dcterms:W3CDTF">1999-12-20T07:42:57Z</dcterms:created>
  <dcterms:modified xsi:type="dcterms:W3CDTF">2000-06-30T07:59:10Z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