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30" tabRatio="739"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sheet'!$A$1:$J$59</definedName>
    <definedName name="_xlnm.Print_Area" localSheetId="3">'cash flows statements'!$A$1:$G$50</definedName>
    <definedName name="_xlnm.Print_Area" localSheetId="4">'explanatory notes'!$A$1:$H$305</definedName>
    <definedName name="_xlnm.Print_Area" localSheetId="0">'income statement'!$A$1:$H$62</definedName>
    <definedName name="_xlnm.Print_Area" localSheetId="2">'statement of changes in equ'!$A$1:$Q$72</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5.xml><?xml version="1.0" encoding="utf-8"?>
<comments xmlns="http://schemas.openxmlformats.org/spreadsheetml/2006/main">
  <authors>
    <author>winxp</author>
  </authors>
  <commentList>
    <comment ref="G205" authorId="0">
      <text>
        <r>
          <rPr>
            <b/>
            <sz val="10"/>
            <rFont val="Tahoma"/>
            <family val="2"/>
          </rPr>
          <t>winxp:</t>
        </r>
        <r>
          <rPr>
            <sz val="10"/>
            <rFont val="Tahoma"/>
            <family val="2"/>
          </rPr>
          <t xml:space="preserve">
xin hai ne yuan bal. cost remain same , take balance frigure less with cost(fix)</t>
        </r>
      </text>
    </comment>
    <comment ref="G212" authorId="0">
      <text>
        <r>
          <rPr>
            <b/>
            <sz val="10"/>
            <rFont val="Tahoma"/>
            <family val="2"/>
          </rPr>
          <t>winxp:</t>
        </r>
        <r>
          <rPr>
            <sz val="10"/>
            <rFont val="Tahoma"/>
            <family val="2"/>
          </rPr>
          <t xml:space="preserve">
tally with b/s</t>
        </r>
      </text>
    </comment>
    <comment ref="G210" authorId="0">
      <text>
        <r>
          <rPr>
            <b/>
            <sz val="10"/>
            <rFont val="Tahoma"/>
            <family val="2"/>
          </rPr>
          <t>winxp:</t>
        </r>
        <r>
          <rPr>
            <sz val="10"/>
            <rFont val="Tahoma"/>
            <family val="2"/>
          </rPr>
          <t xml:space="preserve">
principal unit trust + KBS Asian Star Capital fund</t>
        </r>
      </text>
    </comment>
  </commentList>
</comments>
</file>

<file path=xl/sharedStrings.xml><?xml version="1.0" encoding="utf-8"?>
<sst xmlns="http://schemas.openxmlformats.org/spreadsheetml/2006/main" count="363" uniqueCount="264">
  <si>
    <t>TA WIN HOLDINGS BERHAD (Company No. 291592-U)</t>
  </si>
  <si>
    <t>Note</t>
  </si>
  <si>
    <t>RM'000</t>
  </si>
  <si>
    <t>Revenue</t>
  </si>
  <si>
    <t>AS AT</t>
  </si>
  <si>
    <t xml:space="preserve">AS AT END </t>
  </si>
  <si>
    <t>PRECEDING</t>
  </si>
  <si>
    <t>OF CURRENT</t>
  </si>
  <si>
    <t xml:space="preserve">FINANCIAL </t>
  </si>
  <si>
    <t>QUARTER</t>
  </si>
  <si>
    <t>YEAR END</t>
  </si>
  <si>
    <t>CURRENT ASSETS</t>
  </si>
  <si>
    <t>CURRENT LIABILITIES</t>
  </si>
  <si>
    <t>Share</t>
  </si>
  <si>
    <t xml:space="preserve">Share </t>
  </si>
  <si>
    <t>capital</t>
  </si>
  <si>
    <t>premium</t>
  </si>
  <si>
    <t>Total</t>
  </si>
  <si>
    <t>Cash and bank balances</t>
  </si>
  <si>
    <t>TA WIN HOLDINGS BERHAD (Company No.291592-U)</t>
  </si>
  <si>
    <t>1.</t>
  </si>
  <si>
    <t>Basis of Preparation</t>
  </si>
  <si>
    <t>2.</t>
  </si>
  <si>
    <t>3.</t>
  </si>
  <si>
    <t>Comments About Seasonal or Cyclical Factors</t>
  </si>
  <si>
    <t>Unusual Items Due to their Nature, Size or Incidence</t>
  </si>
  <si>
    <t>Changes in Estimates</t>
  </si>
  <si>
    <t>6.</t>
  </si>
  <si>
    <t>Debt and Equity Securities</t>
  </si>
  <si>
    <t>7.</t>
  </si>
  <si>
    <t>Dividend Paid</t>
  </si>
  <si>
    <t>8.</t>
  </si>
  <si>
    <t>Segmental Reporting</t>
  </si>
  <si>
    <t>Major geographical segment:</t>
  </si>
  <si>
    <t>Malaysia</t>
  </si>
  <si>
    <t>Hong Kong (S.A.R)</t>
  </si>
  <si>
    <t>9.</t>
  </si>
  <si>
    <t>10.</t>
  </si>
  <si>
    <t>Subsequent Event</t>
  </si>
  <si>
    <t>11.</t>
  </si>
  <si>
    <t>Changes in Composition of the Group</t>
  </si>
  <si>
    <t>12.</t>
  </si>
  <si>
    <t>Performance Review</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</si>
  <si>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</si>
  <si>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</si>
  <si>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</si>
  <si>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</si>
  <si>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</si>
  <si>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</si>
  <si>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</si>
  <si>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</si>
  <si>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</si>
  <si>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</si>
  <si>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Secured</t>
  </si>
  <si>
    <t>Unsecured</t>
  </si>
  <si>
    <t>Off Balance Sheet Financial Instruments</t>
  </si>
  <si>
    <t>Changes in Material Litigation</t>
  </si>
  <si>
    <t>Dividend</t>
  </si>
  <si>
    <t>Authorisation for Issue</t>
  </si>
  <si>
    <t>13.</t>
  </si>
  <si>
    <t>Capital Commitments</t>
  </si>
  <si>
    <t>14.</t>
  </si>
  <si>
    <t>15.</t>
  </si>
  <si>
    <t>16.</t>
  </si>
  <si>
    <t>17.</t>
  </si>
  <si>
    <t>18.</t>
  </si>
  <si>
    <t>19.</t>
  </si>
  <si>
    <t>20.</t>
  </si>
  <si>
    <t>21.</t>
  </si>
  <si>
    <t>22.</t>
  </si>
  <si>
    <t>23.</t>
  </si>
  <si>
    <t>24.</t>
  </si>
  <si>
    <t>25.</t>
  </si>
  <si>
    <t>26.</t>
  </si>
  <si>
    <t>Less: Provision for diminution in value</t>
  </si>
  <si>
    <t>3 months ended</t>
  </si>
  <si>
    <t xml:space="preserve">Non-Distributable </t>
  </si>
  <si>
    <t>People's Republic of China</t>
  </si>
  <si>
    <t>Changes in Contingent Liabilities and Contingent Assets</t>
  </si>
  <si>
    <t>(a)</t>
  </si>
  <si>
    <t>Revaluation</t>
  </si>
  <si>
    <t xml:space="preserve"> </t>
  </si>
  <si>
    <t>Republic of Mauritius</t>
  </si>
  <si>
    <t>Adjustment for share options ('000)</t>
  </si>
  <si>
    <t xml:space="preserve">     - Basic</t>
  </si>
  <si>
    <t xml:space="preserve">     - Diluted</t>
  </si>
  <si>
    <t>Part A - Explanatory Notes Pursuant to FRS 134</t>
  </si>
  <si>
    <t>Earnings Per Share ("EPS")</t>
  </si>
  <si>
    <t>Basic EPS</t>
  </si>
  <si>
    <t>Diluted EPS</t>
  </si>
  <si>
    <t>(b)</t>
  </si>
  <si>
    <t>Basic EPS (sen)</t>
  </si>
  <si>
    <t>Diluted EPS (sen)</t>
  </si>
  <si>
    <t>NON-CURRENT ASSETS</t>
  </si>
  <si>
    <t>LIABILITIES</t>
  </si>
  <si>
    <t>NON-CURRENT LIABILITIES</t>
  </si>
  <si>
    <t>Borrowings</t>
  </si>
  <si>
    <t>EQUITY</t>
  </si>
  <si>
    <t>Inventories</t>
  </si>
  <si>
    <t>TOTAL EQUITY</t>
  </si>
  <si>
    <t>TOTAL LIABILITIES</t>
  </si>
  <si>
    <t>TOTAL EQUITY AND LIABILITIES</t>
  </si>
  <si>
    <t>TOTAL ASSETS</t>
  </si>
  <si>
    <t>Finance costs</t>
  </si>
  <si>
    <t>ASSETS</t>
  </si>
  <si>
    <t>Cost of sales</t>
  </si>
  <si>
    <t>Property, plant and equipment</t>
  </si>
  <si>
    <t>Trade receivables</t>
  </si>
  <si>
    <t>Other receivables, prepayment and deposits</t>
  </si>
  <si>
    <t>Equity attributable to equity holders of the parent</t>
  </si>
  <si>
    <t>Deferred tax liabilities</t>
  </si>
  <si>
    <t>Other payables</t>
  </si>
  <si>
    <t>Trade payables</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</si>
  <si>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</si>
  <si>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</si>
  <si>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</si>
  <si>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</si>
  <si>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</si>
  <si>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</si>
  <si>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 xml:space="preserve">The condensed consolidated income statements should be read in conjunction with the audited financial statements for </t>
  </si>
  <si>
    <t>Income Tax Expense</t>
  </si>
  <si>
    <t>Equivalent</t>
  </si>
  <si>
    <t>Borrowings denominated in foreign currency:</t>
  </si>
  <si>
    <t>Prior year adjustments</t>
  </si>
  <si>
    <t>Changes in Accounting Policies</t>
  </si>
  <si>
    <t>Foreign</t>
  </si>
  <si>
    <t>Current tax payable</t>
  </si>
  <si>
    <t>Foreign currency translation</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</si>
  <si>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</si>
  <si>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</si>
  <si>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</si>
  <si>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</si>
  <si>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</si>
  <si>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</si>
  <si>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Prepaid lease payments</t>
  </si>
  <si>
    <t>Other investments</t>
  </si>
  <si>
    <t xml:space="preserve"> - Outside Malaysia</t>
  </si>
  <si>
    <t>Currency</t>
  </si>
  <si>
    <t>Hong Kong Dollars ("HKD")</t>
  </si>
  <si>
    <t xml:space="preserve">For the purpose of calculating diluted earnings per share, the weighted average number of ordinary shares in issue during the </t>
  </si>
  <si>
    <t>Malaysian income tax</t>
  </si>
  <si>
    <t xml:space="preserve">   Overprovision in prior year</t>
  </si>
  <si>
    <t xml:space="preserve">   equity holders of the parent (RM'000)</t>
  </si>
  <si>
    <t>Comparison with immediate Preceding Quarter's results</t>
  </si>
  <si>
    <t>At 1 January 2008 (restated)</t>
  </si>
  <si>
    <t>As at</t>
  </si>
  <si>
    <t xml:space="preserve">    RM'000</t>
  </si>
  <si>
    <t xml:space="preserve">      RM'000</t>
  </si>
  <si>
    <t xml:space="preserve">   Current tax</t>
  </si>
  <si>
    <t xml:space="preserve">Previously </t>
  </si>
  <si>
    <t>stated</t>
  </si>
  <si>
    <t>Adjustments</t>
  </si>
  <si>
    <t>Restated</t>
  </si>
  <si>
    <t>Other income</t>
  </si>
  <si>
    <t>Selling and distribution expenses</t>
  </si>
  <si>
    <t>Administrative expenses</t>
  </si>
  <si>
    <t xml:space="preserve">   holders of the parent (sen):</t>
  </si>
  <si>
    <t>Investment property</t>
  </si>
  <si>
    <t>Share capital</t>
  </si>
  <si>
    <t>Share premium</t>
  </si>
  <si>
    <t>Foreign exchange reserve</t>
  </si>
  <si>
    <t>Share option reserve</t>
  </si>
  <si>
    <t>Revaluation reserve</t>
  </si>
  <si>
    <t>reserve</t>
  </si>
  <si>
    <t>exchange</t>
  </si>
  <si>
    <t>option</t>
  </si>
  <si>
    <t>retained</t>
  </si>
  <si>
    <t>earnings</t>
  </si>
  <si>
    <t>At cost:</t>
  </si>
  <si>
    <t>Quoted shares - Outside Malaysia</t>
  </si>
  <si>
    <t>Market value</t>
  </si>
  <si>
    <t xml:space="preserve">Short term borrowings </t>
  </si>
  <si>
    <t xml:space="preserve">Long term borrowings </t>
  </si>
  <si>
    <t>Monetary market instruments</t>
  </si>
  <si>
    <t xml:space="preserve">Medium term notes </t>
  </si>
  <si>
    <t xml:space="preserve">Dividends for the year ended </t>
  </si>
  <si>
    <t xml:space="preserve">   to equity holders of the parent</t>
  </si>
  <si>
    <t xml:space="preserve">Part B - Explanatory Notes Pursuant to Appendix 9B of the Listing Requirements of Bursa Malaysia </t>
  </si>
  <si>
    <t>Securities Berhad</t>
  </si>
  <si>
    <t xml:space="preserve">   Relating to origination and reversal of temporary </t>
  </si>
  <si>
    <t>difference</t>
  </si>
  <si>
    <t>Total income</t>
  </si>
  <si>
    <t>'000</t>
  </si>
  <si>
    <t>Net cash used in financing activities</t>
  </si>
  <si>
    <t>At beginning of financial year</t>
  </si>
  <si>
    <t>At end of financial year</t>
  </si>
  <si>
    <t>the year ended 31 December 2008 and the accompanying explanatory notes attached to the interim financial statements.</t>
  </si>
  <si>
    <t xml:space="preserve"> year ended 31 December 2008 and the accompanying explanatory notes attached to the interim financial statements.</t>
  </si>
  <si>
    <t>At 1 January 2009</t>
  </si>
  <si>
    <t xml:space="preserve">At 1 January 2008 </t>
  </si>
  <si>
    <t>year ended 31 December 2008 and the accompanying explanatory notes attached to the interim financial statements.</t>
  </si>
  <si>
    <t>3 months ended</t>
  </si>
  <si>
    <t>Net decrease in cash and cash equivalents</t>
  </si>
  <si>
    <t>At 1 January, as previously stated</t>
  </si>
  <si>
    <t>Effects of change in accounting policy</t>
  </si>
  <si>
    <t>At 1 January, as restated</t>
  </si>
  <si>
    <t>Comparative</t>
  </si>
  <si>
    <t>The following comparative amounts have been restated due to the change in accounting policy as follows:</t>
  </si>
  <si>
    <t>Retained earnings</t>
  </si>
  <si>
    <t>1.1.2008</t>
  </si>
  <si>
    <t>Accumulated losses</t>
  </si>
  <si>
    <t>Effects on net profit for the period:</t>
  </si>
  <si>
    <t>Net profit before change in accounting policy</t>
  </si>
  <si>
    <t>Net profit for the period</t>
  </si>
  <si>
    <t>(restated)</t>
  </si>
  <si>
    <t>At 31 December 2008</t>
  </si>
  <si>
    <t>Profit per share attributable to equity</t>
  </si>
  <si>
    <t>Profit/(Loss) before tax</t>
  </si>
  <si>
    <t>(Accumulated</t>
  </si>
  <si>
    <t>losses)/</t>
  </si>
  <si>
    <t>distributable</t>
  </si>
  <si>
    <t>5.</t>
  </si>
  <si>
    <t>4.</t>
  </si>
  <si>
    <t>Bank overdrafts (Included within short term borrowings in Note 21)</t>
  </si>
  <si>
    <t>1.1.2009</t>
  </si>
  <si>
    <t>Effects on inventories:</t>
  </si>
  <si>
    <t>Effects on retained profits/(accumulated Losses):</t>
  </si>
  <si>
    <t>Chinese Renminbi ("RMB")</t>
  </si>
  <si>
    <t xml:space="preserve">Profit/(Loss) for the period attributable </t>
  </si>
  <si>
    <t>Tax Income</t>
  </si>
  <si>
    <t xml:space="preserve">   Profit/(Loss)from operations</t>
  </si>
  <si>
    <t xml:space="preserve">   Profit/(Loss) before tax</t>
  </si>
  <si>
    <t xml:space="preserve">   Net Profit/(Loss) for the period</t>
  </si>
  <si>
    <t>Profit/(Loss) from operations</t>
  </si>
  <si>
    <t xml:space="preserve">The condensed consolidated cash flow statement should be read in conjunction with the audited financial statements </t>
  </si>
  <si>
    <t xml:space="preserve"> for the year ended 31 December 2008 and the accompanying explanatory notes attached to the interim financial statements.</t>
  </si>
  <si>
    <t xml:space="preserve">Profit/(Loss) for the period attributable to </t>
  </si>
  <si>
    <t>NOTES TO INTERIM FINANCIAL REPORT ENDED 31 DECEMBER 2009</t>
  </si>
  <si>
    <t>31.12.2009</t>
  </si>
  <si>
    <t>31.12.2008</t>
  </si>
  <si>
    <t>30.09.2009</t>
  </si>
  <si>
    <t>Gross profit/(loss)</t>
  </si>
  <si>
    <t>Increase</t>
  </si>
  <si>
    <t>Year to date</t>
  </si>
  <si>
    <t>UNAUDITED CONDENSED CONSOLIDATED INCOME STATEMENTS</t>
  </si>
  <si>
    <t>UNAUDITED CONDENSED CONSOLIDATED BALANCE SHEET</t>
  </si>
  <si>
    <t>AUDITED</t>
  </si>
  <si>
    <t xml:space="preserve">UNAUDITED CONDENSED CONSOLIDATED STATEMENTS OF  CHANGES IN EQUITY </t>
  </si>
  <si>
    <t>Profit for the year</t>
  </si>
  <si>
    <t>Loss for the year</t>
  </si>
  <si>
    <t>UNAUDITED CONDENSED CONSOLIDATED CASH FLOW STATEMENT</t>
  </si>
  <si>
    <t>year have been adjusted for the dilutive effects of all potential ordinary shares, i.e. share options granted to employees.</t>
  </si>
  <si>
    <t xml:space="preserve">during the year.  </t>
  </si>
  <si>
    <t xml:space="preserve">Basic EPS is calculated by dividing the net profit for the year by the weighted average number of ordinary shares in issue </t>
  </si>
  <si>
    <t>Carrying Amount of Revalued Assets</t>
  </si>
  <si>
    <t>27.</t>
  </si>
  <si>
    <t>20</t>
  </si>
  <si>
    <t>22</t>
  </si>
  <si>
    <t>Revaluation Surplus</t>
  </si>
  <si>
    <t xml:space="preserve">                                                                                                                                                                                                                                                                                                                                                                                                                                                                                                                                                                                                                                                                                                                                                                                                                                                                                                                                                                                                                                                                                                                                                                                                                                                                                                                                                                                                                                                                                                                                                                                                                                                                                                                                                                                                                                                                                                                                                                                                                                                                                                                                                                                                                                                                                                                                                                                                                                                                                                                                                                                                                                                                                                                                                                                                                                                                                                                                                                                                                                                                                                                                                                                                                                                                                                                                                                                                                                                                                                                                                     </t>
  </si>
  <si>
    <t>As previously stated</t>
  </si>
  <si>
    <t>- Effect of adoption of new/revised FRS</t>
  </si>
  <si>
    <t>Dividends for the year ended 31 December 2007</t>
  </si>
  <si>
    <t>Net cash generated from investing activities</t>
  </si>
  <si>
    <t>Profit before tax</t>
  </si>
  <si>
    <t>12 months ended</t>
  </si>
  <si>
    <t>FOR THE FOURTH QUARTER ENDED 31 DECEMBER 2009</t>
  </si>
  <si>
    <t>AS AT 31 DECEMBER 2009</t>
  </si>
  <si>
    <t>At 31 December 2009</t>
  </si>
  <si>
    <t xml:space="preserve">     31 December 2009</t>
  </si>
  <si>
    <t>31/12/2009</t>
  </si>
  <si>
    <t>31/12/2008</t>
  </si>
  <si>
    <t>Net cash (used in)/generated from operating activities</t>
  </si>
  <si>
    <t>8</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</si>
</sst>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NT$&quot;#,##0;\-&quot;NT$&quot;#,##0"/>
    <numFmt numFmtId="177" formatCode="_-&quot;$&quot;* #,##0_-;\-&quot;$&quot;* #,##0_-;_-&quot;$&quot;* &quot;-&quot;_-;_-@_-"/>
    <numFmt numFmtId="178" formatCode="_-&quot;$&quot;* #,##0.00_-;\-&quot;$&quot;* #,##0.00_-;_-&quot;$&quot;* &quot;-&quot;??_-;_-@_-"/>
    <numFmt numFmtId="179" formatCode="_(* #,##0_);_(* \(#,##0\);_(* &quot;-&quot;??_);_(@_)"/>
    <numFmt numFmtId="180" formatCode="_-* #,##0_-;\-* #,##0_-;_-* &quot;-&quot;??_-;_-@_-"/>
    <numFmt numFmtId="181" formatCode="0_);\(0\)"/>
    <numFmt numFmtId="182" formatCode="0.00_)"/>
    <numFmt numFmtId="183" formatCode="0.000%"/>
    <numFmt numFmtId="184" formatCode="0.00%;\(0.00\)%"/>
    <numFmt numFmtId="185" formatCode="#,##0.000_);[Red]\(#,##0.000\)"/>
    <numFmt numFmtId="186" formatCode="&quot;RM&quot;#,##0_);[Red]\(&quot;RM&quot;#,##0\)"/>
    <numFmt numFmtId="187" formatCode="d/m/yyyy"/>
    <numFmt numFmtId="188" formatCode="&quot;$&quot;#,##0.00"/>
    <numFmt numFmtId="189" formatCode="General_)"/>
    <numFmt numFmtId="190" formatCode="_-* #,##0.0_-;\-* #,##0.0_-;_-* &quot;-&quot;??_-;_-@_-"/>
  </numFmts>
  <fonts count="43">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
      <b/>
      <sz val="10"/>
      <color indexed="10"/>
      <name val="Times New Roman"/>
      <family val="1"/>
    </font>
    <font>
      <b/>
      <sz val="10"/>
      <name val="Tahoma"/>
      <family val="2"/>
    </font>
    <font>
      <sz val="10"/>
      <name val="Tahoma"/>
      <family val="2"/>
    </font>
    <font>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Times New Roman"/>
      <family val="1"/>
    </font>
    <font>
      <b/>
      <sz val="10"/>
      <color indexed="8"/>
      <name val="Times New Roman"/>
      <family val="1"/>
    </font>
    <font>
      <sz val="10"/>
      <color indexed="11"/>
      <name val="Times New Roman"/>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16" borderId="0">
      <alignment/>
      <protection/>
    </xf>
    <xf numFmtId="0" fontId="1" fillId="0" borderId="0">
      <alignment/>
      <protection locked="0"/>
    </xf>
    <xf numFmtId="0" fontId="1" fillId="0" borderId="0">
      <alignment/>
      <protection/>
    </xf>
    <xf numFmtId="187" fontId="3" fillId="0" borderId="0">
      <alignment/>
      <protection/>
    </xf>
    <xf numFmtId="188" fontId="3" fillId="0" borderId="0">
      <alignment/>
      <protection/>
    </xf>
    <xf numFmtId="0" fontId="2" fillId="17" borderId="0">
      <alignment horizontal="right"/>
      <protection/>
    </xf>
    <xf numFmtId="0" fontId="1" fillId="0" borderId="0">
      <alignment/>
      <protection/>
    </xf>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6" fillId="22" borderId="3" applyNumberFormat="0" applyAlignment="0" applyProtection="0"/>
    <xf numFmtId="0" fontId="27" fillId="2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84" fontId="4" fillId="0" borderId="0">
      <alignment/>
      <protection locked="0"/>
    </xf>
    <xf numFmtId="0" fontId="28" fillId="0" borderId="0" applyNumberFormat="0" applyFill="0" applyBorder="0" applyAlignment="0" applyProtection="0"/>
    <xf numFmtId="185" fontId="3" fillId="0" borderId="0">
      <alignment/>
      <protection locked="0"/>
    </xf>
    <xf numFmtId="0" fontId="8" fillId="0" borderId="0" applyNumberFormat="0" applyFill="0" applyBorder="0" applyAlignment="0" applyProtection="0"/>
    <xf numFmtId="0" fontId="29" fillId="4"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183" fontId="3" fillId="0" borderId="0">
      <alignment/>
      <protection locked="0"/>
    </xf>
    <xf numFmtId="183" fontId="3" fillId="0" borderId="0">
      <alignment/>
      <protection locked="0"/>
    </xf>
    <xf numFmtId="0" fontId="7" fillId="0" borderId="0" applyNumberFormat="0" applyFill="0" applyBorder="0" applyAlignment="0" applyProtection="0"/>
    <xf numFmtId="0" fontId="33" fillId="7" borderId="3" applyNumberFormat="0" applyAlignment="0" applyProtection="0"/>
    <xf numFmtId="176" fontId="3" fillId="0" borderId="0">
      <alignment horizontal="center"/>
      <protection/>
    </xf>
    <xf numFmtId="186" fontId="3" fillId="0" borderId="0" applyFont="0" applyFill="0" applyBorder="0" applyAlignment="0" applyProtection="0"/>
    <xf numFmtId="0" fontId="34" fillId="0" borderId="8" applyNumberFormat="0" applyFill="0" applyAlignment="0" applyProtection="0"/>
    <xf numFmtId="0" fontId="35" fillId="24" borderId="0" applyNumberFormat="0" applyBorder="0" applyAlignment="0" applyProtection="0"/>
    <xf numFmtId="182" fontId="5" fillId="0" borderId="0">
      <alignment/>
      <protection/>
    </xf>
    <xf numFmtId="0" fontId="0" fillId="0" borderId="0">
      <alignment/>
      <protection/>
    </xf>
    <xf numFmtId="0" fontId="0" fillId="25" borderId="9" applyNumberFormat="0" applyFont="0" applyAlignment="0" applyProtection="0"/>
    <xf numFmtId="0" fontId="36" fillId="22" borderId="10" applyNumberFormat="0" applyAlignment="0" applyProtection="0"/>
    <xf numFmtId="9" fontId="0" fillId="0" borderId="0" applyFont="0" applyFill="0" applyBorder="0" applyAlignment="0" applyProtection="0"/>
    <xf numFmtId="189" fontId="6" fillId="0" borderId="0">
      <alignment/>
      <protection/>
    </xf>
    <xf numFmtId="0" fontId="37" fillId="0" borderId="0" applyNumberFormat="0" applyFill="0" applyBorder="0" applyAlignment="0" applyProtection="0"/>
    <xf numFmtId="183" fontId="3" fillId="0" borderId="11">
      <alignment/>
      <protection locked="0"/>
    </xf>
    <xf numFmtId="0" fontId="38" fillId="0" borderId="0" applyNumberFormat="0" applyFill="0" applyBorder="0" applyAlignment="0" applyProtection="0"/>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37">
    <xf numFmtId="0" fontId="0" fillId="0" borderId="0" xfId="0" applyAlignment="1">
      <alignment/>
    </xf>
    <xf numFmtId="0" fontId="12" fillId="0" borderId="0" xfId="75" applyFont="1" applyFill="1">
      <alignment/>
      <protection/>
    </xf>
    <xf numFmtId="0" fontId="11" fillId="0" borderId="0" xfId="75" applyFont="1" applyFill="1">
      <alignment/>
      <protection/>
    </xf>
    <xf numFmtId="179" fontId="11" fillId="0" borderId="0" xfId="85" applyNumberFormat="1" applyFont="1" applyFill="1" applyAlignment="1">
      <alignment/>
    </xf>
    <xf numFmtId="179" fontId="11" fillId="0" borderId="0" xfId="85" applyNumberFormat="1" applyFont="1" applyFill="1" applyAlignment="1">
      <alignment horizontal="center"/>
    </xf>
    <xf numFmtId="0" fontId="11" fillId="0" borderId="0" xfId="75" applyFont="1" applyFill="1" applyAlignment="1">
      <alignment horizontal="left"/>
      <protection/>
    </xf>
    <xf numFmtId="0" fontId="11" fillId="0" borderId="0" xfId="75" applyFont="1" applyFill="1" applyAlignment="1">
      <alignment horizontal="center"/>
      <protection/>
    </xf>
    <xf numFmtId="180" fontId="11" fillId="0" borderId="0" xfId="53" applyNumberFormat="1" applyFont="1" applyFill="1" applyAlignment="1">
      <alignment horizontal="right"/>
    </xf>
    <xf numFmtId="179" fontId="11" fillId="0" borderId="0" xfId="85" applyNumberFormat="1" applyFont="1" applyFill="1" applyAlignment="1">
      <alignment horizontal="right"/>
    </xf>
    <xf numFmtId="179" fontId="11" fillId="0" borderId="0" xfId="85" applyNumberFormat="1" applyFont="1" applyFill="1" applyBorder="1" applyAlignment="1">
      <alignment/>
    </xf>
    <xf numFmtId="179" fontId="11" fillId="0" borderId="12" xfId="85" applyNumberFormat="1" applyFont="1" applyFill="1" applyBorder="1" applyAlignment="1">
      <alignment/>
    </xf>
    <xf numFmtId="179" fontId="10" fillId="0" borderId="13" xfId="85" applyNumberFormat="1" applyFont="1" applyFill="1" applyBorder="1" applyAlignment="1">
      <alignment/>
    </xf>
    <xf numFmtId="179" fontId="10" fillId="0" borderId="1" xfId="85" applyNumberFormat="1" applyFont="1" applyFill="1" applyBorder="1" applyAlignment="1">
      <alignment/>
    </xf>
    <xf numFmtId="179" fontId="9" fillId="0" borderId="0" xfId="85" applyNumberFormat="1" applyFont="1" applyFill="1" applyAlignment="1">
      <alignment horizontal="center"/>
    </xf>
    <xf numFmtId="179" fontId="10" fillId="0" borderId="0" xfId="85" applyNumberFormat="1" applyFont="1" applyFill="1" applyAlignment="1">
      <alignment/>
    </xf>
    <xf numFmtId="15" fontId="9" fillId="0" borderId="0" xfId="85" applyNumberFormat="1" applyFont="1" applyFill="1" applyAlignment="1">
      <alignment horizontal="center"/>
    </xf>
    <xf numFmtId="179" fontId="11" fillId="0" borderId="14" xfId="85" applyNumberFormat="1" applyFont="1" applyFill="1" applyBorder="1" applyAlignment="1">
      <alignment/>
    </xf>
    <xf numFmtId="43" fontId="11" fillId="0" borderId="0" xfId="53" applyFont="1" applyFill="1" applyAlignment="1">
      <alignment/>
    </xf>
    <xf numFmtId="171" fontId="11" fillId="0" borderId="0" xfId="85" applyNumberFormat="1" applyFont="1" applyFill="1" applyBorder="1" applyAlignment="1">
      <alignment/>
    </xf>
    <xf numFmtId="179" fontId="11" fillId="0" borderId="0" xfId="85" applyNumberFormat="1" applyFont="1" applyFill="1" applyBorder="1" applyAlignment="1">
      <alignment horizontal="center"/>
    </xf>
    <xf numFmtId="0" fontId="0" fillId="0" borderId="0" xfId="75" applyFill="1">
      <alignment/>
      <protection/>
    </xf>
    <xf numFmtId="179" fontId="12" fillId="0" borderId="0" xfId="85" applyNumberFormat="1" applyFont="1" applyFill="1" applyAlignment="1">
      <alignment/>
    </xf>
    <xf numFmtId="169" fontId="10" fillId="0" borderId="0" xfId="85" applyNumberFormat="1" applyFont="1" applyFill="1" applyAlignment="1">
      <alignment horizontal="right"/>
    </xf>
    <xf numFmtId="169" fontId="10" fillId="0" borderId="0" xfId="85" applyNumberFormat="1" applyFont="1" applyFill="1" applyAlignment="1">
      <alignment/>
    </xf>
    <xf numFmtId="180" fontId="11" fillId="0" borderId="0" xfId="53" applyNumberFormat="1" applyFont="1" applyFill="1" applyAlignment="1">
      <alignment/>
    </xf>
    <xf numFmtId="171" fontId="12" fillId="0" borderId="0" xfId="53" applyNumberFormat="1" applyFont="1" applyFill="1" applyAlignment="1">
      <alignment/>
    </xf>
    <xf numFmtId="169" fontId="10" fillId="0" borderId="0" xfId="85" applyNumberFormat="1" applyFont="1" applyFill="1" applyAlignment="1">
      <alignment horizontal="center"/>
    </xf>
    <xf numFmtId="0" fontId="12" fillId="0" borderId="0" xfId="75" applyFont="1" applyFill="1" applyAlignment="1">
      <alignment horizontal="center"/>
      <protection/>
    </xf>
    <xf numFmtId="179" fontId="11" fillId="0" borderId="11" xfId="85" applyNumberFormat="1" applyFont="1" applyFill="1" applyBorder="1" applyAlignment="1">
      <alignment/>
    </xf>
    <xf numFmtId="179" fontId="9" fillId="0" borderId="0" xfId="85" applyNumberFormat="1" applyFont="1" applyFill="1" applyAlignment="1">
      <alignment horizontal="left"/>
    </xf>
    <xf numFmtId="179" fontId="10" fillId="0" borderId="0" xfId="85" applyNumberFormat="1" applyFont="1" applyFill="1" applyAlignment="1">
      <alignment horizontal="center"/>
    </xf>
    <xf numFmtId="171" fontId="10" fillId="0" borderId="0" xfId="53" applyNumberFormat="1" applyFont="1" applyFill="1" applyAlignment="1">
      <alignment/>
    </xf>
    <xf numFmtId="179" fontId="9" fillId="0" borderId="0" xfId="85" applyNumberFormat="1" applyFont="1" applyFill="1" applyAlignment="1">
      <alignment/>
    </xf>
    <xf numFmtId="15" fontId="10" fillId="0" borderId="0" xfId="85" applyNumberFormat="1" applyFont="1" applyFill="1" applyAlignment="1">
      <alignment horizontal="center"/>
    </xf>
    <xf numFmtId="171" fontId="10" fillId="0" borderId="0" xfId="53" applyNumberFormat="1" applyFont="1" applyFill="1" applyAlignment="1">
      <alignment horizontal="center"/>
    </xf>
    <xf numFmtId="171" fontId="11" fillId="0" borderId="0" xfId="53" applyNumberFormat="1" applyFont="1" applyFill="1" applyAlignment="1">
      <alignment/>
    </xf>
    <xf numFmtId="171" fontId="11" fillId="0" borderId="0" xfId="53" applyNumberFormat="1" applyFont="1" applyFill="1" applyBorder="1" applyAlignment="1">
      <alignment/>
    </xf>
    <xf numFmtId="179" fontId="11" fillId="0" borderId="0" xfId="75" applyNumberFormat="1" applyFont="1" applyFill="1" applyAlignment="1">
      <alignment horizontal="center"/>
      <protection/>
    </xf>
    <xf numFmtId="179" fontId="10" fillId="0" borderId="0" xfId="85" applyNumberFormat="1" applyFont="1" applyFill="1" applyBorder="1" applyAlignment="1">
      <alignment/>
    </xf>
    <xf numFmtId="179" fontId="10" fillId="0" borderId="12" xfId="85" applyNumberFormat="1" applyFont="1" applyFill="1" applyBorder="1" applyAlignment="1">
      <alignment/>
    </xf>
    <xf numFmtId="179" fontId="10" fillId="0" borderId="15" xfId="85" applyNumberFormat="1" applyFont="1" applyFill="1" applyBorder="1" applyAlignment="1">
      <alignment/>
    </xf>
    <xf numFmtId="171" fontId="10" fillId="0" borderId="0" xfId="85" applyNumberFormat="1" applyFont="1" applyFill="1" applyAlignment="1">
      <alignment/>
    </xf>
    <xf numFmtId="0" fontId="12" fillId="0" borderId="0" xfId="75" applyFont="1" applyFill="1" quotePrefix="1">
      <alignment/>
      <protection/>
    </xf>
    <xf numFmtId="0" fontId="11" fillId="0" borderId="0" xfId="75" applyFont="1" applyFill="1" applyBorder="1">
      <alignment/>
      <protection/>
    </xf>
    <xf numFmtId="171" fontId="11" fillId="0" borderId="0" xfId="75" applyNumberFormat="1" applyFont="1" applyFill="1" applyBorder="1">
      <alignment/>
      <protection/>
    </xf>
    <xf numFmtId="178" fontId="11" fillId="0" borderId="0" xfId="55" applyFont="1" applyFill="1" applyBorder="1" applyAlignment="1">
      <alignment/>
    </xf>
    <xf numFmtId="179" fontId="11" fillId="0" borderId="0" xfId="75" applyNumberFormat="1" applyFont="1" applyFill="1" applyBorder="1">
      <alignment/>
      <protection/>
    </xf>
    <xf numFmtId="0" fontId="12" fillId="0" borderId="0" xfId="75" applyFont="1" applyFill="1" applyAlignment="1">
      <alignment horizontal="right"/>
      <protection/>
    </xf>
    <xf numFmtId="171" fontId="11" fillId="0" borderId="14" xfId="85" applyNumberFormat="1" applyFont="1" applyFill="1" applyBorder="1" applyAlignment="1">
      <alignment/>
    </xf>
    <xf numFmtId="169" fontId="9" fillId="0" borderId="0" xfId="85" applyNumberFormat="1" applyFont="1" applyFill="1" applyAlignment="1">
      <alignment horizontal="left"/>
    </xf>
    <xf numFmtId="169" fontId="10" fillId="0" borderId="0" xfId="85" applyNumberFormat="1" applyFont="1" applyFill="1" applyAlignment="1">
      <alignment horizontal="left"/>
    </xf>
    <xf numFmtId="169" fontId="9" fillId="0" borderId="0" xfId="85" applyNumberFormat="1" applyFont="1" applyFill="1" applyAlignment="1">
      <alignment horizontal="center"/>
    </xf>
    <xf numFmtId="169" fontId="10" fillId="0" borderId="0" xfId="85" applyNumberFormat="1" applyFont="1" applyFill="1" applyAlignment="1" quotePrefix="1">
      <alignment horizontal="center"/>
    </xf>
    <xf numFmtId="169" fontId="10" fillId="0" borderId="16" xfId="85" applyNumberFormat="1" applyFont="1" applyFill="1" applyBorder="1" applyAlignment="1">
      <alignment horizontal="center"/>
    </xf>
    <xf numFmtId="169" fontId="10" fillId="0" borderId="13" xfId="85" applyNumberFormat="1" applyFont="1" applyFill="1" applyBorder="1" applyAlignment="1">
      <alignment horizontal="center"/>
    </xf>
    <xf numFmtId="169" fontId="10" fillId="0" borderId="13" xfId="85" applyNumberFormat="1" applyFont="1" applyFill="1" applyBorder="1" applyAlignment="1">
      <alignment horizontal="right"/>
    </xf>
    <xf numFmtId="169" fontId="10" fillId="0" borderId="1" xfId="85" applyNumberFormat="1" applyFont="1" applyFill="1" applyBorder="1" applyAlignment="1">
      <alignment horizontal="right"/>
    </xf>
    <xf numFmtId="169" fontId="10" fillId="0" borderId="0" xfId="85" applyNumberFormat="1" applyFont="1" applyFill="1" applyBorder="1" applyAlignment="1">
      <alignment horizontal="right"/>
    </xf>
    <xf numFmtId="169" fontId="10" fillId="0" borderId="16" xfId="85" applyNumberFormat="1" applyFont="1" applyFill="1" applyBorder="1" applyAlignment="1">
      <alignment horizontal="right"/>
    </xf>
    <xf numFmtId="169" fontId="10" fillId="0" borderId="13" xfId="85" applyNumberFormat="1" applyFont="1" applyFill="1" applyBorder="1" applyAlignment="1">
      <alignment/>
    </xf>
    <xf numFmtId="169" fontId="10" fillId="0" borderId="17" xfId="85" applyNumberFormat="1" applyFont="1" applyFill="1" applyBorder="1" applyAlignment="1">
      <alignment horizontal="right"/>
    </xf>
    <xf numFmtId="169" fontId="10" fillId="0" borderId="0" xfId="85" applyNumberFormat="1" applyFont="1" applyFill="1" applyBorder="1" applyAlignment="1">
      <alignment/>
    </xf>
    <xf numFmtId="169" fontId="10" fillId="0" borderId="12" xfId="85" applyNumberFormat="1" applyFont="1" applyFill="1" applyBorder="1" applyAlignment="1">
      <alignment horizontal="right"/>
    </xf>
    <xf numFmtId="171" fontId="11" fillId="0" borderId="0" xfId="85" applyFont="1" applyFill="1" applyBorder="1" applyAlignment="1">
      <alignment/>
    </xf>
    <xf numFmtId="180" fontId="11" fillId="0" borderId="0" xfId="53" applyNumberFormat="1" applyFont="1" applyFill="1" applyBorder="1" applyAlignment="1">
      <alignment/>
    </xf>
    <xf numFmtId="181" fontId="11" fillId="0" borderId="0" xfId="53" applyNumberFormat="1" applyFont="1" applyFill="1" applyBorder="1" applyAlignment="1">
      <alignment/>
    </xf>
    <xf numFmtId="0" fontId="19" fillId="0" borderId="0" xfId="75" applyFont="1" applyFill="1">
      <alignment/>
      <protection/>
    </xf>
    <xf numFmtId="43" fontId="12" fillId="0" borderId="0" xfId="53" applyFont="1" applyFill="1" applyAlignment="1">
      <alignment horizontal="right"/>
    </xf>
    <xf numFmtId="43" fontId="12" fillId="0" borderId="0" xfId="53" applyFont="1" applyFill="1" applyBorder="1" applyAlignment="1">
      <alignment horizontal="right"/>
    </xf>
    <xf numFmtId="181" fontId="11" fillId="0" borderId="0" xfId="53" applyNumberFormat="1" applyFont="1" applyFill="1" applyAlignment="1">
      <alignment/>
    </xf>
    <xf numFmtId="179" fontId="11" fillId="0" borderId="0" xfId="85" applyNumberFormat="1" applyFont="1" applyFill="1" applyBorder="1" applyAlignment="1">
      <alignment horizontal="right"/>
    </xf>
    <xf numFmtId="179" fontId="11" fillId="0" borderId="12" xfId="85" applyNumberFormat="1" applyFont="1" applyFill="1" applyBorder="1" applyAlignment="1">
      <alignment horizontal="right"/>
    </xf>
    <xf numFmtId="179" fontId="10" fillId="0" borderId="11" xfId="85" applyNumberFormat="1" applyFont="1" applyFill="1" applyBorder="1" applyAlignment="1">
      <alignment/>
    </xf>
    <xf numFmtId="9" fontId="11" fillId="0" borderId="0" xfId="78" applyFont="1" applyFill="1" applyAlignment="1">
      <alignment horizontal="center"/>
    </xf>
    <xf numFmtId="0" fontId="14" fillId="0" borderId="0" xfId="75" applyFont="1" applyFill="1" applyAlignment="1">
      <alignment horizontal="left"/>
      <protection/>
    </xf>
    <xf numFmtId="0" fontId="16" fillId="0" borderId="0" xfId="75" applyFont="1" applyFill="1">
      <alignment/>
      <protection/>
    </xf>
    <xf numFmtId="179" fontId="12" fillId="0" borderId="0" xfId="85" applyNumberFormat="1" applyFont="1" applyFill="1" applyAlignment="1">
      <alignment horizontal="right"/>
    </xf>
    <xf numFmtId="0" fontId="12" fillId="0" borderId="0" xfId="75" applyFont="1" applyFill="1" applyAlignment="1" quotePrefix="1">
      <alignment horizontal="left"/>
      <protection/>
    </xf>
    <xf numFmtId="179" fontId="11" fillId="0" borderId="0" xfId="75" applyNumberFormat="1" applyFont="1" applyFill="1">
      <alignment/>
      <protection/>
    </xf>
    <xf numFmtId="10" fontId="11" fillId="0" borderId="0" xfId="75" applyNumberFormat="1" applyFont="1" applyFill="1">
      <alignment/>
      <protection/>
    </xf>
    <xf numFmtId="0" fontId="10" fillId="0" borderId="0" xfId="75" applyFont="1" applyFill="1">
      <alignment/>
      <protection/>
    </xf>
    <xf numFmtId="180" fontId="11" fillId="0" borderId="0" xfId="75" applyNumberFormat="1" applyFont="1" applyFill="1">
      <alignment/>
      <protection/>
    </xf>
    <xf numFmtId="0" fontId="11" fillId="0" borderId="0" xfId="75" applyFont="1" applyFill="1" applyAlignment="1">
      <alignment horizontal="right"/>
      <protection/>
    </xf>
    <xf numFmtId="179" fontId="11" fillId="0" borderId="0" xfId="85" applyNumberFormat="1" applyFont="1" applyFill="1" applyAlignment="1" quotePrefix="1">
      <alignment/>
    </xf>
    <xf numFmtId="0" fontId="12" fillId="0" borderId="0" xfId="75" applyFont="1" applyFill="1" applyBorder="1">
      <alignment/>
      <protection/>
    </xf>
    <xf numFmtId="0" fontId="15" fillId="0" borderId="0" xfId="75" applyFont="1" applyFill="1" applyBorder="1" applyAlignment="1">
      <alignment horizontal="right"/>
      <protection/>
    </xf>
    <xf numFmtId="0" fontId="12" fillId="0" borderId="0" xfId="75" applyFont="1" applyFill="1" applyBorder="1" applyAlignment="1">
      <alignment horizontal="right"/>
      <protection/>
    </xf>
    <xf numFmtId="169" fontId="11" fillId="0" borderId="0" xfId="75" applyNumberFormat="1" applyFont="1" applyFill="1" applyBorder="1">
      <alignment/>
      <protection/>
    </xf>
    <xf numFmtId="179" fontId="11" fillId="0" borderId="0" xfId="85" applyNumberFormat="1" applyFont="1" applyFill="1" applyAlignment="1">
      <alignment horizontal="left"/>
    </xf>
    <xf numFmtId="180" fontId="11" fillId="0" borderId="11" xfId="53" applyNumberFormat="1" applyFont="1" applyFill="1" applyBorder="1" applyAlignment="1">
      <alignment/>
    </xf>
    <xf numFmtId="179" fontId="11" fillId="0" borderId="17" xfId="85" applyNumberFormat="1" applyFont="1" applyFill="1" applyBorder="1" applyAlignment="1">
      <alignment/>
    </xf>
    <xf numFmtId="0" fontId="15" fillId="0" borderId="0" xfId="75" applyFont="1" applyFill="1" applyAlignment="1">
      <alignment horizontal="center"/>
      <protection/>
    </xf>
    <xf numFmtId="0" fontId="0" fillId="0" borderId="0" xfId="75" applyFill="1" applyAlignment="1">
      <alignment horizontal="center"/>
      <protection/>
    </xf>
    <xf numFmtId="15" fontId="9" fillId="0" borderId="0" xfId="75" applyNumberFormat="1" applyFont="1" applyFill="1">
      <alignment/>
      <protection/>
    </xf>
    <xf numFmtId="179" fontId="12" fillId="0" borderId="0" xfId="75" applyNumberFormat="1" applyFont="1" applyFill="1" applyAlignment="1">
      <alignment horizontal="right"/>
      <protection/>
    </xf>
    <xf numFmtId="0" fontId="13" fillId="0" borderId="0" xfId="75" applyFont="1" applyFill="1">
      <alignment/>
      <protection/>
    </xf>
    <xf numFmtId="0" fontId="9" fillId="0" borderId="0" xfId="75" applyFont="1" applyFill="1" applyAlignment="1">
      <alignment horizontal="center"/>
      <protection/>
    </xf>
    <xf numFmtId="0" fontId="10" fillId="0" borderId="0" xfId="75" applyFont="1" applyFill="1" applyAlignment="1">
      <alignment horizontal="center"/>
      <protection/>
    </xf>
    <xf numFmtId="15" fontId="9" fillId="0" borderId="0" xfId="75" applyNumberFormat="1" applyFont="1" applyFill="1" applyAlignment="1">
      <alignment horizontal="center"/>
      <protection/>
    </xf>
    <xf numFmtId="0" fontId="10" fillId="0" borderId="0" xfId="75" applyFont="1" applyFill="1" applyBorder="1">
      <alignment/>
      <protection/>
    </xf>
    <xf numFmtId="0" fontId="13" fillId="0" borderId="0" xfId="75" applyFont="1" applyFill="1" applyBorder="1">
      <alignment/>
      <protection/>
    </xf>
    <xf numFmtId="179" fontId="10" fillId="0" borderId="16" xfId="85" applyNumberFormat="1" applyFont="1" applyFill="1" applyBorder="1" applyAlignment="1">
      <alignment/>
    </xf>
    <xf numFmtId="15" fontId="11" fillId="0" borderId="0" xfId="75" applyNumberFormat="1" applyFont="1" applyFill="1">
      <alignment/>
      <protection/>
    </xf>
    <xf numFmtId="179" fontId="11" fillId="0" borderId="0" xfId="75" applyNumberFormat="1" applyFont="1" applyFill="1" applyAlignment="1">
      <alignment horizontal="right"/>
      <protection/>
    </xf>
    <xf numFmtId="179" fontId="11" fillId="0" borderId="11" xfId="53" applyNumberFormat="1" applyFont="1" applyFill="1" applyBorder="1" applyAlignment="1">
      <alignment/>
    </xf>
    <xf numFmtId="0" fontId="22" fillId="0" borderId="0" xfId="75" applyFont="1" applyFill="1">
      <alignment/>
      <protection/>
    </xf>
    <xf numFmtId="179" fontId="10" fillId="0" borderId="14" xfId="85" applyNumberFormat="1" applyFont="1" applyFill="1" applyBorder="1" applyAlignment="1">
      <alignment/>
    </xf>
    <xf numFmtId="179" fontId="11" fillId="0" borderId="0" xfId="53" applyNumberFormat="1" applyFont="1" applyFill="1" applyBorder="1" applyAlignment="1">
      <alignment/>
    </xf>
    <xf numFmtId="0" fontId="11" fillId="0" borderId="0" xfId="75" applyFont="1" applyFill="1" quotePrefix="1">
      <alignment/>
      <protection/>
    </xf>
    <xf numFmtId="179" fontId="11" fillId="0" borderId="0" xfId="53" applyNumberFormat="1" applyFont="1" applyFill="1" applyAlignment="1">
      <alignment/>
    </xf>
    <xf numFmtId="180" fontId="11" fillId="0" borderId="15" xfId="53" applyNumberFormat="1" applyFont="1" applyFill="1" applyBorder="1" applyAlignment="1">
      <alignment/>
    </xf>
    <xf numFmtId="179" fontId="11" fillId="0" borderId="15" xfId="85" applyNumberFormat="1" applyFont="1" applyFill="1" applyBorder="1" applyAlignment="1">
      <alignment/>
    </xf>
    <xf numFmtId="181" fontId="11" fillId="0" borderId="0" xfId="75" applyNumberFormat="1" applyFont="1" applyFill="1" applyBorder="1">
      <alignment/>
      <protection/>
    </xf>
    <xf numFmtId="181" fontId="11" fillId="0" borderId="0" xfId="85" applyNumberFormat="1" applyFont="1" applyFill="1" applyAlignment="1">
      <alignment/>
    </xf>
    <xf numFmtId="181" fontId="11" fillId="0" borderId="0" xfId="75" applyNumberFormat="1" applyFont="1" applyFill="1">
      <alignment/>
      <protection/>
    </xf>
    <xf numFmtId="181" fontId="11" fillId="0" borderId="12" xfId="85" applyNumberFormat="1" applyFont="1" applyFill="1" applyBorder="1" applyAlignment="1">
      <alignment/>
    </xf>
    <xf numFmtId="181" fontId="11" fillId="0" borderId="12" xfId="53" applyNumberFormat="1" applyFont="1" applyFill="1" applyBorder="1" applyAlignment="1">
      <alignment/>
    </xf>
    <xf numFmtId="181" fontId="11" fillId="0" borderId="0" xfId="85" applyNumberFormat="1" applyFont="1" applyFill="1" applyBorder="1" applyAlignment="1">
      <alignment/>
    </xf>
    <xf numFmtId="180" fontId="11" fillId="0" borderId="14" xfId="53" applyNumberFormat="1" applyFont="1" applyFill="1" applyBorder="1" applyAlignment="1">
      <alignment/>
    </xf>
    <xf numFmtId="179" fontId="11" fillId="0" borderId="0" xfId="53" applyNumberFormat="1" applyFont="1" applyFill="1" applyAlignment="1">
      <alignment horizontal="left" indent="1"/>
    </xf>
    <xf numFmtId="180" fontId="11" fillId="0" borderId="0" xfId="53" applyNumberFormat="1" applyFont="1" applyFill="1" applyAlignment="1">
      <alignment horizontal="left" indent="1"/>
    </xf>
    <xf numFmtId="169" fontId="11" fillId="0" borderId="0" xfId="75" applyNumberFormat="1" applyFont="1" applyFill="1">
      <alignment/>
      <protection/>
    </xf>
    <xf numFmtId="179" fontId="12" fillId="0" borderId="0" xfId="85" applyNumberFormat="1" applyFont="1" applyFill="1" applyAlignment="1">
      <alignment horizontal="right" wrapText="1"/>
    </xf>
    <xf numFmtId="179" fontId="12" fillId="0" borderId="0" xfId="75" applyNumberFormat="1" applyFont="1" applyFill="1" applyBorder="1" applyAlignment="1">
      <alignment horizontal="right"/>
      <protection/>
    </xf>
    <xf numFmtId="0" fontId="15" fillId="0" borderId="0" xfId="75" applyFont="1" applyFill="1" applyAlignment="1" quotePrefix="1">
      <alignment horizontal="right"/>
      <protection/>
    </xf>
    <xf numFmtId="0" fontId="15" fillId="0" borderId="0" xfId="75" applyFont="1" applyFill="1" applyAlignment="1">
      <alignment horizontal="right"/>
      <protection/>
    </xf>
    <xf numFmtId="15" fontId="12" fillId="0" borderId="0" xfId="85" applyNumberFormat="1" applyFont="1" applyFill="1" applyAlignment="1">
      <alignment horizontal="right"/>
    </xf>
    <xf numFmtId="169" fontId="9" fillId="0" borderId="0" xfId="85" applyNumberFormat="1" applyFont="1" applyFill="1" applyBorder="1" applyAlignment="1">
      <alignment horizontal="left"/>
    </xf>
    <xf numFmtId="169" fontId="10" fillId="0" borderId="0" xfId="85" applyNumberFormat="1" applyFont="1" applyFill="1" applyBorder="1" applyAlignment="1">
      <alignment horizontal="left"/>
    </xf>
    <xf numFmtId="169" fontId="10" fillId="0" borderId="0" xfId="85" applyNumberFormat="1" applyFont="1" applyFill="1" applyBorder="1" applyAlignment="1">
      <alignment horizontal="center"/>
    </xf>
    <xf numFmtId="179" fontId="10" fillId="0" borderId="17" xfId="85" applyNumberFormat="1" applyFont="1" applyFill="1" applyBorder="1" applyAlignment="1">
      <alignment/>
    </xf>
    <xf numFmtId="0" fontId="11" fillId="0" borderId="0" xfId="75" applyFont="1" applyFill="1" applyAlignment="1">
      <alignment horizontal="justify"/>
      <protection/>
    </xf>
    <xf numFmtId="179" fontId="11" fillId="0" borderId="14" xfId="53" applyNumberFormat="1" applyFont="1" applyFill="1" applyBorder="1" applyAlignment="1">
      <alignment/>
    </xf>
    <xf numFmtId="179" fontId="9" fillId="0" borderId="0" xfId="85" applyNumberFormat="1" applyFont="1" applyFill="1" applyAlignment="1">
      <alignment horizontal="center"/>
    </xf>
    <xf numFmtId="0" fontId="12" fillId="0" borderId="0" xfId="75" applyFont="1" applyFill="1" applyAlignment="1">
      <alignment horizontal="center"/>
      <protection/>
    </xf>
    <xf numFmtId="0" fontId="17" fillId="0" borderId="0" xfId="75" applyFont="1" applyFill="1" applyAlignment="1">
      <alignment horizontal="center"/>
      <protection/>
    </xf>
    <xf numFmtId="179" fontId="12" fillId="0" borderId="0" xfId="85" applyNumberFormat="1" applyFont="1" applyFill="1" applyAlignment="1">
      <alignment horizontal="center"/>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A FRAME" xfId="33"/>
    <cellStyle name="AA HEADING" xfId="34"/>
    <cellStyle name="AA INITIALS" xfId="35"/>
    <cellStyle name="AA INPUT" xfId="36"/>
    <cellStyle name="AA LOCK" xfId="37"/>
    <cellStyle name="AA MGR NAME" xfId="38"/>
    <cellStyle name="AA NORMAL" xfId="39"/>
    <cellStyle name="AA NUMBER" xfId="40"/>
    <cellStyle name="AA NUMBER2" xfId="41"/>
    <cellStyle name="AA QUESTION" xfId="42"/>
    <cellStyle name="AA SHADE" xfId="43"/>
    <cellStyle name="Accent1" xfId="44"/>
    <cellStyle name="Accent2" xfId="45"/>
    <cellStyle name="Accent3" xfId="46"/>
    <cellStyle name="Accent4" xfId="47"/>
    <cellStyle name="Accent5" xfId="48"/>
    <cellStyle name="Accent6" xfId="49"/>
    <cellStyle name="Bad" xfId="50"/>
    <cellStyle name="Calculation" xfId="51"/>
    <cellStyle name="Check Cell" xfId="52"/>
    <cellStyle name="Comma" xfId="53"/>
    <cellStyle name="Comma [0]" xfId="54"/>
    <cellStyle name="Currency" xfId="55"/>
    <cellStyle name="Currency [0]" xfId="56"/>
    <cellStyle name="Date"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International" xfId="70"/>
    <cellStyle name="International1" xfId="71"/>
    <cellStyle name="Linked Cell" xfId="72"/>
    <cellStyle name="Neutral" xfId="73"/>
    <cellStyle name="Normal - Style1" xfId="74"/>
    <cellStyle name="Normal_interim report 31.12.03" xfId="75"/>
    <cellStyle name="Note" xfId="76"/>
    <cellStyle name="Output" xfId="77"/>
    <cellStyle name="Percent" xfId="78"/>
    <cellStyle name="Standard_1.1" xfId="79"/>
    <cellStyle name="Title" xfId="80"/>
    <cellStyle name="Total" xfId="81"/>
    <cellStyle name="Warning Text" xfId="82"/>
    <cellStyle name="一般_Consol2003-working" xfId="83"/>
    <cellStyle name="千分位[0]_Consol2003-working" xfId="84"/>
    <cellStyle name="千分位_Consol2003-working" xfId="85"/>
    <cellStyle name="貨幣 [0]_Consol2003-working" xfId="86"/>
    <cellStyle name="貨幣_Consol2003-working"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610350" y="752475"/>
          <a:ext cx="885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52725" y="752475"/>
          <a:ext cx="1104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410200" y="962025"/>
          <a:ext cx="619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419475" y="9620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161</xdr:row>
      <xdr:rowOff>133350</xdr:rowOff>
    </xdr:from>
    <xdr:to>
      <xdr:col>7</xdr:col>
      <xdr:colOff>1038225</xdr:colOff>
      <xdr:row>165</xdr:row>
      <xdr:rowOff>0</xdr:rowOff>
    </xdr:to>
    <xdr:sp>
      <xdr:nvSpPr>
        <xdr:cNvPr id="1" name="Text Box 9"/>
        <xdr:cNvSpPr txBox="1">
          <a:spLocks noChangeArrowheads="1"/>
        </xdr:cNvSpPr>
      </xdr:nvSpPr>
      <xdr:spPr>
        <a:xfrm>
          <a:off x="285750" y="24488775"/>
          <a:ext cx="6677025" cy="514350"/>
        </a:xfrm>
        <a:prstGeom prst="rect">
          <a:avLst/>
        </a:prstGeom>
        <a:noFill/>
        <a:ln w="9525" cmpd="sng">
          <a:noFill/>
        </a:ln>
      </xdr:spPr>
      <xdr:txBody>
        <a:bodyPr vertOverflow="clip" wrap="square" lIns="27432" tIns="22860" rIns="27432" bIns="0"/>
        <a:p>
          <a:pPr algn="l">
            <a:defRPr/>
          </a:pPr>
          <a:r>
            <a:rPr lang="en-US" cap="none" sz="1000" b="0" i="0" u="none" baseline="0">
              <a:latin typeface="Times New Roman"/>
              <a:ea typeface="Times New Roman"/>
              <a:cs typeface="Times New Roman"/>
            </a:rPr>
            <a:t>The Group registered a higher profit before tax of RM4.059 million in the current quarter as compared to RM0.238 million in the preceding quarter. This improve in profit margin was mainly due to favourable fluctuation of copper prices as quoted in the London Metal Exchange ("LME") in the period under review.</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120</xdr:row>
      <xdr:rowOff>0</xdr:rowOff>
    </xdr:from>
    <xdr:to>
      <xdr:col>8</xdr:col>
      <xdr:colOff>0</xdr:colOff>
      <xdr:row>120</xdr:row>
      <xdr:rowOff>0</xdr:rowOff>
    </xdr:to>
    <xdr:sp>
      <xdr:nvSpPr>
        <xdr:cNvPr id="2" name="Text Box 30"/>
        <xdr:cNvSpPr txBox="1">
          <a:spLocks noChangeArrowheads="1"/>
        </xdr:cNvSpPr>
      </xdr:nvSpPr>
      <xdr:spPr>
        <a:xfrm>
          <a:off x="485775" y="175545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120</xdr:row>
      <xdr:rowOff>0</xdr:rowOff>
    </xdr:from>
    <xdr:to>
      <xdr:col>8</xdr:col>
      <xdr:colOff>0</xdr:colOff>
      <xdr:row>120</xdr:row>
      <xdr:rowOff>0</xdr:rowOff>
    </xdr:to>
    <xdr:sp>
      <xdr:nvSpPr>
        <xdr:cNvPr id="3" name="Text Box 31"/>
        <xdr:cNvSpPr txBox="1">
          <a:spLocks noChangeArrowheads="1"/>
        </xdr:cNvSpPr>
      </xdr:nvSpPr>
      <xdr:spPr>
        <a:xfrm>
          <a:off x="485775" y="175545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221</xdr:row>
      <xdr:rowOff>0</xdr:rowOff>
    </xdr:from>
    <xdr:to>
      <xdr:col>7</xdr:col>
      <xdr:colOff>1371600</xdr:colOff>
      <xdr:row>221</xdr:row>
      <xdr:rowOff>0</xdr:rowOff>
    </xdr:to>
    <xdr:sp>
      <xdr:nvSpPr>
        <xdr:cNvPr id="4" name="Text Box 32"/>
        <xdr:cNvSpPr txBox="1">
          <a:spLocks noChangeArrowheads="1"/>
        </xdr:cNvSpPr>
      </xdr:nvSpPr>
      <xdr:spPr>
        <a:xfrm>
          <a:off x="485775" y="33318450"/>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221</xdr:row>
      <xdr:rowOff>0</xdr:rowOff>
    </xdr:from>
    <xdr:to>
      <xdr:col>8</xdr:col>
      <xdr:colOff>0</xdr:colOff>
      <xdr:row>221</xdr:row>
      <xdr:rowOff>0</xdr:rowOff>
    </xdr:to>
    <xdr:sp>
      <xdr:nvSpPr>
        <xdr:cNvPr id="5" name="Text Box 33"/>
        <xdr:cNvSpPr txBox="1">
          <a:spLocks noChangeArrowheads="1"/>
        </xdr:cNvSpPr>
      </xdr:nvSpPr>
      <xdr:spPr>
        <a:xfrm>
          <a:off x="466725" y="33318450"/>
          <a:ext cx="6829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6" name="Text Box 83"/>
        <xdr:cNvSpPr txBox="1">
          <a:spLocks noChangeArrowheads="1"/>
        </xdr:cNvSpPr>
      </xdr:nvSpPr>
      <xdr:spPr>
        <a:xfrm>
          <a:off x="714375" y="3152775"/>
          <a:ext cx="65817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7" name="Text Box 84"/>
        <xdr:cNvSpPr txBox="1">
          <a:spLocks noChangeArrowheads="1"/>
        </xdr:cNvSpPr>
      </xdr:nvSpPr>
      <xdr:spPr>
        <a:xfrm>
          <a:off x="485775" y="31527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119</xdr:row>
      <xdr:rowOff>0</xdr:rowOff>
    </xdr:from>
    <xdr:to>
      <xdr:col>7</xdr:col>
      <xdr:colOff>942975</xdr:colOff>
      <xdr:row>119</xdr:row>
      <xdr:rowOff>0</xdr:rowOff>
    </xdr:to>
    <xdr:sp>
      <xdr:nvSpPr>
        <xdr:cNvPr id="8" name="Text Box 86"/>
        <xdr:cNvSpPr txBox="1">
          <a:spLocks noChangeArrowheads="1"/>
        </xdr:cNvSpPr>
      </xdr:nvSpPr>
      <xdr:spPr>
        <a:xfrm>
          <a:off x="152400" y="1739265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2</xdr:col>
      <xdr:colOff>0</xdr:colOff>
      <xdr:row>234</xdr:row>
      <xdr:rowOff>0</xdr:rowOff>
    </xdr:from>
    <xdr:to>
      <xdr:col>8</xdr:col>
      <xdr:colOff>0</xdr:colOff>
      <xdr:row>234</xdr:row>
      <xdr:rowOff>0</xdr:rowOff>
    </xdr:to>
    <xdr:sp>
      <xdr:nvSpPr>
        <xdr:cNvPr id="9" name="Text Box 91"/>
        <xdr:cNvSpPr txBox="1">
          <a:spLocks noChangeArrowheads="1"/>
        </xdr:cNvSpPr>
      </xdr:nvSpPr>
      <xdr:spPr>
        <a:xfrm>
          <a:off x="485775" y="3544252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275</xdr:row>
      <xdr:rowOff>0</xdr:rowOff>
    </xdr:from>
    <xdr:to>
      <xdr:col>8</xdr:col>
      <xdr:colOff>0</xdr:colOff>
      <xdr:row>275</xdr:row>
      <xdr:rowOff>0</xdr:rowOff>
    </xdr:to>
    <xdr:sp>
      <xdr:nvSpPr>
        <xdr:cNvPr id="10" name="Text Box 95"/>
        <xdr:cNvSpPr txBox="1">
          <a:spLocks noChangeArrowheads="1"/>
        </xdr:cNvSpPr>
      </xdr:nvSpPr>
      <xdr:spPr>
        <a:xfrm>
          <a:off x="219075" y="4193857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291</xdr:row>
      <xdr:rowOff>0</xdr:rowOff>
    </xdr:from>
    <xdr:to>
      <xdr:col>8</xdr:col>
      <xdr:colOff>0</xdr:colOff>
      <xdr:row>291</xdr:row>
      <xdr:rowOff>0</xdr:rowOff>
    </xdr:to>
    <xdr:sp>
      <xdr:nvSpPr>
        <xdr:cNvPr id="11" name="Text Box 98"/>
        <xdr:cNvSpPr txBox="1">
          <a:spLocks noChangeArrowheads="1"/>
        </xdr:cNvSpPr>
      </xdr:nvSpPr>
      <xdr:spPr>
        <a:xfrm>
          <a:off x="219075" y="44634150"/>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275</xdr:row>
      <xdr:rowOff>0</xdr:rowOff>
    </xdr:from>
    <xdr:to>
      <xdr:col>8</xdr:col>
      <xdr:colOff>0</xdr:colOff>
      <xdr:row>275</xdr:row>
      <xdr:rowOff>0</xdr:rowOff>
    </xdr:to>
    <xdr:sp>
      <xdr:nvSpPr>
        <xdr:cNvPr id="12" name="Text Box 100"/>
        <xdr:cNvSpPr txBox="1">
          <a:spLocks noChangeArrowheads="1"/>
        </xdr:cNvSpPr>
      </xdr:nvSpPr>
      <xdr:spPr>
        <a:xfrm>
          <a:off x="219075" y="4193857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291</xdr:row>
      <xdr:rowOff>0</xdr:rowOff>
    </xdr:from>
    <xdr:to>
      <xdr:col>8</xdr:col>
      <xdr:colOff>0</xdr:colOff>
      <xdr:row>291</xdr:row>
      <xdr:rowOff>0</xdr:rowOff>
    </xdr:to>
    <xdr:sp>
      <xdr:nvSpPr>
        <xdr:cNvPr id="13" name="Text Box 101"/>
        <xdr:cNvSpPr txBox="1">
          <a:spLocks noChangeArrowheads="1"/>
        </xdr:cNvSpPr>
      </xdr:nvSpPr>
      <xdr:spPr>
        <a:xfrm>
          <a:off x="219075" y="44634150"/>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114300</xdr:rowOff>
    </xdr:to>
    <xdr:sp>
      <xdr:nvSpPr>
        <xdr:cNvPr id="14" name="Text Box 102"/>
        <xdr:cNvSpPr txBox="1">
          <a:spLocks noChangeArrowheads="1"/>
        </xdr:cNvSpPr>
      </xdr:nvSpPr>
      <xdr:spPr>
        <a:xfrm>
          <a:off x="219075" y="1257300"/>
          <a:ext cx="6696075" cy="1685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have been prepared under the historical cost convention except for the revaluation of leasehold land and buildings.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the Bursa Malaysia Securities Berhad.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990600</xdr:colOff>
      <xdr:row>24</xdr:row>
      <xdr:rowOff>0</xdr:rowOff>
    </xdr:to>
    <xdr:sp>
      <xdr:nvSpPr>
        <xdr:cNvPr id="15" name="Text Box 103"/>
        <xdr:cNvSpPr txBox="1">
          <a:spLocks noChangeArrowheads="1"/>
        </xdr:cNvSpPr>
      </xdr:nvSpPr>
      <xdr:spPr>
        <a:xfrm>
          <a:off x="219075" y="39624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2006 was not qualified.</a:t>
          </a:r>
        </a:p>
      </xdr:txBody>
    </xdr:sp>
    <xdr:clientData/>
  </xdr:twoCellAnchor>
  <xdr:twoCellAnchor>
    <xdr:from>
      <xdr:col>1</xdr:col>
      <xdr:colOff>57150</xdr:colOff>
      <xdr:row>144</xdr:row>
      <xdr:rowOff>133350</xdr:rowOff>
    </xdr:from>
    <xdr:to>
      <xdr:col>8</xdr:col>
      <xdr:colOff>9525</xdr:colOff>
      <xdr:row>151</xdr:row>
      <xdr:rowOff>0</xdr:rowOff>
    </xdr:to>
    <xdr:sp>
      <xdr:nvSpPr>
        <xdr:cNvPr id="16" name="Text Box 109"/>
        <xdr:cNvSpPr txBox="1">
          <a:spLocks noChangeArrowheads="1"/>
        </xdr:cNvSpPr>
      </xdr:nvSpPr>
      <xdr:spPr>
        <a:xfrm>
          <a:off x="276225" y="21640800"/>
          <a:ext cx="7029450" cy="1038225"/>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For the current quarter under review, the Group recorded a  higher revenue of RM112.223 million as compared to RM100.287 million in the same period ended  31 December 2008. The increase in revenue was mainly due to higher selling price arising from higher </a:t>
          </a:r>
          <a:r>
            <a:rPr lang="en-US" cap="none" sz="1000" b="0" i="0" u="none" baseline="0">
              <a:latin typeface="Times New Roman"/>
              <a:ea typeface="Times New Roman"/>
              <a:cs typeface="Times New Roman"/>
            </a:rPr>
            <a:t>copper price in the current quarter. Correspondingly, the Group registered a profit before tax of RM4.059</a:t>
          </a:r>
          <a:r>
            <a:rPr lang="en-US" cap="none" sz="1000" b="0" i="0" u="none" baseline="0">
              <a:solidFill>
                <a:srgbClr val="00FF00"/>
              </a:solidFill>
              <a:latin typeface="Times New Roman"/>
              <a:ea typeface="Times New Roman"/>
              <a:cs typeface="Times New Roman"/>
            </a:rPr>
            <a:t> </a:t>
          </a:r>
          <a:r>
            <a:rPr lang="en-US" cap="none" sz="1000" b="0" i="0" u="none" baseline="0">
              <a:latin typeface="Times New Roman"/>
              <a:ea typeface="Times New Roman"/>
              <a:cs typeface="Times New Roman"/>
            </a:rPr>
            <a:t>million in the current quarter as compared to loss before tax of RM42.286 million in the same period ended 31 December 2008. This was attributed to the improvement of profit margin which</a:t>
          </a:r>
          <a:r>
            <a:rPr lang="en-US" cap="none" sz="1000" b="0" i="0" u="none" baseline="0">
              <a:solidFill>
                <a:srgbClr val="000000"/>
              </a:solidFill>
              <a:latin typeface="Times New Roman"/>
              <a:ea typeface="Times New Roman"/>
              <a:cs typeface="Times New Roman"/>
            </a:rPr>
            <a:t> was mainly due to favourable fluctuation of copper prices as quoted in the London Metal Exchange("LME") in the period under review.
</a:t>
          </a:r>
        </a:p>
      </xdr:txBody>
    </xdr:sp>
    <xdr:clientData/>
  </xdr:twoCellAnchor>
  <xdr:twoCellAnchor>
    <xdr:from>
      <xdr:col>1</xdr:col>
      <xdr:colOff>28575</xdr:colOff>
      <xdr:row>188</xdr:row>
      <xdr:rowOff>0</xdr:rowOff>
    </xdr:from>
    <xdr:to>
      <xdr:col>7</xdr:col>
      <xdr:colOff>962025</xdr:colOff>
      <xdr:row>188</xdr:row>
      <xdr:rowOff>0</xdr:rowOff>
    </xdr:to>
    <xdr:sp>
      <xdr:nvSpPr>
        <xdr:cNvPr id="17" name="Text Box 113"/>
        <xdr:cNvSpPr txBox="1">
          <a:spLocks noChangeArrowheads="1"/>
        </xdr:cNvSpPr>
      </xdr:nvSpPr>
      <xdr:spPr>
        <a:xfrm>
          <a:off x="247650" y="27898725"/>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18" name="Text Box 114"/>
        <xdr:cNvSpPr txBox="1">
          <a:spLocks noChangeArrowheads="1"/>
        </xdr:cNvSpPr>
      </xdr:nvSpPr>
      <xdr:spPr>
        <a:xfrm>
          <a:off x="714375" y="3152775"/>
          <a:ext cx="65817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9" name="Text Box 115"/>
        <xdr:cNvSpPr txBox="1">
          <a:spLocks noChangeArrowheads="1"/>
        </xdr:cNvSpPr>
      </xdr:nvSpPr>
      <xdr:spPr>
        <a:xfrm>
          <a:off x="485775" y="31527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112</xdr:row>
      <xdr:rowOff>0</xdr:rowOff>
    </xdr:from>
    <xdr:to>
      <xdr:col>7</xdr:col>
      <xdr:colOff>942975</xdr:colOff>
      <xdr:row>112</xdr:row>
      <xdr:rowOff>0</xdr:rowOff>
    </xdr:to>
    <xdr:sp>
      <xdr:nvSpPr>
        <xdr:cNvPr id="20" name="Text Box 117"/>
        <xdr:cNvSpPr txBox="1">
          <a:spLocks noChangeArrowheads="1"/>
        </xdr:cNvSpPr>
      </xdr:nvSpPr>
      <xdr:spPr>
        <a:xfrm>
          <a:off x="152400" y="16259175"/>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9525</xdr:colOff>
      <xdr:row>215</xdr:row>
      <xdr:rowOff>0</xdr:rowOff>
    </xdr:from>
    <xdr:to>
      <xdr:col>8</xdr:col>
      <xdr:colOff>0</xdr:colOff>
      <xdr:row>215</xdr:row>
      <xdr:rowOff>0</xdr:rowOff>
    </xdr:to>
    <xdr:sp>
      <xdr:nvSpPr>
        <xdr:cNvPr id="21" name="Text Box 121"/>
        <xdr:cNvSpPr txBox="1">
          <a:spLocks noChangeArrowheads="1"/>
        </xdr:cNvSpPr>
      </xdr:nvSpPr>
      <xdr:spPr>
        <a:xfrm>
          <a:off x="228600" y="32318325"/>
          <a:ext cx="7067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2</xdr:col>
      <xdr:colOff>0</xdr:colOff>
      <xdr:row>215</xdr:row>
      <xdr:rowOff>0</xdr:rowOff>
    </xdr:from>
    <xdr:to>
      <xdr:col>8</xdr:col>
      <xdr:colOff>0</xdr:colOff>
      <xdr:row>215</xdr:row>
      <xdr:rowOff>0</xdr:rowOff>
    </xdr:to>
    <xdr:sp>
      <xdr:nvSpPr>
        <xdr:cNvPr id="22" name="Text Box 122"/>
        <xdr:cNvSpPr txBox="1">
          <a:spLocks noChangeArrowheads="1"/>
        </xdr:cNvSpPr>
      </xdr:nvSpPr>
      <xdr:spPr>
        <a:xfrm>
          <a:off x="485775" y="3231832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260</xdr:row>
      <xdr:rowOff>0</xdr:rowOff>
    </xdr:from>
    <xdr:to>
      <xdr:col>8</xdr:col>
      <xdr:colOff>0</xdr:colOff>
      <xdr:row>260</xdr:row>
      <xdr:rowOff>0</xdr:rowOff>
    </xdr:to>
    <xdr:sp>
      <xdr:nvSpPr>
        <xdr:cNvPr id="23" name="Text Box 126"/>
        <xdr:cNvSpPr txBox="1">
          <a:spLocks noChangeArrowheads="1"/>
        </xdr:cNvSpPr>
      </xdr:nvSpPr>
      <xdr:spPr>
        <a:xfrm>
          <a:off x="219075" y="3936682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0</xdr:col>
      <xdr:colOff>190500</xdr:colOff>
      <xdr:row>126</xdr:row>
      <xdr:rowOff>0</xdr:rowOff>
    </xdr:from>
    <xdr:to>
      <xdr:col>7</xdr:col>
      <xdr:colOff>942975</xdr:colOff>
      <xdr:row>127</xdr:row>
      <xdr:rowOff>0</xdr:rowOff>
    </xdr:to>
    <xdr:sp>
      <xdr:nvSpPr>
        <xdr:cNvPr id="24" name="Text Box 128"/>
        <xdr:cNvSpPr txBox="1">
          <a:spLocks noChangeArrowheads="1"/>
        </xdr:cNvSpPr>
      </xdr:nvSpPr>
      <xdr:spPr>
        <a:xfrm>
          <a:off x="190500" y="18526125"/>
          <a:ext cx="66770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material capital commitments entered by the Group in this current quarter ended 31 March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274</xdr:row>
      <xdr:rowOff>0</xdr:rowOff>
    </xdr:from>
    <xdr:to>
      <xdr:col>8</xdr:col>
      <xdr:colOff>0</xdr:colOff>
      <xdr:row>274</xdr:row>
      <xdr:rowOff>0</xdr:rowOff>
    </xdr:to>
    <xdr:sp>
      <xdr:nvSpPr>
        <xdr:cNvPr id="25" name="Text Box 129"/>
        <xdr:cNvSpPr txBox="1">
          <a:spLocks noChangeArrowheads="1"/>
        </xdr:cNvSpPr>
      </xdr:nvSpPr>
      <xdr:spPr>
        <a:xfrm>
          <a:off x="219075" y="4176712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260</xdr:row>
      <xdr:rowOff>0</xdr:rowOff>
    </xdr:from>
    <xdr:to>
      <xdr:col>8</xdr:col>
      <xdr:colOff>0</xdr:colOff>
      <xdr:row>260</xdr:row>
      <xdr:rowOff>0</xdr:rowOff>
    </xdr:to>
    <xdr:sp>
      <xdr:nvSpPr>
        <xdr:cNvPr id="26" name="Text Box 131"/>
        <xdr:cNvSpPr txBox="1">
          <a:spLocks noChangeArrowheads="1"/>
        </xdr:cNvSpPr>
      </xdr:nvSpPr>
      <xdr:spPr>
        <a:xfrm>
          <a:off x="219075" y="3936682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274</xdr:row>
      <xdr:rowOff>0</xdr:rowOff>
    </xdr:from>
    <xdr:to>
      <xdr:col>8</xdr:col>
      <xdr:colOff>0</xdr:colOff>
      <xdr:row>274</xdr:row>
      <xdr:rowOff>0</xdr:rowOff>
    </xdr:to>
    <xdr:sp>
      <xdr:nvSpPr>
        <xdr:cNvPr id="27" name="Text Box 132"/>
        <xdr:cNvSpPr txBox="1">
          <a:spLocks noChangeArrowheads="1"/>
        </xdr:cNvSpPr>
      </xdr:nvSpPr>
      <xdr:spPr>
        <a:xfrm>
          <a:off x="219075" y="4176712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190500</xdr:colOff>
      <xdr:row>215</xdr:row>
      <xdr:rowOff>0</xdr:rowOff>
    </xdr:from>
    <xdr:to>
      <xdr:col>7</xdr:col>
      <xdr:colOff>942975</xdr:colOff>
      <xdr:row>215</xdr:row>
      <xdr:rowOff>0</xdr:rowOff>
    </xdr:to>
    <xdr:sp>
      <xdr:nvSpPr>
        <xdr:cNvPr id="28" name="Text Box 134"/>
        <xdr:cNvSpPr txBox="1">
          <a:spLocks noChangeArrowheads="1"/>
        </xdr:cNvSpPr>
      </xdr:nvSpPr>
      <xdr:spPr>
        <a:xfrm>
          <a:off x="676275" y="32318325"/>
          <a:ext cx="6191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29" name="Text Box 137"/>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2     Share-based Payment
</a:t>
          </a:r>
          <a:r>
            <a:rPr lang="en-US" cap="none" sz="1000" b="0" i="0" u="none" baseline="0">
              <a:solidFill>
                <a:srgbClr val="000000"/>
              </a:solidFill>
              <a:latin typeface="Times New Roman"/>
              <a:ea typeface="Times New Roman"/>
              <a:cs typeface="Times New Roman"/>
            </a:rPr>
            <a:t>FRS 101 Presentation of Financial Statements
</a:t>
          </a:r>
          <a:r>
            <a:rPr lang="en-US" cap="none" sz="1000" b="0" i="0" u="none" baseline="0">
              <a:solidFill>
                <a:srgbClr val="000000"/>
              </a:solidFill>
              <a:latin typeface="Times New Roman"/>
              <a:ea typeface="Times New Roman"/>
              <a:cs typeface="Times New Roman"/>
            </a:rPr>
            <a:t>FRS 102 Inventories
</a:t>
          </a:r>
          <a:r>
            <a:rPr lang="en-US" cap="none" sz="1000" b="0" i="0" u="none" baseline="0">
              <a:solidFill>
                <a:srgbClr val="000000"/>
              </a:solidFill>
              <a:latin typeface="Times New Roman"/>
              <a:ea typeface="Times New Roman"/>
              <a:cs typeface="Times New Roman"/>
            </a:rPr>
            <a:t>FRS 108 Accounting Policies, Changes in Estimates and Errors
</a:t>
          </a:r>
          <a:r>
            <a:rPr lang="en-US" cap="none" sz="1000" b="0" i="0" u="none" baseline="0">
              <a:solidFill>
                <a:srgbClr val="000000"/>
              </a:solidFill>
              <a:latin typeface="Times New Roman"/>
              <a:ea typeface="Times New Roman"/>
              <a:cs typeface="Times New Roman"/>
            </a:rPr>
            <a:t>FRS 110 Events after the Balance Sheet Date
</a:t>
          </a:r>
          <a:r>
            <a:rPr lang="en-US" cap="none" sz="1000" b="0" i="0" u="none" baseline="0">
              <a:solidFill>
                <a:srgbClr val="000000"/>
              </a:solidFill>
              <a:latin typeface="Times New Roman"/>
              <a:ea typeface="Times New Roman"/>
              <a:cs typeface="Times New Roman"/>
            </a:rPr>
            <a:t>FRS 116 Property, Plant and Equipment
</a:t>
          </a:r>
          <a:r>
            <a:rPr lang="en-US" cap="none" sz="1000" b="0" i="0" u="none" baseline="0">
              <a:solidFill>
                <a:srgbClr val="000000"/>
              </a:solidFill>
              <a:latin typeface="Times New Roman"/>
              <a:ea typeface="Times New Roman"/>
              <a:cs typeface="Times New Roman"/>
            </a:rPr>
            <a:t>FRS 127 Consolidated and Separate Financial Statements
</a:t>
          </a:r>
          <a:r>
            <a:rPr lang="en-US" cap="none" sz="1000" b="0" i="0" u="none" baseline="0">
              <a:solidFill>
                <a:srgbClr val="000000"/>
              </a:solidFill>
              <a:latin typeface="Times New Roman"/>
              <a:ea typeface="Times New Roman"/>
              <a:cs typeface="Times New Roman"/>
            </a:rPr>
            <a:t>FRS 133 Earnings Per Share
</a:t>
          </a:r>
          <a:r>
            <a:rPr lang="en-US" cap="none" sz="1000" b="0" i="0" u="none" baseline="0">
              <a:solidFill>
                <a:srgbClr val="000000"/>
              </a:solidFill>
              <a:latin typeface="Times New Roman"/>
              <a:ea typeface="Times New Roman"/>
              <a:cs typeface="Times New Roman"/>
            </a:rPr>
            <a:t>FRS 140 Investment Property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101, 102, 108, 110, 116, 127 and  133  does  not  have  significant  financial   impact  on  the Group. The  principal  effects  of the changes in accounting policies resulting from the adoption of the new/revised FRSs are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 FRS 2: Shared-based Payment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FRS requires  an entity  to recognise  share-based payment  transactions  in its financial  statements, including transactions with employees or other parties to be settled in cash, other assets, or equity instruments of the entity.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xdr:row>
      <xdr:rowOff>0</xdr:rowOff>
    </xdr:from>
    <xdr:to>
      <xdr:col>8</xdr:col>
      <xdr:colOff>0</xdr:colOff>
      <xdr:row>19</xdr:row>
      <xdr:rowOff>0</xdr:rowOff>
    </xdr:to>
    <xdr:sp>
      <xdr:nvSpPr>
        <xdr:cNvPr id="30" name="Text Box 138"/>
        <xdr:cNvSpPr txBox="1">
          <a:spLocks noChangeArrowheads="1"/>
        </xdr:cNvSpPr>
      </xdr:nvSpPr>
      <xdr:spPr>
        <a:xfrm>
          <a:off x="219075" y="3152775"/>
          <a:ext cx="7077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1" name="Text Box 139"/>
        <xdr:cNvSpPr txBox="1">
          <a:spLocks noChangeArrowheads="1"/>
        </xdr:cNvSpPr>
      </xdr:nvSpPr>
      <xdr:spPr>
        <a:xfrm>
          <a:off x="219075" y="3152775"/>
          <a:ext cx="7077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2" name="Text Box 140"/>
        <xdr:cNvSpPr txBox="1">
          <a:spLocks noChangeArrowheads="1"/>
        </xdr:cNvSpPr>
      </xdr:nvSpPr>
      <xdr:spPr>
        <a:xfrm>
          <a:off x="219075" y="3152775"/>
          <a:ext cx="7077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following comparative amounts have been restated due to the adoption of new and revised FRSs: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&lt;––––– Adjustments –––––––&gt;
</a:t>
          </a:r>
          <a:r>
            <a:rPr lang="en-US" cap="none" sz="1000" b="0" i="0" u="none" baseline="0">
              <a:solidFill>
                <a:srgbClr val="000000"/>
              </a:solidFill>
              <a:latin typeface="Times New Roman"/>
              <a:ea typeface="Times New Roman"/>
              <a:cs typeface="Times New Roman"/>
            </a:rPr>
            <a:t>                                                                                                                                        Previously             FRS 2                 FRS 121
</a:t>
          </a:r>
          <a:r>
            <a:rPr lang="en-US" cap="none" sz="1000" b="0" i="0" u="none" baseline="0">
              <a:solidFill>
                <a:srgbClr val="000000"/>
              </a:solidFill>
              <a:latin typeface="Times New Roman"/>
              <a:ea typeface="Times New Roman"/>
              <a:cs typeface="Times New Roman"/>
            </a:rPr>
            <a:t>                                                                                                                                        stated                Note 2(a)               Note 2(e)               Restated
</a:t>
          </a:r>
          <a:r>
            <a:rPr lang="en-US" cap="none" sz="1000" b="0" i="0" u="none" baseline="0">
              <a:solidFill>
                <a:srgbClr val="000000"/>
              </a:solidFill>
              <a:latin typeface="Times New Roman"/>
              <a:ea typeface="Times New Roman"/>
              <a:cs typeface="Times New Roman"/>
            </a:rPr>
            <a:t>                                                                                        RM’000 RM’000 RM’000 RM’000 RM’000
</a:t>
          </a:r>
          <a:r>
            <a:rPr lang="en-US" cap="none" sz="1000" b="0" i="0" u="none" baseline="0">
              <a:solidFill>
                <a:srgbClr val="000000"/>
              </a:solidFill>
              <a:latin typeface="Times New Roman"/>
              <a:ea typeface="Times New Roman"/>
              <a:cs typeface="Times New Roman"/>
            </a:rPr>
            <a:t>At 31 December 2005
</a:t>
          </a:r>
          <a:r>
            <a:rPr lang="en-US" cap="none" sz="1000" b="0" i="0" u="none" baseline="0">
              <a:solidFill>
                <a:srgbClr val="000000"/>
              </a:solidFill>
              <a:latin typeface="Times New Roman"/>
              <a:ea typeface="Times New Roman"/>
              <a:cs typeface="Times New Roman"/>
            </a:rPr>
            <a:t>Property, plant and equipment
</a:t>
          </a:r>
          <a:r>
            <a:rPr lang="en-US" cap="none" sz="1000" b="0" i="0" u="none" baseline="0">
              <a:solidFill>
                <a:srgbClr val="000000"/>
              </a:solidFill>
              <a:latin typeface="Times New Roman"/>
              <a:ea typeface="Times New Roman"/>
              <a:cs typeface="Times New Roman"/>
            </a:rPr>
            <a:t>Prepaid lease payments
</a:t>
          </a:r>
          <a:r>
            <a:rPr lang="en-US" cap="none" sz="1000" b="0" i="0" u="none" baseline="0">
              <a:solidFill>
                <a:srgbClr val="000000"/>
              </a:solidFill>
              <a:latin typeface="Times New Roman"/>
              <a:ea typeface="Times New Roman"/>
              <a:cs typeface="Times New Roman"/>
            </a:rPr>
            <a:t>Retained earnings
</a:t>
          </a:r>
          <a:r>
            <a:rPr lang="en-US" cap="none" sz="1000" b="0" i="0" u="none" baseline="0">
              <a:solidFill>
                <a:srgbClr val="000000"/>
              </a:solidFill>
              <a:latin typeface="Times New Roman"/>
              <a:ea typeface="Times New Roman"/>
              <a:cs typeface="Times New Roman"/>
            </a:rPr>
            <a:t>Other reserves
</a:t>
          </a:r>
          <a:r>
            <a:rPr lang="en-US" cap="none" sz="1000" b="0" i="0" u="none" baseline="0">
              <a:solidFill>
                <a:srgbClr val="000000"/>
              </a:solidFill>
              <a:latin typeface="Times New Roman"/>
              <a:ea typeface="Times New Roman"/>
              <a:cs typeface="Times New Roman"/>
            </a:rPr>
            <a:t>Minority interest
</a:t>
          </a:r>
          <a:r>
            <a:rPr lang="en-US" cap="none" sz="1000" b="0" i="0" u="none" baseline="0">
              <a:solidFill>
                <a:srgbClr val="000000"/>
              </a:solidFill>
              <a:latin typeface="Times New Roman"/>
              <a:ea typeface="Times New Roman"/>
              <a:cs typeface="Times New Roman"/>
            </a:rPr>
            <a:t>3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6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218,789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123,266
</a:t>
          </a:r>
          <a:r>
            <a:rPr lang="en-US" cap="none" sz="1000" b="0" i="0" u="none" baseline="0">
              <a:solidFill>
                <a:srgbClr val="000000"/>
              </a:solidFill>
              <a:latin typeface="Times New Roman"/>
              <a:ea typeface="Times New Roman"/>
              <a:cs typeface="Times New Roman"/>
            </a:rPr>
            <a:t>60,415
</a:t>
          </a:r>
          <a:r>
            <a:rPr lang="en-US" cap="none" sz="1000" b="0" i="0" u="none" baseline="0">
              <a:solidFill>
                <a:srgbClr val="000000"/>
              </a:solidFill>
              <a:latin typeface="Times New Roman"/>
              <a:ea typeface="Times New Roman"/>
              <a:cs typeface="Times New Roman"/>
            </a:rPr>
            <a:t>28,486
</a:t>
          </a:r>
          <a:r>
            <a:rPr lang="en-US" cap="none" sz="1000" b="0" i="0" u="none" baseline="0">
              <a:solidFill>
                <a:srgbClr val="000000"/>
              </a:solidFill>
              <a:latin typeface="Times New Roman"/>
              <a:ea typeface="Times New Roman"/>
              <a:cs typeface="Times New Roman"/>
            </a:rPr>
            <a:t>(112,143)
</a:t>
          </a:r>
          <a:r>
            <a:rPr lang="en-US" cap="none" sz="1000" b="0" i="0" u="none" baseline="0">
              <a:solidFill>
                <a:srgbClr val="000000"/>
              </a:solidFill>
              <a:latin typeface="Times New Roman"/>
              <a:ea typeface="Times New Roman"/>
              <a:cs typeface="Times New Roman"/>
            </a:rPr>
            <a:t>(5,507)
</a:t>
          </a:r>
          <a:r>
            <a:rPr lang="en-US" cap="none" sz="1000" b="0" i="0" u="none" baseline="0">
              <a:solidFill>
                <a:srgbClr val="000000"/>
              </a:solidFill>
              <a:latin typeface="Times New Roman"/>
              <a:ea typeface="Times New Roman"/>
              <a:cs typeface="Times New Roman"/>
            </a:rPr>
            <a:t>(6,972)
</a:t>
          </a:r>
          <a:r>
            <a:rPr lang="en-US" cap="none" sz="1000" b="0" i="0" u="none" baseline="0">
              <a:solidFill>
                <a:srgbClr val="000000"/>
              </a:solidFill>
              <a:latin typeface="Times New Roman"/>
              <a:ea typeface="Times New Roman"/>
              <a:cs typeface="Times New Roman"/>
            </a:rPr>
            <a:t>(750)
</a:t>
          </a:r>
          <a:r>
            <a:rPr lang="en-US" cap="none" sz="1000" b="0" i="0" u="none" baseline="0">
              <a:solidFill>
                <a:srgbClr val="000000"/>
              </a:solidFill>
              <a:latin typeface="Times New Roman"/>
              <a:ea typeface="Times New Roman"/>
              <a:cs typeface="Times New Roman"/>
            </a:rPr>
            <a:t>10,375
</a:t>
          </a:r>
          <a:r>
            <a:rPr lang="en-US" cap="none" sz="1000" b="0" i="0" u="none" baseline="0">
              <a:solidFill>
                <a:srgbClr val="000000"/>
              </a:solidFill>
              <a:latin typeface="Times New Roman"/>
              <a:ea typeface="Times New Roman"/>
              <a:cs typeface="Times New Roman"/>
            </a:rPr>
            <a:t>6,651
</a:t>
          </a:r>
          <a:r>
            <a:rPr lang="en-US" cap="none" sz="1000" b="0" i="0" u="none" baseline="0">
              <a:solidFill>
                <a:srgbClr val="000000"/>
              </a:solidFill>
              <a:latin typeface="Times New Roman"/>
              <a:ea typeface="Times New Roman"/>
              <a:cs typeface="Times New Roman"/>
            </a:rPr>
            <a:t>(222,797)
</a:t>
          </a:r>
          <a:r>
            <a:rPr lang="en-US" cap="none" sz="1000" b="0" i="0" u="none" baseline="0">
              <a:solidFill>
                <a:srgbClr val="000000"/>
              </a:solidFill>
              <a:latin typeface="Times New Roman"/>
              <a:ea typeface="Times New Roman"/>
              <a:cs typeface="Times New Roman"/>
            </a:rPr>
            <a:t>(10,976)
</a:t>
          </a:r>
          <a:r>
            <a:rPr lang="en-US" cap="none" sz="1000" b="0" i="0" u="none" baseline="0">
              <a:solidFill>
                <a:srgbClr val="000000"/>
              </a:solidFill>
              <a:latin typeface="Times New Roman"/>
              <a:ea typeface="Times New Roman"/>
              <a:cs typeface="Times New Roman"/>
            </a:rPr>
            <a:t>(13,967)
</a:t>
          </a:r>
          <a:r>
            <a:rPr lang="en-US" cap="none" sz="1000" b="0" i="0" u="none" baseline="0">
              <a:solidFill>
                <a:srgbClr val="000000"/>
              </a:solidFill>
              <a:latin typeface="Times New Roman"/>
              <a:ea typeface="Times New Roman"/>
              <a:cs typeface="Times New Roman"/>
            </a:rPr>
            <a:t>(1,500)
</a:t>
          </a:r>
          <a:r>
            <a:rPr lang="en-US" cap="none" sz="1000" b="0" i="0" u="none" baseline="0">
              <a:solidFill>
                <a:srgbClr val="000000"/>
              </a:solidFill>
              <a:latin typeface="Times New Roman"/>
              <a:ea typeface="Times New Roman"/>
              <a:cs typeface="Times New Roman"/>
            </a:rPr>
            <a:t>20,440
</a:t>
          </a:r>
          <a:r>
            <a:rPr lang="en-US" cap="none" sz="1000" b="0" i="0" u="none" baseline="0">
              <a:solidFill>
                <a:srgbClr val="000000"/>
              </a:solidFill>
              <a:latin typeface="Times New Roman"/>
              <a:ea typeface="Times New Roman"/>
              <a:cs typeface="Times New Roman"/>
            </a:rPr>
            <a:t>12,572
</a:t>
          </a:r>
          <a:r>
            <a:rPr lang="en-US" cap="none" sz="1000" b="0" i="0" u="none" baseline="0">
              <a:solidFill>
                <a:srgbClr val="000000"/>
              </a:solidFill>
              <a:latin typeface="Times New Roman"/>
              <a:ea typeface="Times New Roman"/>
              <a:cs typeface="Times New Roman"/>
            </a:rPr>
            <a:t>217,669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120,313
</a:t>
          </a:r>
          <a:r>
            <a:rPr lang="en-US" cap="none" sz="1000" b="0" i="0" u="none" baseline="0">
              <a:solidFill>
                <a:srgbClr val="000000"/>
              </a:solidFill>
              <a:latin typeface="Times New Roman"/>
              <a:ea typeface="Times New Roman"/>
              <a:cs typeface="Times New Roman"/>
            </a:rPr>
            <a:t>63,446
</a:t>
          </a:r>
          <a:r>
            <a:rPr lang="en-US" cap="none" sz="1000" b="0" i="0" u="none" baseline="0">
              <a:solidFill>
                <a:srgbClr val="000000"/>
              </a:solidFill>
              <a:latin typeface="Times New Roman"/>
              <a:ea typeface="Times New Roman"/>
              <a:cs typeface="Times New Roman"/>
            </a:rPr>
            <a:t>28,408
</a:t>
          </a:r>
          <a:r>
            <a:rPr lang="en-US" cap="none" sz="1000" b="0" i="0" u="none" baseline="0">
              <a:solidFill>
                <a:srgbClr val="000000"/>
              </a:solidFill>
              <a:latin typeface="Times New Roman"/>
              <a:ea typeface="Times New Roman"/>
              <a:cs typeface="Times New Roman"/>
            </a:rPr>
            <a:t>(112,168)
</a:t>
          </a:r>
          <a:r>
            <a:rPr lang="en-US" cap="none" sz="1000" b="0" i="0" u="none" baseline="0">
              <a:solidFill>
                <a:srgbClr val="000000"/>
              </a:solidFill>
              <a:latin typeface="Times New Roman"/>
              <a:ea typeface="Times New Roman"/>
              <a:cs typeface="Times New Roman"/>
            </a:rPr>
            <a:t>(5,588)
</a:t>
          </a:r>
          <a:r>
            <a:rPr lang="en-US" cap="none" sz="1000" b="0" i="0" u="none" baseline="0">
              <a:solidFill>
                <a:srgbClr val="000000"/>
              </a:solidFill>
              <a:latin typeface="Times New Roman"/>
              <a:ea typeface="Times New Roman"/>
              <a:cs typeface="Times New Roman"/>
            </a:rPr>
            <a:t>(7,005)
</a:t>
          </a:r>
          <a:r>
            <a:rPr lang="en-US" cap="none" sz="1000" b="0" i="0" u="none" baseline="0">
              <a:solidFill>
                <a:srgbClr val="000000"/>
              </a:solidFill>
              <a:latin typeface="Times New Roman"/>
              <a:ea typeface="Times New Roman"/>
              <a:cs typeface="Times New Roman"/>
            </a:rPr>
            <a:t>(1,005)
</a:t>
          </a:r>
          <a:r>
            <a:rPr lang="en-US" cap="none" sz="1000" b="0" i="0" u="none" baseline="0">
              <a:solidFill>
                <a:srgbClr val="000000"/>
              </a:solidFill>
              <a:latin typeface="Times New Roman"/>
              <a:ea typeface="Times New Roman"/>
              <a:cs typeface="Times New Roman"/>
            </a:rPr>
            <a:t>9,981
</a:t>
          </a:r>
          <a:r>
            <a:rPr lang="en-US" cap="none" sz="1000" b="0" i="0" u="none" baseline="0">
              <a:solidFill>
                <a:srgbClr val="000000"/>
              </a:solidFill>
              <a:latin typeface="Times New Roman"/>
              <a:ea typeface="Times New Roman"/>
              <a:cs typeface="Times New Roman"/>
            </a:rPr>
            <a:t>6,257
</a:t>
          </a:r>
          <a:r>
            <a:rPr lang="en-US" cap="none" sz="1000" b="0" i="0" u="none" baseline="0">
              <a:solidFill>
                <a:srgbClr val="000000"/>
              </a:solidFill>
              <a:latin typeface="Times New Roman"/>
              <a:ea typeface="Times New Roman"/>
              <a:cs typeface="Times New Roman"/>
            </a:rPr>
            <a:t>(222,832)
</a:t>
          </a:r>
          <a:r>
            <a:rPr lang="en-US" cap="none" sz="1000" b="0" i="0" u="none" baseline="0">
              <a:solidFill>
                <a:srgbClr val="000000"/>
              </a:solidFill>
              <a:latin typeface="Times New Roman"/>
              <a:ea typeface="Times New Roman"/>
              <a:cs typeface="Times New Roman"/>
            </a:rPr>
            <a:t>(11,084)
</a:t>
          </a:r>
          <a:r>
            <a:rPr lang="en-US" cap="none" sz="1000" b="0" i="0" u="none" baseline="0">
              <a:solidFill>
                <a:srgbClr val="000000"/>
              </a:solidFill>
              <a:latin typeface="Times New Roman"/>
              <a:ea typeface="Times New Roman"/>
              <a:cs typeface="Times New Roman"/>
            </a:rPr>
            <a:t>(14,009)
</a:t>
          </a:r>
          <a:r>
            <a:rPr lang="en-US" cap="none" sz="1000" b="0" i="0" u="none" baseline="0">
              <a:solidFill>
                <a:srgbClr val="000000"/>
              </a:solidFill>
              <a:latin typeface="Times New Roman"/>
              <a:ea typeface="Times New Roman"/>
              <a:cs typeface="Times New Roman"/>
            </a:rPr>
            <a:t>(1,976)
</a:t>
          </a:r>
          <a:r>
            <a:rPr lang="en-US" cap="none" sz="1000" b="0" i="0" u="none" baseline="0">
              <a:solidFill>
                <a:srgbClr val="000000"/>
              </a:solidFill>
              <a:latin typeface="Times New Roman"/>
              <a:ea typeface="Times New Roman"/>
              <a:cs typeface="Times New Roman"/>
            </a:rPr>
            <a:t>19,779
</a:t>
          </a:r>
          <a:r>
            <a:rPr lang="en-US" cap="none" sz="1000" b="0" i="0" u="none" baseline="0">
              <a:solidFill>
                <a:srgbClr val="000000"/>
              </a:solidFill>
              <a:latin typeface="Times New Roman"/>
              <a:ea typeface="Times New Roman"/>
              <a:cs typeface="Times New Roman"/>
            </a:rPr>
            <a:t>11,911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(385)
</a:t>
          </a:r>
          <a:r>
            <a:rPr lang="en-US" cap="none" sz="1000" b="0" i="0" u="none" baseline="0">
              <a:solidFill>
                <a:srgbClr val="000000"/>
              </a:solidFill>
              <a:latin typeface="Times New Roman"/>
              <a:ea typeface="Times New Roman"/>
              <a:cs typeface="Times New Roman"/>
            </a:rPr>
            <a:t>,463
</a:t>
          </a:r>
          <a:r>
            <a:rPr lang="en-US" cap="none" sz="1000" b="0" i="0" u="none" baseline="0">
              <a:solidFill>
                <a:srgbClr val="000000"/>
              </a:solidFill>
              <a:latin typeface="Times New Roman"/>
              <a:ea typeface="Times New Roman"/>
              <a:cs typeface="Times New Roman"/>
            </a:rPr>
            <a:t>(78)
</a:t>
          </a:r>
          <a:r>
            <a:rPr lang="en-US" cap="none" sz="1000" b="0" i="0" u="none" baseline="0">
              <a:solidFill>
                <a:srgbClr val="000000"/>
              </a:solidFill>
              <a:latin typeface="Times New Roman"/>
              <a:ea typeface="Times New Roman"/>
              <a:cs typeface="Times New Roman"/>
            </a:rPr>
            <a:t>(25)
</a:t>
          </a:r>
          <a:r>
            <a:rPr lang="en-US" cap="none" sz="1000" b="0" i="0" u="none" baseline="0">
              <a:solidFill>
                <a:srgbClr val="000000"/>
              </a:solidFill>
              <a:latin typeface="Times New Roman"/>
              <a:ea typeface="Times New Roman"/>
              <a:cs typeface="Times New Roman"/>
            </a:rPr>
            <a:t>(81)
</a:t>
          </a:r>
          <a:r>
            <a:rPr lang="en-US" cap="none" sz="1000" b="0" i="0" u="none" baseline="0">
              <a:solidFill>
                <a:srgbClr val="000000"/>
              </a:solidFill>
              <a:latin typeface="Times New Roman"/>
              <a:ea typeface="Times New Roman"/>
              <a:cs typeface="Times New Roman"/>
            </a:rPr>
            <a:t>(33)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(35)
</a:t>
          </a:r>
          <a:r>
            <a:rPr lang="en-US" cap="none" sz="1000" b="0" i="0" u="none" baseline="0">
              <a:solidFill>
                <a:srgbClr val="000000"/>
              </a:solidFill>
              <a:latin typeface="Times New Roman"/>
              <a:ea typeface="Times New Roman"/>
              <a:cs typeface="Times New Roman"/>
            </a:rPr>
            <a:t>(108)
</a:t>
          </a:r>
          <a:r>
            <a:rPr lang="en-US" cap="none" sz="1000" b="0" i="0" u="none" baseline="0">
              <a:solidFill>
                <a:srgbClr val="000000"/>
              </a:solidFill>
              <a:latin typeface="Times New Roman"/>
              <a:ea typeface="Times New Roman"/>
              <a:cs typeface="Times New Roman"/>
            </a:rPr>
            <a:t>(42)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The following amounts as at 31 December 2005 have been reclassified due to the adoption of FRS 139
</a:t>
          </a:r>
          <a:r>
            <a:rPr lang="en-US" cap="none" sz="1000" b="0" i="0" u="none" baseline="0">
              <a:solidFill>
                <a:srgbClr val="000000"/>
              </a:solidFill>
              <a:latin typeface="Times New Roman"/>
              <a:ea typeface="Times New Roman"/>
              <a:cs typeface="Times New Roman"/>
            </a:rPr>
            <a:t>(Note 2(g)):
</a:t>
          </a:r>
          <a:r>
            <a:rPr lang="en-US" cap="none" sz="1000" b="0" i="0" u="none" baseline="0">
              <a:solidFill>
                <a:srgbClr val="000000"/>
              </a:solidFill>
              <a:latin typeface="Times New Roman"/>
              <a:ea typeface="Times New Roman"/>
              <a:cs typeface="Times New Roman"/>
            </a:rPr>
            <a:t>Other investments
</a:t>
          </a:r>
          <a:r>
            <a:rPr lang="en-US" cap="none" sz="1000" b="0" i="0" u="none" baseline="0">
              <a:solidFill>
                <a:srgbClr val="000000"/>
              </a:solidFill>
              <a:latin typeface="Times New Roman"/>
              <a:ea typeface="Times New Roman"/>
              <a:cs typeface="Times New Roman"/>
            </a:rPr>
            <a:t>Available-for-sale financial assets
</a:t>
          </a:r>
          <a:r>
            <a:rPr lang="en-US" cap="none" sz="1000" b="0" i="0" u="none" baseline="0">
              <a:solidFill>
                <a:srgbClr val="000000"/>
              </a:solidFill>
              <a:latin typeface="Times New Roman"/>
              <a:ea typeface="Times New Roman"/>
              <a:cs typeface="Times New Roman"/>
            </a:rPr>
            <a:t>Marketable securities
</a:t>
          </a:r>
          <a:r>
            <a:rPr lang="en-US" cap="none" sz="1000" b="0" i="0" u="none" baseline="0">
              <a:solidFill>
                <a:srgbClr val="000000"/>
              </a:solidFill>
              <a:latin typeface="Times New Roman"/>
              <a:ea typeface="Times New Roman"/>
              <a:cs typeface="Times New Roman"/>
            </a:rPr>
            <a:t>Financial assets at fair value through profit or loss
</a:t>
          </a:r>
          <a:r>
            <a:rPr lang="en-US" cap="none" sz="1000" b="0" i="0" u="none" baseline="0">
              <a:solidFill>
                <a:srgbClr val="000000"/>
              </a:solidFill>
              <a:latin typeface="Times New Roman"/>
              <a:ea typeface="Times New Roman"/>
              <a:cs typeface="Times New Roman"/>
            </a:rPr>
            <a:t>Previously
</a:t>
          </a:r>
          <a:r>
            <a:rPr lang="en-US" cap="none" sz="1000" b="0" i="0" u="none" baseline="0">
              <a:solidFill>
                <a:srgbClr val="000000"/>
              </a:solidFill>
              <a:latin typeface="Times New Roman"/>
              <a:ea typeface="Times New Roman"/>
              <a:cs typeface="Times New Roman"/>
            </a:rPr>
            <a:t>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Reclassification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Restated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1,270
</a:t>
          </a:r>
        </a:p>
      </xdr:txBody>
    </xdr:sp>
    <xdr:clientData/>
  </xdr:twoCellAnchor>
  <xdr:twoCellAnchor>
    <xdr:from>
      <xdr:col>1</xdr:col>
      <xdr:colOff>0</xdr:colOff>
      <xdr:row>19</xdr:row>
      <xdr:rowOff>0</xdr:rowOff>
    </xdr:from>
    <xdr:to>
      <xdr:col>7</xdr:col>
      <xdr:colOff>1000125</xdr:colOff>
      <xdr:row>19</xdr:row>
      <xdr:rowOff>0</xdr:rowOff>
    </xdr:to>
    <xdr:sp>
      <xdr:nvSpPr>
        <xdr:cNvPr id="33" name="Text Box 141"/>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(b) FRS 121: The Effects of Changes in Foreign Exchange Rates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34" name="Text Box 142"/>
        <xdr:cNvSpPr txBox="1">
          <a:spLocks noChangeArrowheads="1"/>
        </xdr:cNvSpPr>
      </xdr:nvSpPr>
      <xdr:spPr>
        <a:xfrm>
          <a:off x="200025" y="3152775"/>
          <a:ext cx="7096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35" name="Text Box 143"/>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36" name="Text Box 144"/>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following comparative amounts have been restated due to the adoption of new and revised FRSs:
</a:t>
          </a:r>
        </a:p>
      </xdr:txBody>
    </xdr:sp>
    <xdr:clientData/>
  </xdr:twoCellAnchor>
  <xdr:twoCellAnchor>
    <xdr:from>
      <xdr:col>1</xdr:col>
      <xdr:colOff>0</xdr:colOff>
      <xdr:row>19</xdr:row>
      <xdr:rowOff>0</xdr:rowOff>
    </xdr:from>
    <xdr:to>
      <xdr:col>7</xdr:col>
      <xdr:colOff>1000125</xdr:colOff>
      <xdr:row>19</xdr:row>
      <xdr:rowOff>0</xdr:rowOff>
    </xdr:to>
    <xdr:sp>
      <xdr:nvSpPr>
        <xdr:cNvPr id="37" name="Text Box 14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 FRS 140: Investment Property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38100</xdr:colOff>
      <xdr:row>218</xdr:row>
      <xdr:rowOff>9525</xdr:rowOff>
    </xdr:from>
    <xdr:to>
      <xdr:col>7</xdr:col>
      <xdr:colOff>1028700</xdr:colOff>
      <xdr:row>219</xdr:row>
      <xdr:rowOff>142875</xdr:rowOff>
    </xdr:to>
    <xdr:sp>
      <xdr:nvSpPr>
        <xdr:cNvPr id="38" name="Text Box 152"/>
        <xdr:cNvSpPr txBox="1">
          <a:spLocks noChangeArrowheads="1"/>
        </xdr:cNvSpPr>
      </xdr:nvSpPr>
      <xdr:spPr>
        <a:xfrm>
          <a:off x="257175" y="32842200"/>
          <a:ext cx="6696075" cy="2952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1</xdr:col>
      <xdr:colOff>28575</xdr:colOff>
      <xdr:row>188</xdr:row>
      <xdr:rowOff>0</xdr:rowOff>
    </xdr:from>
    <xdr:to>
      <xdr:col>7</xdr:col>
      <xdr:colOff>962025</xdr:colOff>
      <xdr:row>188</xdr:row>
      <xdr:rowOff>0</xdr:rowOff>
    </xdr:to>
    <xdr:sp>
      <xdr:nvSpPr>
        <xdr:cNvPr id="39" name="Text Box 153"/>
        <xdr:cNvSpPr txBox="1">
          <a:spLocks noChangeArrowheads="1"/>
        </xdr:cNvSpPr>
      </xdr:nvSpPr>
      <xdr:spPr>
        <a:xfrm>
          <a:off x="247650" y="27898725"/>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0</xdr:colOff>
      <xdr:row>24</xdr:row>
      <xdr:rowOff>0</xdr:rowOff>
    </xdr:from>
    <xdr:to>
      <xdr:col>7</xdr:col>
      <xdr:colOff>942975</xdr:colOff>
      <xdr:row>24</xdr:row>
      <xdr:rowOff>0</xdr:rowOff>
    </xdr:to>
    <xdr:sp>
      <xdr:nvSpPr>
        <xdr:cNvPr id="40" name="Text Box 156"/>
        <xdr:cNvSpPr txBox="1">
          <a:spLocks noChangeArrowheads="1"/>
        </xdr:cNvSpPr>
      </xdr:nvSpPr>
      <xdr:spPr>
        <a:xfrm>
          <a:off x="219075" y="396240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 Valuation Method of Inventories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41" name="Text Box 157"/>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has adopt the following new/revised FRSs for the financial period beginning 1 January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117 Leases
</a:t>
          </a:r>
          <a:r>
            <a:rPr lang="en-US" cap="none" sz="1000" b="0" i="0" u="none" baseline="0">
              <a:solidFill>
                <a:srgbClr val="000000"/>
              </a:solidFill>
              <a:latin typeface="Times New Roman"/>
              <a:ea typeface="Times New Roman"/>
              <a:cs typeface="Times New Roman"/>
            </a:rPr>
            <a:t>FRS 124 Related Party Disclosures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42" name="Text Box 158"/>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(cont'd)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124 does not have significant financial impact on the Group. The principal effect of the change in accounting policy resulting from the adoption of the other new/revised FRSs is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 FRS 117: Leases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253</xdr:row>
      <xdr:rowOff>142875</xdr:rowOff>
    </xdr:from>
    <xdr:to>
      <xdr:col>7</xdr:col>
      <xdr:colOff>1000125</xdr:colOff>
      <xdr:row>255</xdr:row>
      <xdr:rowOff>76200</xdr:rowOff>
    </xdr:to>
    <xdr:sp>
      <xdr:nvSpPr>
        <xdr:cNvPr id="43" name="Text Box 164"/>
        <xdr:cNvSpPr txBox="1">
          <a:spLocks noChangeArrowheads="1"/>
        </xdr:cNvSpPr>
      </xdr:nvSpPr>
      <xdr:spPr>
        <a:xfrm>
          <a:off x="219075" y="38338125"/>
          <a:ext cx="6705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dividend was recommended for the current financial period under review.
</a:t>
          </a:r>
        </a:p>
      </xdr:txBody>
    </xdr:sp>
    <xdr:clientData/>
  </xdr:twoCellAnchor>
  <xdr:twoCellAnchor>
    <xdr:from>
      <xdr:col>0</xdr:col>
      <xdr:colOff>190500</xdr:colOff>
      <xdr:row>67</xdr:row>
      <xdr:rowOff>114300</xdr:rowOff>
    </xdr:from>
    <xdr:to>
      <xdr:col>7</xdr:col>
      <xdr:colOff>1028700</xdr:colOff>
      <xdr:row>69</xdr:row>
      <xdr:rowOff>9525</xdr:rowOff>
    </xdr:to>
    <xdr:sp>
      <xdr:nvSpPr>
        <xdr:cNvPr id="44" name="Text Box 165"/>
        <xdr:cNvSpPr txBox="1">
          <a:spLocks noChangeArrowheads="1"/>
        </xdr:cNvSpPr>
      </xdr:nvSpPr>
      <xdr:spPr>
        <a:xfrm>
          <a:off x="190500" y="8991600"/>
          <a:ext cx="6762750" cy="2381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sales of enamelled copper wire and copper rods/wire are not subject to cyclical or seasonal factors.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254</xdr:row>
      <xdr:rowOff>0</xdr:rowOff>
    </xdr:from>
    <xdr:to>
      <xdr:col>7</xdr:col>
      <xdr:colOff>1219200</xdr:colOff>
      <xdr:row>256</xdr:row>
      <xdr:rowOff>0</xdr:rowOff>
    </xdr:to>
    <xdr:sp>
      <xdr:nvSpPr>
        <xdr:cNvPr id="45" name="Text Box 167"/>
        <xdr:cNvSpPr txBox="1">
          <a:spLocks noChangeArrowheads="1"/>
        </xdr:cNvSpPr>
      </xdr:nvSpPr>
      <xdr:spPr>
        <a:xfrm>
          <a:off x="209550" y="38357175"/>
          <a:ext cx="6934200"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outstanding foreign currency contracts as at the date of this announcement.</a:t>
          </a:r>
        </a:p>
      </xdr:txBody>
    </xdr:sp>
    <xdr:clientData/>
  </xdr:twoCellAnchor>
  <xdr:twoCellAnchor>
    <xdr:from>
      <xdr:col>2</xdr:col>
      <xdr:colOff>0</xdr:colOff>
      <xdr:row>124</xdr:row>
      <xdr:rowOff>0</xdr:rowOff>
    </xdr:from>
    <xdr:to>
      <xdr:col>8</xdr:col>
      <xdr:colOff>0</xdr:colOff>
      <xdr:row>124</xdr:row>
      <xdr:rowOff>0</xdr:rowOff>
    </xdr:to>
    <xdr:sp>
      <xdr:nvSpPr>
        <xdr:cNvPr id="46" name="Text Box 168"/>
        <xdr:cNvSpPr txBox="1">
          <a:spLocks noChangeArrowheads="1"/>
        </xdr:cNvSpPr>
      </xdr:nvSpPr>
      <xdr:spPr>
        <a:xfrm>
          <a:off x="485775" y="182022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124</xdr:row>
      <xdr:rowOff>0</xdr:rowOff>
    </xdr:from>
    <xdr:to>
      <xdr:col>8</xdr:col>
      <xdr:colOff>0</xdr:colOff>
      <xdr:row>124</xdr:row>
      <xdr:rowOff>0</xdr:rowOff>
    </xdr:to>
    <xdr:sp>
      <xdr:nvSpPr>
        <xdr:cNvPr id="47" name="Text Box 169"/>
        <xdr:cNvSpPr txBox="1">
          <a:spLocks noChangeArrowheads="1"/>
        </xdr:cNvSpPr>
      </xdr:nvSpPr>
      <xdr:spPr>
        <a:xfrm>
          <a:off x="485775" y="182022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234</xdr:row>
      <xdr:rowOff>0</xdr:rowOff>
    </xdr:from>
    <xdr:to>
      <xdr:col>7</xdr:col>
      <xdr:colOff>1371600</xdr:colOff>
      <xdr:row>234</xdr:row>
      <xdr:rowOff>0</xdr:rowOff>
    </xdr:to>
    <xdr:sp>
      <xdr:nvSpPr>
        <xdr:cNvPr id="48" name="Text Box 170"/>
        <xdr:cNvSpPr txBox="1">
          <a:spLocks noChangeArrowheads="1"/>
        </xdr:cNvSpPr>
      </xdr:nvSpPr>
      <xdr:spPr>
        <a:xfrm>
          <a:off x="485775" y="3544252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234</xdr:row>
      <xdr:rowOff>0</xdr:rowOff>
    </xdr:from>
    <xdr:to>
      <xdr:col>8</xdr:col>
      <xdr:colOff>0</xdr:colOff>
      <xdr:row>234</xdr:row>
      <xdr:rowOff>0</xdr:rowOff>
    </xdr:to>
    <xdr:sp>
      <xdr:nvSpPr>
        <xdr:cNvPr id="49" name="Text Box 171"/>
        <xdr:cNvSpPr txBox="1">
          <a:spLocks noChangeArrowheads="1"/>
        </xdr:cNvSpPr>
      </xdr:nvSpPr>
      <xdr:spPr>
        <a:xfrm>
          <a:off x="466725" y="35442525"/>
          <a:ext cx="6829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50" name="Text Box 172"/>
        <xdr:cNvSpPr txBox="1">
          <a:spLocks noChangeArrowheads="1"/>
        </xdr:cNvSpPr>
      </xdr:nvSpPr>
      <xdr:spPr>
        <a:xfrm>
          <a:off x="714375" y="3152775"/>
          <a:ext cx="65817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51" name="Text Box 173"/>
        <xdr:cNvSpPr txBox="1">
          <a:spLocks noChangeArrowheads="1"/>
        </xdr:cNvSpPr>
      </xdr:nvSpPr>
      <xdr:spPr>
        <a:xfrm>
          <a:off x="485775" y="31527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123</xdr:row>
      <xdr:rowOff>0</xdr:rowOff>
    </xdr:from>
    <xdr:to>
      <xdr:col>7</xdr:col>
      <xdr:colOff>942975</xdr:colOff>
      <xdr:row>123</xdr:row>
      <xdr:rowOff>0</xdr:rowOff>
    </xdr:to>
    <xdr:sp>
      <xdr:nvSpPr>
        <xdr:cNvPr id="52" name="Text Box 174"/>
        <xdr:cNvSpPr txBox="1">
          <a:spLocks noChangeArrowheads="1"/>
        </xdr:cNvSpPr>
      </xdr:nvSpPr>
      <xdr:spPr>
        <a:xfrm>
          <a:off x="152400" y="1804035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0</xdr:colOff>
      <xdr:row>125</xdr:row>
      <xdr:rowOff>0</xdr:rowOff>
    </xdr:from>
    <xdr:to>
      <xdr:col>7</xdr:col>
      <xdr:colOff>962025</xdr:colOff>
      <xdr:row>128</xdr:row>
      <xdr:rowOff>0</xdr:rowOff>
    </xdr:to>
    <xdr:sp>
      <xdr:nvSpPr>
        <xdr:cNvPr id="53" name="Text Box 175"/>
        <xdr:cNvSpPr txBox="1">
          <a:spLocks noChangeArrowheads="1"/>
        </xdr:cNvSpPr>
      </xdr:nvSpPr>
      <xdr:spPr>
        <a:xfrm>
          <a:off x="219075" y="18364200"/>
          <a:ext cx="6667500" cy="4857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material changes in contingent liabilities or contingent assets since the last annual balance sheet as at 31 December 2008. </a:t>
          </a:r>
        </a:p>
      </xdr:txBody>
    </xdr:sp>
    <xdr:clientData/>
  </xdr:twoCellAnchor>
  <xdr:twoCellAnchor>
    <xdr:from>
      <xdr:col>2</xdr:col>
      <xdr:colOff>0</xdr:colOff>
      <xdr:row>234</xdr:row>
      <xdr:rowOff>0</xdr:rowOff>
    </xdr:from>
    <xdr:to>
      <xdr:col>8</xdr:col>
      <xdr:colOff>0</xdr:colOff>
      <xdr:row>234</xdr:row>
      <xdr:rowOff>0</xdr:rowOff>
    </xdr:to>
    <xdr:sp>
      <xdr:nvSpPr>
        <xdr:cNvPr id="54" name="Text Box 176"/>
        <xdr:cNvSpPr txBox="1">
          <a:spLocks noChangeArrowheads="1"/>
        </xdr:cNvSpPr>
      </xdr:nvSpPr>
      <xdr:spPr>
        <a:xfrm>
          <a:off x="485775" y="3544252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279</xdr:row>
      <xdr:rowOff>0</xdr:rowOff>
    </xdr:from>
    <xdr:to>
      <xdr:col>8</xdr:col>
      <xdr:colOff>0</xdr:colOff>
      <xdr:row>279</xdr:row>
      <xdr:rowOff>0</xdr:rowOff>
    </xdr:to>
    <xdr:sp>
      <xdr:nvSpPr>
        <xdr:cNvPr id="55" name="Text Box 177"/>
        <xdr:cNvSpPr txBox="1">
          <a:spLocks noChangeArrowheads="1"/>
        </xdr:cNvSpPr>
      </xdr:nvSpPr>
      <xdr:spPr>
        <a:xfrm>
          <a:off x="219075" y="4262437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295</xdr:row>
      <xdr:rowOff>0</xdr:rowOff>
    </xdr:from>
    <xdr:to>
      <xdr:col>8</xdr:col>
      <xdr:colOff>0</xdr:colOff>
      <xdr:row>295</xdr:row>
      <xdr:rowOff>0</xdr:rowOff>
    </xdr:to>
    <xdr:sp>
      <xdr:nvSpPr>
        <xdr:cNvPr id="56" name="Text Box 178"/>
        <xdr:cNvSpPr txBox="1">
          <a:spLocks noChangeArrowheads="1"/>
        </xdr:cNvSpPr>
      </xdr:nvSpPr>
      <xdr:spPr>
        <a:xfrm>
          <a:off x="219075" y="45319950"/>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279</xdr:row>
      <xdr:rowOff>0</xdr:rowOff>
    </xdr:from>
    <xdr:to>
      <xdr:col>8</xdr:col>
      <xdr:colOff>0</xdr:colOff>
      <xdr:row>279</xdr:row>
      <xdr:rowOff>0</xdr:rowOff>
    </xdr:to>
    <xdr:sp>
      <xdr:nvSpPr>
        <xdr:cNvPr id="57" name="Text Box 179"/>
        <xdr:cNvSpPr txBox="1">
          <a:spLocks noChangeArrowheads="1"/>
        </xdr:cNvSpPr>
      </xdr:nvSpPr>
      <xdr:spPr>
        <a:xfrm>
          <a:off x="219075" y="4262437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295</xdr:row>
      <xdr:rowOff>0</xdr:rowOff>
    </xdr:from>
    <xdr:to>
      <xdr:col>8</xdr:col>
      <xdr:colOff>0</xdr:colOff>
      <xdr:row>295</xdr:row>
      <xdr:rowOff>0</xdr:rowOff>
    </xdr:to>
    <xdr:sp>
      <xdr:nvSpPr>
        <xdr:cNvPr id="58" name="Text Box 180"/>
        <xdr:cNvSpPr txBox="1">
          <a:spLocks noChangeArrowheads="1"/>
        </xdr:cNvSpPr>
      </xdr:nvSpPr>
      <xdr:spPr>
        <a:xfrm>
          <a:off x="219075" y="45319950"/>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18</xdr:row>
      <xdr:rowOff>85725</xdr:rowOff>
    </xdr:to>
    <xdr:sp>
      <xdr:nvSpPr>
        <xdr:cNvPr id="59" name="Text Box 181"/>
        <xdr:cNvSpPr txBox="1">
          <a:spLocks noChangeArrowheads="1"/>
        </xdr:cNvSpPr>
      </xdr:nvSpPr>
      <xdr:spPr>
        <a:xfrm>
          <a:off x="219075" y="1257300"/>
          <a:ext cx="6696075" cy="1819275"/>
        </a:xfrm>
        <a:prstGeom prst="rect">
          <a:avLst/>
        </a:prstGeom>
        <a:solidFill>
          <a:srgbClr val="FFFFFF"/>
        </a:solidFill>
        <a:ln w="9525" cmpd="sng">
          <a:noFill/>
        </a:ln>
      </xdr:spPr>
      <xdr:txBody>
        <a:bodyPr vertOverflow="clip" wrap="square" lIns="27432" tIns="22860" rIns="27432" bIns="0" anchor="ctr"/>
        <a:p>
          <a:pPr algn="l">
            <a:defRPr/>
          </a:pPr>
          <a:r>
            <a:rPr lang="en-US" cap="none" sz="1000" b="0" i="0" u="none" baseline="0">
              <a:solidFill>
                <a:srgbClr val="000000"/>
              </a:solidFill>
              <a:latin typeface="Times New Roman"/>
              <a:ea typeface="Times New Roman"/>
              <a:cs typeface="Times New Roman"/>
            </a:rPr>
            <a:t>The interim financial statements have been prepared under the historical cost convention except for the revaluation of leasehold land and buildings.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the Bursa Malaysia Securities Berhad.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990600</xdr:colOff>
      <xdr:row>24</xdr:row>
      <xdr:rowOff>0</xdr:rowOff>
    </xdr:to>
    <xdr:sp>
      <xdr:nvSpPr>
        <xdr:cNvPr id="60" name="Text Box 182"/>
        <xdr:cNvSpPr txBox="1">
          <a:spLocks noChangeArrowheads="1"/>
        </xdr:cNvSpPr>
      </xdr:nvSpPr>
      <xdr:spPr>
        <a:xfrm>
          <a:off x="219075" y="39624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2006 was not qualified.</a:t>
          </a:r>
        </a:p>
      </xdr:txBody>
    </xdr:sp>
    <xdr:clientData/>
  </xdr:twoCellAnchor>
  <xdr:twoCellAnchor>
    <xdr:from>
      <xdr:col>1</xdr:col>
      <xdr:colOff>0</xdr:colOff>
      <xdr:row>72</xdr:row>
      <xdr:rowOff>0</xdr:rowOff>
    </xdr:from>
    <xdr:to>
      <xdr:col>7</xdr:col>
      <xdr:colOff>981075</xdr:colOff>
      <xdr:row>74</xdr:row>
      <xdr:rowOff>114300</xdr:rowOff>
    </xdr:to>
    <xdr:sp>
      <xdr:nvSpPr>
        <xdr:cNvPr id="61" name="Text Box 184"/>
        <xdr:cNvSpPr txBox="1">
          <a:spLocks noChangeArrowheads="1"/>
        </xdr:cNvSpPr>
      </xdr:nvSpPr>
      <xdr:spPr>
        <a:xfrm>
          <a:off x="219075" y="9725025"/>
          <a:ext cx="6686550" cy="4381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77</xdr:row>
      <xdr:rowOff>9525</xdr:rowOff>
    </xdr:from>
    <xdr:to>
      <xdr:col>7</xdr:col>
      <xdr:colOff>933450</xdr:colOff>
      <xdr:row>78</xdr:row>
      <xdr:rowOff>57150</xdr:rowOff>
    </xdr:to>
    <xdr:sp>
      <xdr:nvSpPr>
        <xdr:cNvPr id="62" name="Text Box 185"/>
        <xdr:cNvSpPr txBox="1">
          <a:spLocks noChangeArrowheads="1"/>
        </xdr:cNvSpPr>
      </xdr:nvSpPr>
      <xdr:spPr>
        <a:xfrm>
          <a:off x="180975" y="10544175"/>
          <a:ext cx="6677025" cy="2095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changes in estimates that had a material effect in the current quarter.</a:t>
          </a:r>
        </a:p>
      </xdr:txBody>
    </xdr:sp>
    <xdr:clientData/>
  </xdr:twoCellAnchor>
  <xdr:twoCellAnchor>
    <xdr:from>
      <xdr:col>1</xdr:col>
      <xdr:colOff>19050</xdr:colOff>
      <xdr:row>81</xdr:row>
      <xdr:rowOff>9525</xdr:rowOff>
    </xdr:from>
    <xdr:to>
      <xdr:col>7</xdr:col>
      <xdr:colOff>990600</xdr:colOff>
      <xdr:row>84</xdr:row>
      <xdr:rowOff>123825</xdr:rowOff>
    </xdr:to>
    <xdr:sp>
      <xdr:nvSpPr>
        <xdr:cNvPr id="63" name="Text Box 186"/>
        <xdr:cNvSpPr txBox="1">
          <a:spLocks noChangeArrowheads="1"/>
        </xdr:cNvSpPr>
      </xdr:nvSpPr>
      <xdr:spPr>
        <a:xfrm>
          <a:off x="238125" y="11191875"/>
          <a:ext cx="6677025" cy="6000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issuance and repayment of debts and equity securities or share cancellation in the current year under review. The company has not implemented any share buyback scheme and it does not hold any shares as treasury shares for the year ended 31 December 2009.
.
</a:t>
          </a:r>
        </a:p>
      </xdr:txBody>
    </xdr:sp>
    <xdr:clientData/>
  </xdr:twoCellAnchor>
  <xdr:twoCellAnchor>
    <xdr:from>
      <xdr:col>1</xdr:col>
      <xdr:colOff>0</xdr:colOff>
      <xdr:row>167</xdr:row>
      <xdr:rowOff>95250</xdr:rowOff>
    </xdr:from>
    <xdr:to>
      <xdr:col>7</xdr:col>
      <xdr:colOff>1019175</xdr:colOff>
      <xdr:row>170</xdr:row>
      <xdr:rowOff>95250</xdr:rowOff>
    </xdr:to>
    <xdr:sp>
      <xdr:nvSpPr>
        <xdr:cNvPr id="64" name="Text Box 188"/>
        <xdr:cNvSpPr txBox="1">
          <a:spLocks noChangeArrowheads="1"/>
        </xdr:cNvSpPr>
      </xdr:nvSpPr>
      <xdr:spPr>
        <a:xfrm>
          <a:off x="219075" y="25422225"/>
          <a:ext cx="6724650" cy="4857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copper rod and wire industry will continue to be a challenge due to the intense competition and the fluctuation of the copper prices at London Metal Exchange ("LME").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172</xdr:row>
      <xdr:rowOff>76200</xdr:rowOff>
    </xdr:from>
    <xdr:to>
      <xdr:col>7</xdr:col>
      <xdr:colOff>904875</xdr:colOff>
      <xdr:row>175</xdr:row>
      <xdr:rowOff>104775</xdr:rowOff>
    </xdr:to>
    <xdr:sp>
      <xdr:nvSpPr>
        <xdr:cNvPr id="65" name="Text Box 189"/>
        <xdr:cNvSpPr txBox="1">
          <a:spLocks noChangeArrowheads="1"/>
        </xdr:cNvSpPr>
      </xdr:nvSpPr>
      <xdr:spPr>
        <a:xfrm>
          <a:off x="209550" y="26212800"/>
          <a:ext cx="6619875" cy="495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was neither a profit forecast nor a profit guarantee issued by the Company for the current financial year ended 31 December 2009.
</a:t>
          </a:r>
        </a:p>
      </xdr:txBody>
    </xdr:sp>
    <xdr:clientData/>
  </xdr:twoCellAnchor>
  <xdr:twoCellAnchor>
    <xdr:from>
      <xdr:col>1</xdr:col>
      <xdr:colOff>28575</xdr:colOff>
      <xdr:row>192</xdr:row>
      <xdr:rowOff>0</xdr:rowOff>
    </xdr:from>
    <xdr:to>
      <xdr:col>7</xdr:col>
      <xdr:colOff>962025</xdr:colOff>
      <xdr:row>192</xdr:row>
      <xdr:rowOff>0</xdr:rowOff>
    </xdr:to>
    <xdr:sp>
      <xdr:nvSpPr>
        <xdr:cNvPr id="66" name="Text Box 190"/>
        <xdr:cNvSpPr txBox="1">
          <a:spLocks noChangeArrowheads="1"/>
        </xdr:cNvSpPr>
      </xdr:nvSpPr>
      <xdr:spPr>
        <a:xfrm>
          <a:off x="247650" y="28555950"/>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67" name="Text Box 191"/>
        <xdr:cNvSpPr txBox="1">
          <a:spLocks noChangeArrowheads="1"/>
        </xdr:cNvSpPr>
      </xdr:nvSpPr>
      <xdr:spPr>
        <a:xfrm>
          <a:off x="714375" y="3152775"/>
          <a:ext cx="65817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68" name="Text Box 192"/>
        <xdr:cNvSpPr txBox="1">
          <a:spLocks noChangeArrowheads="1"/>
        </xdr:cNvSpPr>
      </xdr:nvSpPr>
      <xdr:spPr>
        <a:xfrm>
          <a:off x="485775" y="315277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112</xdr:row>
      <xdr:rowOff>0</xdr:rowOff>
    </xdr:from>
    <xdr:to>
      <xdr:col>7</xdr:col>
      <xdr:colOff>942975</xdr:colOff>
      <xdr:row>112</xdr:row>
      <xdr:rowOff>0</xdr:rowOff>
    </xdr:to>
    <xdr:sp>
      <xdr:nvSpPr>
        <xdr:cNvPr id="69" name="Text Box 193"/>
        <xdr:cNvSpPr txBox="1">
          <a:spLocks noChangeArrowheads="1"/>
        </xdr:cNvSpPr>
      </xdr:nvSpPr>
      <xdr:spPr>
        <a:xfrm>
          <a:off x="152400" y="16259175"/>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28575</xdr:colOff>
      <xdr:row>114</xdr:row>
      <xdr:rowOff>19050</xdr:rowOff>
    </xdr:from>
    <xdr:to>
      <xdr:col>7</xdr:col>
      <xdr:colOff>1047750</xdr:colOff>
      <xdr:row>115</xdr:row>
      <xdr:rowOff>57150</xdr:rowOff>
    </xdr:to>
    <xdr:sp>
      <xdr:nvSpPr>
        <xdr:cNvPr id="70" name="Text Box 194"/>
        <xdr:cNvSpPr txBox="1">
          <a:spLocks noChangeArrowheads="1"/>
        </xdr:cNvSpPr>
      </xdr:nvSpPr>
      <xdr:spPr>
        <a:xfrm>
          <a:off x="247650" y="16602075"/>
          <a:ext cx="6724650" cy="2000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material events subsequent to the end of the current quarter.</a:t>
          </a:r>
        </a:p>
      </xdr:txBody>
    </xdr:sp>
    <xdr:clientData/>
  </xdr:twoCellAnchor>
  <xdr:twoCellAnchor>
    <xdr:from>
      <xdr:col>1</xdr:col>
      <xdr:colOff>0</xdr:colOff>
      <xdr:row>119</xdr:row>
      <xdr:rowOff>9525</xdr:rowOff>
    </xdr:from>
    <xdr:to>
      <xdr:col>7</xdr:col>
      <xdr:colOff>952500</xdr:colOff>
      <xdr:row>121</xdr:row>
      <xdr:rowOff>142875</xdr:rowOff>
    </xdr:to>
    <xdr:sp>
      <xdr:nvSpPr>
        <xdr:cNvPr id="71" name="Text Box 195"/>
        <xdr:cNvSpPr txBox="1">
          <a:spLocks noChangeArrowheads="1"/>
        </xdr:cNvSpPr>
      </xdr:nvSpPr>
      <xdr:spPr>
        <a:xfrm>
          <a:off x="219075" y="17402175"/>
          <a:ext cx="6657975" cy="457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19050</xdr:colOff>
      <xdr:row>194</xdr:row>
      <xdr:rowOff>104775</xdr:rowOff>
    </xdr:from>
    <xdr:to>
      <xdr:col>7</xdr:col>
      <xdr:colOff>933450</xdr:colOff>
      <xdr:row>196</xdr:row>
      <xdr:rowOff>95250</xdr:rowOff>
    </xdr:to>
    <xdr:sp>
      <xdr:nvSpPr>
        <xdr:cNvPr id="72" name="Text Box 196"/>
        <xdr:cNvSpPr txBox="1">
          <a:spLocks noChangeArrowheads="1"/>
        </xdr:cNvSpPr>
      </xdr:nvSpPr>
      <xdr:spPr>
        <a:xfrm>
          <a:off x="238125" y="28984575"/>
          <a:ext cx="6619875" cy="314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were no sales of unquoted investments and properties for the financial year ended 31 December 2009.
</a:t>
          </a:r>
        </a:p>
      </xdr:txBody>
    </xdr:sp>
    <xdr:clientData/>
  </xdr:twoCellAnchor>
  <xdr:twoCellAnchor>
    <xdr:from>
      <xdr:col>1</xdr:col>
      <xdr:colOff>9525</xdr:colOff>
      <xdr:row>219</xdr:row>
      <xdr:rowOff>0</xdr:rowOff>
    </xdr:from>
    <xdr:to>
      <xdr:col>8</xdr:col>
      <xdr:colOff>0</xdr:colOff>
      <xdr:row>219</xdr:row>
      <xdr:rowOff>0</xdr:rowOff>
    </xdr:to>
    <xdr:sp>
      <xdr:nvSpPr>
        <xdr:cNvPr id="73" name="Text Box 197"/>
        <xdr:cNvSpPr txBox="1">
          <a:spLocks noChangeArrowheads="1"/>
        </xdr:cNvSpPr>
      </xdr:nvSpPr>
      <xdr:spPr>
        <a:xfrm>
          <a:off x="228600" y="32994600"/>
          <a:ext cx="7067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2</xdr:col>
      <xdr:colOff>0</xdr:colOff>
      <xdr:row>219</xdr:row>
      <xdr:rowOff>0</xdr:rowOff>
    </xdr:from>
    <xdr:to>
      <xdr:col>8</xdr:col>
      <xdr:colOff>0</xdr:colOff>
      <xdr:row>219</xdr:row>
      <xdr:rowOff>0</xdr:rowOff>
    </xdr:to>
    <xdr:sp>
      <xdr:nvSpPr>
        <xdr:cNvPr id="74" name="Text Box 198"/>
        <xdr:cNvSpPr txBox="1">
          <a:spLocks noChangeArrowheads="1"/>
        </xdr:cNvSpPr>
      </xdr:nvSpPr>
      <xdr:spPr>
        <a:xfrm>
          <a:off x="485775" y="32994600"/>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250</xdr:row>
      <xdr:rowOff>9525</xdr:rowOff>
    </xdr:from>
    <xdr:to>
      <xdr:col>7</xdr:col>
      <xdr:colOff>847725</xdr:colOff>
      <xdr:row>251</xdr:row>
      <xdr:rowOff>171450</xdr:rowOff>
    </xdr:to>
    <xdr:sp>
      <xdr:nvSpPr>
        <xdr:cNvPr id="75" name="Text Box 199"/>
        <xdr:cNvSpPr txBox="1">
          <a:spLocks noChangeArrowheads="1"/>
        </xdr:cNvSpPr>
      </xdr:nvSpPr>
      <xdr:spPr>
        <a:xfrm>
          <a:off x="219075" y="37623750"/>
          <a:ext cx="6553200" cy="285750"/>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There were no off balance sheet financial instruments as at the date of this announcement.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254</xdr:row>
      <xdr:rowOff>0</xdr:rowOff>
    </xdr:from>
    <xdr:to>
      <xdr:col>8</xdr:col>
      <xdr:colOff>0</xdr:colOff>
      <xdr:row>255</xdr:row>
      <xdr:rowOff>142875</xdr:rowOff>
    </xdr:to>
    <xdr:sp>
      <xdr:nvSpPr>
        <xdr:cNvPr id="76" name="Text Box 200"/>
        <xdr:cNvSpPr txBox="1">
          <a:spLocks noChangeArrowheads="1"/>
        </xdr:cNvSpPr>
      </xdr:nvSpPr>
      <xdr:spPr>
        <a:xfrm>
          <a:off x="219075" y="38261925"/>
          <a:ext cx="7077075" cy="3048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was no material litigation as at the date of this annoucement.</a:t>
          </a:r>
        </a:p>
      </xdr:txBody>
    </xdr:sp>
    <xdr:clientData/>
  </xdr:twoCellAnchor>
  <xdr:twoCellAnchor>
    <xdr:from>
      <xdr:col>1</xdr:col>
      <xdr:colOff>0</xdr:colOff>
      <xdr:row>263</xdr:row>
      <xdr:rowOff>0</xdr:rowOff>
    </xdr:from>
    <xdr:to>
      <xdr:col>8</xdr:col>
      <xdr:colOff>0</xdr:colOff>
      <xdr:row>263</xdr:row>
      <xdr:rowOff>0</xdr:rowOff>
    </xdr:to>
    <xdr:sp>
      <xdr:nvSpPr>
        <xdr:cNvPr id="77" name="Text Box 201"/>
        <xdr:cNvSpPr txBox="1">
          <a:spLocks noChangeArrowheads="1"/>
        </xdr:cNvSpPr>
      </xdr:nvSpPr>
      <xdr:spPr>
        <a:xfrm>
          <a:off x="219075" y="3978592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28575</xdr:colOff>
      <xdr:row>300</xdr:row>
      <xdr:rowOff>47625</xdr:rowOff>
    </xdr:from>
    <xdr:to>
      <xdr:col>7</xdr:col>
      <xdr:colOff>1095375</xdr:colOff>
      <xdr:row>302</xdr:row>
      <xdr:rowOff>76200</xdr:rowOff>
    </xdr:to>
    <xdr:sp>
      <xdr:nvSpPr>
        <xdr:cNvPr id="78" name="Text Box 202"/>
        <xdr:cNvSpPr txBox="1">
          <a:spLocks noChangeArrowheads="1"/>
        </xdr:cNvSpPr>
      </xdr:nvSpPr>
      <xdr:spPr>
        <a:xfrm>
          <a:off x="247650" y="46129575"/>
          <a:ext cx="6772275" cy="3714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 interim financial statements were authorised for issue by the Board of Directors in accordance with a resolution of the directors on 20 February 2010.</a:t>
          </a:r>
        </a:p>
      </xdr:txBody>
    </xdr:sp>
    <xdr:clientData/>
  </xdr:twoCellAnchor>
  <xdr:twoCellAnchor>
    <xdr:from>
      <xdr:col>0</xdr:col>
      <xdr:colOff>190500</xdr:colOff>
      <xdr:row>130</xdr:row>
      <xdr:rowOff>0</xdr:rowOff>
    </xdr:from>
    <xdr:to>
      <xdr:col>7</xdr:col>
      <xdr:colOff>942975</xdr:colOff>
      <xdr:row>131</xdr:row>
      <xdr:rowOff>0</xdr:rowOff>
    </xdr:to>
    <xdr:sp>
      <xdr:nvSpPr>
        <xdr:cNvPr id="79" name="Text Box 203"/>
        <xdr:cNvSpPr txBox="1">
          <a:spLocks noChangeArrowheads="1"/>
        </xdr:cNvSpPr>
      </xdr:nvSpPr>
      <xdr:spPr>
        <a:xfrm>
          <a:off x="190500" y="19192875"/>
          <a:ext cx="6677025" cy="1714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There were no material capital commitments entered by the Group in this current quarter ended 31 December 2009.
 2008.
 2008.             
                              </a:t>
          </a:r>
        </a:p>
      </xdr:txBody>
    </xdr:sp>
    <xdr:clientData/>
  </xdr:twoCellAnchor>
  <xdr:twoCellAnchor>
    <xdr:from>
      <xdr:col>1</xdr:col>
      <xdr:colOff>0</xdr:colOff>
      <xdr:row>278</xdr:row>
      <xdr:rowOff>0</xdr:rowOff>
    </xdr:from>
    <xdr:to>
      <xdr:col>8</xdr:col>
      <xdr:colOff>0</xdr:colOff>
      <xdr:row>278</xdr:row>
      <xdr:rowOff>0</xdr:rowOff>
    </xdr:to>
    <xdr:sp>
      <xdr:nvSpPr>
        <xdr:cNvPr id="80" name="Text Box 204"/>
        <xdr:cNvSpPr txBox="1">
          <a:spLocks noChangeArrowheads="1"/>
        </xdr:cNvSpPr>
      </xdr:nvSpPr>
      <xdr:spPr>
        <a:xfrm>
          <a:off x="219075" y="4235767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0</xdr:col>
      <xdr:colOff>190500</xdr:colOff>
      <xdr:row>112</xdr:row>
      <xdr:rowOff>0</xdr:rowOff>
    </xdr:from>
    <xdr:to>
      <xdr:col>7</xdr:col>
      <xdr:colOff>952500</xdr:colOff>
      <xdr:row>112</xdr:row>
      <xdr:rowOff>0</xdr:rowOff>
    </xdr:to>
    <xdr:sp>
      <xdr:nvSpPr>
        <xdr:cNvPr id="81" name="Text Box 205"/>
        <xdr:cNvSpPr txBox="1">
          <a:spLocks noChangeArrowheads="1"/>
        </xdr:cNvSpPr>
      </xdr:nvSpPr>
      <xdr:spPr>
        <a:xfrm>
          <a:off x="190500" y="16259175"/>
          <a:ext cx="6686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valuation of land and buildings  has been brought forward without any amendments  from the previous financial statements for the year ended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263</xdr:row>
      <xdr:rowOff>0</xdr:rowOff>
    </xdr:from>
    <xdr:to>
      <xdr:col>8</xdr:col>
      <xdr:colOff>0</xdr:colOff>
      <xdr:row>263</xdr:row>
      <xdr:rowOff>0</xdr:rowOff>
    </xdr:to>
    <xdr:sp>
      <xdr:nvSpPr>
        <xdr:cNvPr id="82" name="Text Box 206"/>
        <xdr:cNvSpPr txBox="1">
          <a:spLocks noChangeArrowheads="1"/>
        </xdr:cNvSpPr>
      </xdr:nvSpPr>
      <xdr:spPr>
        <a:xfrm>
          <a:off x="219075" y="3978592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278</xdr:row>
      <xdr:rowOff>0</xdr:rowOff>
    </xdr:from>
    <xdr:to>
      <xdr:col>8</xdr:col>
      <xdr:colOff>0</xdr:colOff>
      <xdr:row>278</xdr:row>
      <xdr:rowOff>0</xdr:rowOff>
    </xdr:to>
    <xdr:sp>
      <xdr:nvSpPr>
        <xdr:cNvPr id="83" name="Text Box 207"/>
        <xdr:cNvSpPr txBox="1">
          <a:spLocks noChangeArrowheads="1"/>
        </xdr:cNvSpPr>
      </xdr:nvSpPr>
      <xdr:spPr>
        <a:xfrm>
          <a:off x="219075" y="42357675"/>
          <a:ext cx="70770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xdr:col>
      <xdr:colOff>190500</xdr:colOff>
      <xdr:row>219</xdr:row>
      <xdr:rowOff>0</xdr:rowOff>
    </xdr:from>
    <xdr:to>
      <xdr:col>7</xdr:col>
      <xdr:colOff>942975</xdr:colOff>
      <xdr:row>219</xdr:row>
      <xdr:rowOff>0</xdr:rowOff>
    </xdr:to>
    <xdr:sp>
      <xdr:nvSpPr>
        <xdr:cNvPr id="84" name="Text Box 208"/>
        <xdr:cNvSpPr txBox="1">
          <a:spLocks noChangeArrowheads="1"/>
        </xdr:cNvSpPr>
      </xdr:nvSpPr>
      <xdr:spPr>
        <a:xfrm>
          <a:off x="676275" y="32994600"/>
          <a:ext cx="6191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85" name="Text Box 209"/>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2     Share-based Payment
</a:t>
          </a:r>
          <a:r>
            <a:rPr lang="en-US" cap="none" sz="1000" b="0" i="0" u="none" baseline="0">
              <a:solidFill>
                <a:srgbClr val="000000"/>
              </a:solidFill>
              <a:latin typeface="Times New Roman"/>
              <a:ea typeface="Times New Roman"/>
              <a:cs typeface="Times New Roman"/>
            </a:rPr>
            <a:t>FRS 101 Presentation of Financial Statements
</a:t>
          </a:r>
          <a:r>
            <a:rPr lang="en-US" cap="none" sz="1000" b="0" i="0" u="none" baseline="0">
              <a:solidFill>
                <a:srgbClr val="000000"/>
              </a:solidFill>
              <a:latin typeface="Times New Roman"/>
              <a:ea typeface="Times New Roman"/>
              <a:cs typeface="Times New Roman"/>
            </a:rPr>
            <a:t>FRS 102 Inventories
</a:t>
          </a:r>
          <a:r>
            <a:rPr lang="en-US" cap="none" sz="1000" b="0" i="0" u="none" baseline="0">
              <a:solidFill>
                <a:srgbClr val="000000"/>
              </a:solidFill>
              <a:latin typeface="Times New Roman"/>
              <a:ea typeface="Times New Roman"/>
              <a:cs typeface="Times New Roman"/>
            </a:rPr>
            <a:t>FRS 108 Accounting Policies, Changes in Estimates and Errors
</a:t>
          </a:r>
          <a:r>
            <a:rPr lang="en-US" cap="none" sz="1000" b="0" i="0" u="none" baseline="0">
              <a:solidFill>
                <a:srgbClr val="000000"/>
              </a:solidFill>
              <a:latin typeface="Times New Roman"/>
              <a:ea typeface="Times New Roman"/>
              <a:cs typeface="Times New Roman"/>
            </a:rPr>
            <a:t>FRS 110 Events after the Balance Sheet Date
</a:t>
          </a:r>
          <a:r>
            <a:rPr lang="en-US" cap="none" sz="1000" b="0" i="0" u="none" baseline="0">
              <a:solidFill>
                <a:srgbClr val="000000"/>
              </a:solidFill>
              <a:latin typeface="Times New Roman"/>
              <a:ea typeface="Times New Roman"/>
              <a:cs typeface="Times New Roman"/>
            </a:rPr>
            <a:t>FRS 116 Property, Plant and Equipment
</a:t>
          </a:r>
          <a:r>
            <a:rPr lang="en-US" cap="none" sz="1000" b="0" i="0" u="none" baseline="0">
              <a:solidFill>
                <a:srgbClr val="000000"/>
              </a:solidFill>
              <a:latin typeface="Times New Roman"/>
              <a:ea typeface="Times New Roman"/>
              <a:cs typeface="Times New Roman"/>
            </a:rPr>
            <a:t>FRS 127 Consolidated and Separate Financial Statements
</a:t>
          </a:r>
          <a:r>
            <a:rPr lang="en-US" cap="none" sz="1000" b="0" i="0" u="none" baseline="0">
              <a:solidFill>
                <a:srgbClr val="000000"/>
              </a:solidFill>
              <a:latin typeface="Times New Roman"/>
              <a:ea typeface="Times New Roman"/>
              <a:cs typeface="Times New Roman"/>
            </a:rPr>
            <a:t>FRS 133 Earnings Per Share
</a:t>
          </a:r>
          <a:r>
            <a:rPr lang="en-US" cap="none" sz="1000" b="0" i="0" u="none" baseline="0">
              <a:solidFill>
                <a:srgbClr val="000000"/>
              </a:solidFill>
              <a:latin typeface="Times New Roman"/>
              <a:ea typeface="Times New Roman"/>
              <a:cs typeface="Times New Roman"/>
            </a:rPr>
            <a:t>FRS 140 Investment Property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101, 102, 108, 110, 116, 127 and  133  does  not  have  significant  financial   impact  on  the Group. The  principal  effects  of the changes in accounting policies resulting from the adoption of the new/revised FRSs are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 FRS 2: Shared-based Payment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FRS requires  an entity  to recognise  share-based payment  transactions  in its financial  statements, including transactions with employees or other parties to be settled in cash, other assets, or equity instruments of the entity.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xdr:row>
      <xdr:rowOff>0</xdr:rowOff>
    </xdr:from>
    <xdr:to>
      <xdr:col>8</xdr:col>
      <xdr:colOff>0</xdr:colOff>
      <xdr:row>19</xdr:row>
      <xdr:rowOff>0</xdr:rowOff>
    </xdr:to>
    <xdr:sp>
      <xdr:nvSpPr>
        <xdr:cNvPr id="86" name="Text Box 210"/>
        <xdr:cNvSpPr txBox="1">
          <a:spLocks noChangeArrowheads="1"/>
        </xdr:cNvSpPr>
      </xdr:nvSpPr>
      <xdr:spPr>
        <a:xfrm>
          <a:off x="219075" y="3152775"/>
          <a:ext cx="7077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7" name="Text Box 211"/>
        <xdr:cNvSpPr txBox="1">
          <a:spLocks noChangeArrowheads="1"/>
        </xdr:cNvSpPr>
      </xdr:nvSpPr>
      <xdr:spPr>
        <a:xfrm>
          <a:off x="219075" y="3152775"/>
          <a:ext cx="7077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8" name="Text Box 212"/>
        <xdr:cNvSpPr txBox="1">
          <a:spLocks noChangeArrowheads="1"/>
        </xdr:cNvSpPr>
      </xdr:nvSpPr>
      <xdr:spPr>
        <a:xfrm>
          <a:off x="219075" y="3152775"/>
          <a:ext cx="7077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following comparative amounts have been restated due to the adoption of new and revised FRSs: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&lt;––––– Adjustments –––––––&gt;
</a:t>
          </a:r>
          <a:r>
            <a:rPr lang="en-US" cap="none" sz="1000" b="0" i="0" u="none" baseline="0">
              <a:solidFill>
                <a:srgbClr val="000000"/>
              </a:solidFill>
              <a:latin typeface="Times New Roman"/>
              <a:ea typeface="Times New Roman"/>
              <a:cs typeface="Times New Roman"/>
            </a:rPr>
            <a:t>                                                                                                                                        Previously             FRS 2                 FRS 121
</a:t>
          </a:r>
          <a:r>
            <a:rPr lang="en-US" cap="none" sz="1000" b="0" i="0" u="none" baseline="0">
              <a:solidFill>
                <a:srgbClr val="000000"/>
              </a:solidFill>
              <a:latin typeface="Times New Roman"/>
              <a:ea typeface="Times New Roman"/>
              <a:cs typeface="Times New Roman"/>
            </a:rPr>
            <a:t>                                                                                                                                        stated                Note 2(a)               Note 2(e)               Restated
</a:t>
          </a:r>
          <a:r>
            <a:rPr lang="en-US" cap="none" sz="1000" b="0" i="0" u="none" baseline="0">
              <a:solidFill>
                <a:srgbClr val="000000"/>
              </a:solidFill>
              <a:latin typeface="Times New Roman"/>
              <a:ea typeface="Times New Roman"/>
              <a:cs typeface="Times New Roman"/>
            </a:rPr>
            <a:t>                                                                                        RM’000 RM’000 RM’000 RM’000 RM’000
</a:t>
          </a:r>
          <a:r>
            <a:rPr lang="en-US" cap="none" sz="1000" b="0" i="0" u="none" baseline="0">
              <a:solidFill>
                <a:srgbClr val="000000"/>
              </a:solidFill>
              <a:latin typeface="Times New Roman"/>
              <a:ea typeface="Times New Roman"/>
              <a:cs typeface="Times New Roman"/>
            </a:rPr>
            <a:t>At 31 December 2005
</a:t>
          </a:r>
          <a:r>
            <a:rPr lang="en-US" cap="none" sz="1000" b="0" i="0" u="none" baseline="0">
              <a:solidFill>
                <a:srgbClr val="000000"/>
              </a:solidFill>
              <a:latin typeface="Times New Roman"/>
              <a:ea typeface="Times New Roman"/>
              <a:cs typeface="Times New Roman"/>
            </a:rPr>
            <a:t>Property, plant and equipment
</a:t>
          </a:r>
          <a:r>
            <a:rPr lang="en-US" cap="none" sz="1000" b="0" i="0" u="none" baseline="0">
              <a:solidFill>
                <a:srgbClr val="000000"/>
              </a:solidFill>
              <a:latin typeface="Times New Roman"/>
              <a:ea typeface="Times New Roman"/>
              <a:cs typeface="Times New Roman"/>
            </a:rPr>
            <a:t>Prepaid lease payments
</a:t>
          </a:r>
          <a:r>
            <a:rPr lang="en-US" cap="none" sz="1000" b="0" i="0" u="none" baseline="0">
              <a:solidFill>
                <a:srgbClr val="000000"/>
              </a:solidFill>
              <a:latin typeface="Times New Roman"/>
              <a:ea typeface="Times New Roman"/>
              <a:cs typeface="Times New Roman"/>
            </a:rPr>
            <a:t>Retained earnings
</a:t>
          </a:r>
          <a:r>
            <a:rPr lang="en-US" cap="none" sz="1000" b="0" i="0" u="none" baseline="0">
              <a:solidFill>
                <a:srgbClr val="000000"/>
              </a:solidFill>
              <a:latin typeface="Times New Roman"/>
              <a:ea typeface="Times New Roman"/>
              <a:cs typeface="Times New Roman"/>
            </a:rPr>
            <a:t>Other reserves
</a:t>
          </a:r>
          <a:r>
            <a:rPr lang="en-US" cap="none" sz="1000" b="0" i="0" u="none" baseline="0">
              <a:solidFill>
                <a:srgbClr val="000000"/>
              </a:solidFill>
              <a:latin typeface="Times New Roman"/>
              <a:ea typeface="Times New Roman"/>
              <a:cs typeface="Times New Roman"/>
            </a:rPr>
            <a:t>Minority interest
</a:t>
          </a:r>
          <a:r>
            <a:rPr lang="en-US" cap="none" sz="1000" b="0" i="0" u="none" baseline="0">
              <a:solidFill>
                <a:srgbClr val="000000"/>
              </a:solidFill>
              <a:latin typeface="Times New Roman"/>
              <a:ea typeface="Times New Roman"/>
              <a:cs typeface="Times New Roman"/>
            </a:rPr>
            <a:t>3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6 months ended 30 June 2005
</a:t>
          </a:r>
          <a:r>
            <a:rPr lang="en-US" cap="none" sz="1000" b="0" i="0" u="none" baseline="0">
              <a:solidFill>
                <a:srgbClr val="000000"/>
              </a:solidFill>
              <a:latin typeface="Times New Roman"/>
              <a:ea typeface="Times New Roman"/>
              <a:cs typeface="Times New Roman"/>
            </a:rPr>
            <a:t>Cost of sales
</a:t>
          </a:r>
          <a:r>
            <a:rPr lang="en-US" cap="none" sz="1000" b="0" i="0" u="none" baseline="0">
              <a:solidFill>
                <a:srgbClr val="000000"/>
              </a:solidFill>
              <a:latin typeface="Times New Roman"/>
              <a:ea typeface="Times New Roman"/>
              <a:cs typeface="Times New Roman"/>
            </a:rPr>
            <a:t>Administrative expenses
</a:t>
          </a:r>
          <a:r>
            <a:rPr lang="en-US" cap="none" sz="1000" b="0" i="0" u="none" baseline="0">
              <a:solidFill>
                <a:srgbClr val="000000"/>
              </a:solidFill>
              <a:latin typeface="Times New Roman"/>
              <a:ea typeface="Times New Roman"/>
              <a:cs typeface="Times New Roman"/>
            </a:rPr>
            <a:t>Selling and marketing expenses
</a:t>
          </a:r>
          <a:r>
            <a:rPr lang="en-US" cap="none" sz="1000" b="0" i="0" u="none" baseline="0">
              <a:solidFill>
                <a:srgbClr val="000000"/>
              </a:solidFill>
              <a:latin typeface="Times New Roman"/>
              <a:ea typeface="Times New Roman"/>
              <a:cs typeface="Times New Roman"/>
            </a:rPr>
            <a:t>Other expenses
</a:t>
          </a:r>
          <a:r>
            <a:rPr lang="en-US" cap="none" sz="1000" b="0" i="0" u="none" baseline="0">
              <a:solidFill>
                <a:srgbClr val="000000"/>
              </a:solidFill>
              <a:latin typeface="Times New Roman"/>
              <a:ea typeface="Times New Roman"/>
              <a:cs typeface="Times New Roman"/>
            </a:rPr>
            <a:t>Profit before tax
</a:t>
          </a:r>
          <a:r>
            <a:rPr lang="en-US" cap="none" sz="1000" b="0" i="0" u="none" baseline="0">
              <a:solidFill>
                <a:srgbClr val="000000"/>
              </a:solidFill>
              <a:latin typeface="Times New Roman"/>
              <a:ea typeface="Times New Roman"/>
              <a:cs typeface="Times New Roman"/>
            </a:rPr>
            <a:t>Profit for the period
</a:t>
          </a:r>
          <a:r>
            <a:rPr lang="en-US" cap="none" sz="1000" b="0" i="0" u="none" baseline="0">
              <a:solidFill>
                <a:srgbClr val="000000"/>
              </a:solidFill>
              <a:latin typeface="Times New Roman"/>
              <a:ea typeface="Times New Roman"/>
              <a:cs typeface="Times New Roman"/>
            </a:rPr>
            <a:t>218,789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123,266
</a:t>
          </a:r>
          <a:r>
            <a:rPr lang="en-US" cap="none" sz="1000" b="0" i="0" u="none" baseline="0">
              <a:solidFill>
                <a:srgbClr val="000000"/>
              </a:solidFill>
              <a:latin typeface="Times New Roman"/>
              <a:ea typeface="Times New Roman"/>
              <a:cs typeface="Times New Roman"/>
            </a:rPr>
            <a:t>60,415
</a:t>
          </a:r>
          <a:r>
            <a:rPr lang="en-US" cap="none" sz="1000" b="0" i="0" u="none" baseline="0">
              <a:solidFill>
                <a:srgbClr val="000000"/>
              </a:solidFill>
              <a:latin typeface="Times New Roman"/>
              <a:ea typeface="Times New Roman"/>
              <a:cs typeface="Times New Roman"/>
            </a:rPr>
            <a:t>28,486
</a:t>
          </a:r>
          <a:r>
            <a:rPr lang="en-US" cap="none" sz="1000" b="0" i="0" u="none" baseline="0">
              <a:solidFill>
                <a:srgbClr val="000000"/>
              </a:solidFill>
              <a:latin typeface="Times New Roman"/>
              <a:ea typeface="Times New Roman"/>
              <a:cs typeface="Times New Roman"/>
            </a:rPr>
            <a:t>(112,143)
</a:t>
          </a:r>
          <a:r>
            <a:rPr lang="en-US" cap="none" sz="1000" b="0" i="0" u="none" baseline="0">
              <a:solidFill>
                <a:srgbClr val="000000"/>
              </a:solidFill>
              <a:latin typeface="Times New Roman"/>
              <a:ea typeface="Times New Roman"/>
              <a:cs typeface="Times New Roman"/>
            </a:rPr>
            <a:t>(5,507)
</a:t>
          </a:r>
          <a:r>
            <a:rPr lang="en-US" cap="none" sz="1000" b="0" i="0" u="none" baseline="0">
              <a:solidFill>
                <a:srgbClr val="000000"/>
              </a:solidFill>
              <a:latin typeface="Times New Roman"/>
              <a:ea typeface="Times New Roman"/>
              <a:cs typeface="Times New Roman"/>
            </a:rPr>
            <a:t>(6,972)
</a:t>
          </a:r>
          <a:r>
            <a:rPr lang="en-US" cap="none" sz="1000" b="0" i="0" u="none" baseline="0">
              <a:solidFill>
                <a:srgbClr val="000000"/>
              </a:solidFill>
              <a:latin typeface="Times New Roman"/>
              <a:ea typeface="Times New Roman"/>
              <a:cs typeface="Times New Roman"/>
            </a:rPr>
            <a:t>(750)
</a:t>
          </a:r>
          <a:r>
            <a:rPr lang="en-US" cap="none" sz="1000" b="0" i="0" u="none" baseline="0">
              <a:solidFill>
                <a:srgbClr val="000000"/>
              </a:solidFill>
              <a:latin typeface="Times New Roman"/>
              <a:ea typeface="Times New Roman"/>
              <a:cs typeface="Times New Roman"/>
            </a:rPr>
            <a:t>10,375
</a:t>
          </a:r>
          <a:r>
            <a:rPr lang="en-US" cap="none" sz="1000" b="0" i="0" u="none" baseline="0">
              <a:solidFill>
                <a:srgbClr val="000000"/>
              </a:solidFill>
              <a:latin typeface="Times New Roman"/>
              <a:ea typeface="Times New Roman"/>
              <a:cs typeface="Times New Roman"/>
            </a:rPr>
            <a:t>6,651
</a:t>
          </a:r>
          <a:r>
            <a:rPr lang="en-US" cap="none" sz="1000" b="0" i="0" u="none" baseline="0">
              <a:solidFill>
                <a:srgbClr val="000000"/>
              </a:solidFill>
              <a:latin typeface="Times New Roman"/>
              <a:ea typeface="Times New Roman"/>
              <a:cs typeface="Times New Roman"/>
            </a:rPr>
            <a:t>(222,797)
</a:t>
          </a:r>
          <a:r>
            <a:rPr lang="en-US" cap="none" sz="1000" b="0" i="0" u="none" baseline="0">
              <a:solidFill>
                <a:srgbClr val="000000"/>
              </a:solidFill>
              <a:latin typeface="Times New Roman"/>
              <a:ea typeface="Times New Roman"/>
              <a:cs typeface="Times New Roman"/>
            </a:rPr>
            <a:t>(10,976)
</a:t>
          </a:r>
          <a:r>
            <a:rPr lang="en-US" cap="none" sz="1000" b="0" i="0" u="none" baseline="0">
              <a:solidFill>
                <a:srgbClr val="000000"/>
              </a:solidFill>
              <a:latin typeface="Times New Roman"/>
              <a:ea typeface="Times New Roman"/>
              <a:cs typeface="Times New Roman"/>
            </a:rPr>
            <a:t>(13,967)
</a:t>
          </a:r>
          <a:r>
            <a:rPr lang="en-US" cap="none" sz="1000" b="0" i="0" u="none" baseline="0">
              <a:solidFill>
                <a:srgbClr val="000000"/>
              </a:solidFill>
              <a:latin typeface="Times New Roman"/>
              <a:ea typeface="Times New Roman"/>
              <a:cs typeface="Times New Roman"/>
            </a:rPr>
            <a:t>(1,500)
</a:t>
          </a:r>
          <a:r>
            <a:rPr lang="en-US" cap="none" sz="1000" b="0" i="0" u="none" baseline="0">
              <a:solidFill>
                <a:srgbClr val="000000"/>
              </a:solidFill>
              <a:latin typeface="Times New Roman"/>
              <a:ea typeface="Times New Roman"/>
              <a:cs typeface="Times New Roman"/>
            </a:rPr>
            <a:t>20,440
</a:t>
          </a:r>
          <a:r>
            <a:rPr lang="en-US" cap="none" sz="1000" b="0" i="0" u="none" baseline="0">
              <a:solidFill>
                <a:srgbClr val="000000"/>
              </a:solidFill>
              <a:latin typeface="Times New Roman"/>
              <a:ea typeface="Times New Roman"/>
              <a:cs typeface="Times New Roman"/>
            </a:rPr>
            <a:t>12,572
</a:t>
          </a:r>
          <a:r>
            <a:rPr lang="en-US" cap="none" sz="1000" b="0" i="0" u="none" baseline="0">
              <a:solidFill>
                <a:srgbClr val="000000"/>
              </a:solidFill>
              <a:latin typeface="Times New Roman"/>
              <a:ea typeface="Times New Roman"/>
              <a:cs typeface="Times New Roman"/>
            </a:rPr>
            <a:t>217,669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120,313
</a:t>
          </a:r>
          <a:r>
            <a:rPr lang="en-US" cap="none" sz="1000" b="0" i="0" u="none" baseline="0">
              <a:solidFill>
                <a:srgbClr val="000000"/>
              </a:solidFill>
              <a:latin typeface="Times New Roman"/>
              <a:ea typeface="Times New Roman"/>
              <a:cs typeface="Times New Roman"/>
            </a:rPr>
            <a:t>63,446
</a:t>
          </a:r>
          <a:r>
            <a:rPr lang="en-US" cap="none" sz="1000" b="0" i="0" u="none" baseline="0">
              <a:solidFill>
                <a:srgbClr val="000000"/>
              </a:solidFill>
              <a:latin typeface="Times New Roman"/>
              <a:ea typeface="Times New Roman"/>
              <a:cs typeface="Times New Roman"/>
            </a:rPr>
            <a:t>28,408
</a:t>
          </a:r>
          <a:r>
            <a:rPr lang="en-US" cap="none" sz="1000" b="0" i="0" u="none" baseline="0">
              <a:solidFill>
                <a:srgbClr val="000000"/>
              </a:solidFill>
              <a:latin typeface="Times New Roman"/>
              <a:ea typeface="Times New Roman"/>
              <a:cs typeface="Times New Roman"/>
            </a:rPr>
            <a:t>(112,168)
</a:t>
          </a:r>
          <a:r>
            <a:rPr lang="en-US" cap="none" sz="1000" b="0" i="0" u="none" baseline="0">
              <a:solidFill>
                <a:srgbClr val="000000"/>
              </a:solidFill>
              <a:latin typeface="Times New Roman"/>
              <a:ea typeface="Times New Roman"/>
              <a:cs typeface="Times New Roman"/>
            </a:rPr>
            <a:t>(5,588)
</a:t>
          </a:r>
          <a:r>
            <a:rPr lang="en-US" cap="none" sz="1000" b="0" i="0" u="none" baseline="0">
              <a:solidFill>
                <a:srgbClr val="000000"/>
              </a:solidFill>
              <a:latin typeface="Times New Roman"/>
              <a:ea typeface="Times New Roman"/>
              <a:cs typeface="Times New Roman"/>
            </a:rPr>
            <a:t>(7,005)
</a:t>
          </a:r>
          <a:r>
            <a:rPr lang="en-US" cap="none" sz="1000" b="0" i="0" u="none" baseline="0">
              <a:solidFill>
                <a:srgbClr val="000000"/>
              </a:solidFill>
              <a:latin typeface="Times New Roman"/>
              <a:ea typeface="Times New Roman"/>
              <a:cs typeface="Times New Roman"/>
            </a:rPr>
            <a:t>(1,005)
</a:t>
          </a:r>
          <a:r>
            <a:rPr lang="en-US" cap="none" sz="1000" b="0" i="0" u="none" baseline="0">
              <a:solidFill>
                <a:srgbClr val="000000"/>
              </a:solidFill>
              <a:latin typeface="Times New Roman"/>
              <a:ea typeface="Times New Roman"/>
              <a:cs typeface="Times New Roman"/>
            </a:rPr>
            <a:t>9,981
</a:t>
          </a:r>
          <a:r>
            <a:rPr lang="en-US" cap="none" sz="1000" b="0" i="0" u="none" baseline="0">
              <a:solidFill>
                <a:srgbClr val="000000"/>
              </a:solidFill>
              <a:latin typeface="Times New Roman"/>
              <a:ea typeface="Times New Roman"/>
              <a:cs typeface="Times New Roman"/>
            </a:rPr>
            <a:t>6,257
</a:t>
          </a:r>
          <a:r>
            <a:rPr lang="en-US" cap="none" sz="1000" b="0" i="0" u="none" baseline="0">
              <a:solidFill>
                <a:srgbClr val="000000"/>
              </a:solidFill>
              <a:latin typeface="Times New Roman"/>
              <a:ea typeface="Times New Roman"/>
              <a:cs typeface="Times New Roman"/>
            </a:rPr>
            <a:t>(222,832)
</a:t>
          </a:r>
          <a:r>
            <a:rPr lang="en-US" cap="none" sz="1000" b="0" i="0" u="none" baseline="0">
              <a:solidFill>
                <a:srgbClr val="000000"/>
              </a:solidFill>
              <a:latin typeface="Times New Roman"/>
              <a:ea typeface="Times New Roman"/>
              <a:cs typeface="Times New Roman"/>
            </a:rPr>
            <a:t>(11,084)
</a:t>
          </a:r>
          <a:r>
            <a:rPr lang="en-US" cap="none" sz="1000" b="0" i="0" u="none" baseline="0">
              <a:solidFill>
                <a:srgbClr val="000000"/>
              </a:solidFill>
              <a:latin typeface="Times New Roman"/>
              <a:ea typeface="Times New Roman"/>
              <a:cs typeface="Times New Roman"/>
            </a:rPr>
            <a:t>(14,009)
</a:t>
          </a:r>
          <a:r>
            <a:rPr lang="en-US" cap="none" sz="1000" b="0" i="0" u="none" baseline="0">
              <a:solidFill>
                <a:srgbClr val="000000"/>
              </a:solidFill>
              <a:latin typeface="Times New Roman"/>
              <a:ea typeface="Times New Roman"/>
              <a:cs typeface="Times New Roman"/>
            </a:rPr>
            <a:t>(1,976)
</a:t>
          </a:r>
          <a:r>
            <a:rPr lang="en-US" cap="none" sz="1000" b="0" i="0" u="none" baseline="0">
              <a:solidFill>
                <a:srgbClr val="000000"/>
              </a:solidFill>
              <a:latin typeface="Times New Roman"/>
              <a:ea typeface="Times New Roman"/>
              <a:cs typeface="Times New Roman"/>
            </a:rPr>
            <a:t>19,779
</a:t>
          </a:r>
          <a:r>
            <a:rPr lang="en-US" cap="none" sz="1000" b="0" i="0" u="none" baseline="0">
              <a:solidFill>
                <a:srgbClr val="000000"/>
              </a:solidFill>
              <a:latin typeface="Times New Roman"/>
              <a:ea typeface="Times New Roman"/>
              <a:cs typeface="Times New Roman"/>
            </a:rPr>
            <a:t>11,911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1,120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(385)
</a:t>
          </a:r>
          <a:r>
            <a:rPr lang="en-US" cap="none" sz="1000" b="0" i="0" u="none" baseline="0">
              <a:solidFill>
                <a:srgbClr val="000000"/>
              </a:solidFill>
              <a:latin typeface="Times New Roman"/>
              <a:ea typeface="Times New Roman"/>
              <a:cs typeface="Times New Roman"/>
            </a:rPr>
            <a:t>,463
</a:t>
          </a:r>
          <a:r>
            <a:rPr lang="en-US" cap="none" sz="1000" b="0" i="0" u="none" baseline="0">
              <a:solidFill>
                <a:srgbClr val="000000"/>
              </a:solidFill>
              <a:latin typeface="Times New Roman"/>
              <a:ea typeface="Times New Roman"/>
              <a:cs typeface="Times New Roman"/>
            </a:rPr>
            <a:t>(78)
</a:t>
          </a:r>
          <a:r>
            <a:rPr lang="en-US" cap="none" sz="1000" b="0" i="0" u="none" baseline="0">
              <a:solidFill>
                <a:srgbClr val="000000"/>
              </a:solidFill>
              <a:latin typeface="Times New Roman"/>
              <a:ea typeface="Times New Roman"/>
              <a:cs typeface="Times New Roman"/>
            </a:rPr>
            <a:t>(25)
</a:t>
          </a:r>
          <a:r>
            <a:rPr lang="en-US" cap="none" sz="1000" b="0" i="0" u="none" baseline="0">
              <a:solidFill>
                <a:srgbClr val="000000"/>
              </a:solidFill>
              <a:latin typeface="Times New Roman"/>
              <a:ea typeface="Times New Roman"/>
              <a:cs typeface="Times New Roman"/>
            </a:rPr>
            <a:t>(81)
</a:t>
          </a:r>
          <a:r>
            <a:rPr lang="en-US" cap="none" sz="1000" b="0" i="0" u="none" baseline="0">
              <a:solidFill>
                <a:srgbClr val="000000"/>
              </a:solidFill>
              <a:latin typeface="Times New Roman"/>
              <a:ea typeface="Times New Roman"/>
              <a:cs typeface="Times New Roman"/>
            </a:rPr>
            <a:t>(33)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(139)
</a:t>
          </a:r>
          <a:r>
            <a:rPr lang="en-US" cap="none" sz="1000" b="0" i="0" u="none" baseline="0">
              <a:solidFill>
                <a:srgbClr val="000000"/>
              </a:solidFill>
              <a:latin typeface="Times New Roman"/>
              <a:ea typeface="Times New Roman"/>
              <a:cs typeface="Times New Roman"/>
            </a:rPr>
            <a:t>(35)
</a:t>
          </a:r>
          <a:r>
            <a:rPr lang="en-US" cap="none" sz="1000" b="0" i="0" u="none" baseline="0">
              <a:solidFill>
                <a:srgbClr val="000000"/>
              </a:solidFill>
              <a:latin typeface="Times New Roman"/>
              <a:ea typeface="Times New Roman"/>
              <a:cs typeface="Times New Roman"/>
            </a:rPr>
            <a:t>(108)
</a:t>
          </a:r>
          <a:r>
            <a:rPr lang="en-US" cap="none" sz="1000" b="0" i="0" u="none" baseline="0">
              <a:solidFill>
                <a:srgbClr val="000000"/>
              </a:solidFill>
              <a:latin typeface="Times New Roman"/>
              <a:ea typeface="Times New Roman"/>
              <a:cs typeface="Times New Roman"/>
            </a:rPr>
            <a:t>(42)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(185)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2,568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(255)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,00-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(476)
</a:t>
          </a:r>
          <a:r>
            <a:rPr lang="en-US" cap="none" sz="1000" b="0" i="0" u="none" baseline="0">
              <a:solidFill>
                <a:srgbClr val="000000"/>
              </a:solidFill>
              <a:latin typeface="Times New Roman"/>
              <a:ea typeface="Times New Roman"/>
              <a:cs typeface="Times New Roman"/>
            </a:rPr>
            <a:t>The following amounts as at 31 December 2005 have been reclassified due to the adoption of FRS 139
</a:t>
          </a:r>
          <a:r>
            <a:rPr lang="en-US" cap="none" sz="1000" b="0" i="0" u="none" baseline="0">
              <a:solidFill>
                <a:srgbClr val="000000"/>
              </a:solidFill>
              <a:latin typeface="Times New Roman"/>
              <a:ea typeface="Times New Roman"/>
              <a:cs typeface="Times New Roman"/>
            </a:rPr>
            <a:t>(Note 2(g)):
</a:t>
          </a:r>
          <a:r>
            <a:rPr lang="en-US" cap="none" sz="1000" b="0" i="0" u="none" baseline="0">
              <a:solidFill>
                <a:srgbClr val="000000"/>
              </a:solidFill>
              <a:latin typeface="Times New Roman"/>
              <a:ea typeface="Times New Roman"/>
              <a:cs typeface="Times New Roman"/>
            </a:rPr>
            <a:t>Other investments
</a:t>
          </a:r>
          <a:r>
            <a:rPr lang="en-US" cap="none" sz="1000" b="0" i="0" u="none" baseline="0">
              <a:solidFill>
                <a:srgbClr val="000000"/>
              </a:solidFill>
              <a:latin typeface="Times New Roman"/>
              <a:ea typeface="Times New Roman"/>
              <a:cs typeface="Times New Roman"/>
            </a:rPr>
            <a:t>Available-for-sale financial assets
</a:t>
          </a:r>
          <a:r>
            <a:rPr lang="en-US" cap="none" sz="1000" b="0" i="0" u="none" baseline="0">
              <a:solidFill>
                <a:srgbClr val="000000"/>
              </a:solidFill>
              <a:latin typeface="Times New Roman"/>
              <a:ea typeface="Times New Roman"/>
              <a:cs typeface="Times New Roman"/>
            </a:rPr>
            <a:t>Marketable securities
</a:t>
          </a:r>
          <a:r>
            <a:rPr lang="en-US" cap="none" sz="1000" b="0" i="0" u="none" baseline="0">
              <a:solidFill>
                <a:srgbClr val="000000"/>
              </a:solidFill>
              <a:latin typeface="Times New Roman"/>
              <a:ea typeface="Times New Roman"/>
              <a:cs typeface="Times New Roman"/>
            </a:rPr>
            <a:t>Financial assets at fair value through profit or loss
</a:t>
          </a:r>
          <a:r>
            <a:rPr lang="en-US" cap="none" sz="1000" b="0" i="0" u="none" baseline="0">
              <a:solidFill>
                <a:srgbClr val="000000"/>
              </a:solidFill>
              <a:latin typeface="Times New Roman"/>
              <a:ea typeface="Times New Roman"/>
              <a:cs typeface="Times New Roman"/>
            </a:rPr>
            <a:t>Previously
</a:t>
          </a:r>
          <a:r>
            <a:rPr lang="en-US" cap="none" sz="1000" b="0" i="0" u="none" baseline="0">
              <a:solidFill>
                <a:srgbClr val="000000"/>
              </a:solidFill>
              <a:latin typeface="Times New Roman"/>
              <a:ea typeface="Times New Roman"/>
              <a:cs typeface="Times New Roman"/>
            </a:rPr>
            <a:t>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Reclassification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1,270
</a:t>
          </a:r>
          <a:r>
            <a:rPr lang="en-US" cap="none" sz="1000" b="0" i="0" u="none" baseline="0">
              <a:solidFill>
                <a:srgbClr val="000000"/>
              </a:solidFill>
              <a:latin typeface="Times New Roman"/>
              <a:ea typeface="Times New Roman"/>
              <a:cs typeface="Times New Roman"/>
            </a:rPr>
            <a:t>Restated
</a:t>
          </a:r>
          <a:r>
            <a:rPr lang="en-US" cap="none" sz="1000" b="0" i="0" u="none" baseline="0">
              <a:solidFill>
                <a:srgbClr val="000000"/>
              </a:solidFill>
              <a:latin typeface="Times New Roman"/>
              <a:ea typeface="Times New Roman"/>
              <a:cs typeface="Times New Roman"/>
            </a:rPr>
            <a:t>RM’000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,867
</a:t>
          </a:r>
          <a:r>
            <a:rPr lang="en-US" cap="none" sz="1000" b="0" i="0" u="none" baseline="0">
              <a:solidFill>
                <a:srgbClr val="000000"/>
              </a:solidFill>
              <a:latin typeface="Times New Roman"/>
              <a:ea typeface="Times New Roman"/>
              <a:cs typeface="Times New Roman"/>
            </a:rPr>
            <a:t>,00 -
</a:t>
          </a:r>
          <a:r>
            <a:rPr lang="en-US" cap="none" sz="1000" b="0" i="0" u="none" baseline="0">
              <a:solidFill>
                <a:srgbClr val="000000"/>
              </a:solidFill>
              <a:latin typeface="Times New Roman"/>
              <a:ea typeface="Times New Roman"/>
              <a:cs typeface="Times New Roman"/>
            </a:rPr>
            <a:t>1,270
</a:t>
          </a:r>
        </a:p>
      </xdr:txBody>
    </xdr:sp>
    <xdr:clientData/>
  </xdr:twoCellAnchor>
  <xdr:twoCellAnchor>
    <xdr:from>
      <xdr:col>1</xdr:col>
      <xdr:colOff>0</xdr:colOff>
      <xdr:row>19</xdr:row>
      <xdr:rowOff>0</xdr:rowOff>
    </xdr:from>
    <xdr:to>
      <xdr:col>7</xdr:col>
      <xdr:colOff>1000125</xdr:colOff>
      <xdr:row>19</xdr:row>
      <xdr:rowOff>0</xdr:rowOff>
    </xdr:to>
    <xdr:sp>
      <xdr:nvSpPr>
        <xdr:cNvPr id="89" name="Text Box 213"/>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(b) FRS 121: The Effects of Changes in Foreign Exchange Rates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90" name="Text Box 214"/>
        <xdr:cNvSpPr txBox="1">
          <a:spLocks noChangeArrowheads="1"/>
        </xdr:cNvSpPr>
      </xdr:nvSpPr>
      <xdr:spPr>
        <a:xfrm>
          <a:off x="200025" y="3152775"/>
          <a:ext cx="7096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91" name="Text Box 215"/>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92" name="Text Box 216"/>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following comparative amounts have been restated due to the adoption of new and revised FRSs:
</a:t>
          </a:r>
        </a:p>
      </xdr:txBody>
    </xdr:sp>
    <xdr:clientData/>
  </xdr:twoCellAnchor>
  <xdr:twoCellAnchor>
    <xdr:from>
      <xdr:col>1</xdr:col>
      <xdr:colOff>47625</xdr:colOff>
      <xdr:row>87</xdr:row>
      <xdr:rowOff>142875</xdr:rowOff>
    </xdr:from>
    <xdr:to>
      <xdr:col>8</xdr:col>
      <xdr:colOff>0</xdr:colOff>
      <xdr:row>89</xdr:row>
      <xdr:rowOff>104775</xdr:rowOff>
    </xdr:to>
    <xdr:sp>
      <xdr:nvSpPr>
        <xdr:cNvPr id="93" name="Text Box 217"/>
        <xdr:cNvSpPr txBox="1">
          <a:spLocks noChangeArrowheads="1"/>
        </xdr:cNvSpPr>
      </xdr:nvSpPr>
      <xdr:spPr>
        <a:xfrm>
          <a:off x="266700" y="12296775"/>
          <a:ext cx="7029450" cy="2857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No dividend was paid in the current financial year under review.</a:t>
          </a:r>
        </a:p>
      </xdr:txBody>
    </xdr:sp>
    <xdr:clientData/>
  </xdr:twoCellAnchor>
  <xdr:twoCellAnchor>
    <xdr:from>
      <xdr:col>1</xdr:col>
      <xdr:colOff>0</xdr:colOff>
      <xdr:row>19</xdr:row>
      <xdr:rowOff>0</xdr:rowOff>
    </xdr:from>
    <xdr:to>
      <xdr:col>7</xdr:col>
      <xdr:colOff>1000125</xdr:colOff>
      <xdr:row>19</xdr:row>
      <xdr:rowOff>0</xdr:rowOff>
    </xdr:to>
    <xdr:sp>
      <xdr:nvSpPr>
        <xdr:cNvPr id="94" name="Text Box 21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 FRS 140: Investment Property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28575</xdr:colOff>
      <xdr:row>192</xdr:row>
      <xdr:rowOff>0</xdr:rowOff>
    </xdr:from>
    <xdr:to>
      <xdr:col>7</xdr:col>
      <xdr:colOff>962025</xdr:colOff>
      <xdr:row>192</xdr:row>
      <xdr:rowOff>0</xdr:rowOff>
    </xdr:to>
    <xdr:sp>
      <xdr:nvSpPr>
        <xdr:cNvPr id="95" name="Text Box 220"/>
        <xdr:cNvSpPr txBox="1">
          <a:spLocks noChangeArrowheads="1"/>
        </xdr:cNvSpPr>
      </xdr:nvSpPr>
      <xdr:spPr>
        <a:xfrm>
          <a:off x="247650" y="28555950"/>
          <a:ext cx="6638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9525</xdr:colOff>
      <xdr:row>21</xdr:row>
      <xdr:rowOff>28575</xdr:rowOff>
    </xdr:from>
    <xdr:to>
      <xdr:col>7</xdr:col>
      <xdr:colOff>952500</xdr:colOff>
      <xdr:row>23</xdr:row>
      <xdr:rowOff>123825</xdr:rowOff>
    </xdr:to>
    <xdr:sp>
      <xdr:nvSpPr>
        <xdr:cNvPr id="96" name="Text Box 221"/>
        <xdr:cNvSpPr txBox="1">
          <a:spLocks noChangeArrowheads="1"/>
        </xdr:cNvSpPr>
      </xdr:nvSpPr>
      <xdr:spPr>
        <a:xfrm>
          <a:off x="228600" y="3505200"/>
          <a:ext cx="664845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2008 except for a change in the valuation method of inventories as follows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942975</xdr:colOff>
      <xdr:row>24</xdr:row>
      <xdr:rowOff>0</xdr:rowOff>
    </xdr:to>
    <xdr:sp>
      <xdr:nvSpPr>
        <xdr:cNvPr id="97" name="Text Box 222"/>
        <xdr:cNvSpPr txBox="1">
          <a:spLocks noChangeArrowheads="1"/>
        </xdr:cNvSpPr>
      </xdr:nvSpPr>
      <xdr:spPr>
        <a:xfrm>
          <a:off x="219075" y="3962400"/>
          <a:ext cx="66484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 Valuation Method of Inventories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98" name="Text Box 223"/>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has adopt the following new/revised FRSs for the financial period beginning 1 January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117 Leases
</a:t>
          </a:r>
          <a:r>
            <a:rPr lang="en-US" cap="none" sz="1000" b="0" i="0" u="none" baseline="0">
              <a:solidFill>
                <a:srgbClr val="000000"/>
              </a:solidFill>
              <a:latin typeface="Times New Roman"/>
              <a:ea typeface="Times New Roman"/>
              <a:cs typeface="Times New Roman"/>
            </a:rPr>
            <a:t>FRS 124 Related Party Disclosures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99" name="Text Box 224"/>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 Adoption of the new/revised Financial Reporting Standards ("FRS") (cont'd)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124 does not have significant financial impact on the Group. The principal effect of the change in accounting policy resulting from the adoption of the other new/revised FRSs is discussed below: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 FRS 117: Leases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297</xdr:row>
      <xdr:rowOff>0</xdr:rowOff>
    </xdr:from>
    <xdr:to>
      <xdr:col>7</xdr:col>
      <xdr:colOff>990600</xdr:colOff>
      <xdr:row>297</xdr:row>
      <xdr:rowOff>0</xdr:rowOff>
    </xdr:to>
    <xdr:sp>
      <xdr:nvSpPr>
        <xdr:cNvPr id="100" name="Text Box 225"/>
        <xdr:cNvSpPr txBox="1">
          <a:spLocks noChangeArrowheads="1"/>
        </xdr:cNvSpPr>
      </xdr:nvSpPr>
      <xdr:spPr>
        <a:xfrm>
          <a:off x="219075" y="455676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financial year ended 31 December 2008 was not qualified.</a:t>
          </a:r>
        </a:p>
      </xdr:txBody>
    </xdr:sp>
    <xdr:clientData/>
  </xdr:twoCellAnchor>
  <xdr:twoCellAnchor>
    <xdr:from>
      <xdr:col>1</xdr:col>
      <xdr:colOff>0</xdr:colOff>
      <xdr:row>257</xdr:row>
      <xdr:rowOff>142875</xdr:rowOff>
    </xdr:from>
    <xdr:to>
      <xdr:col>7</xdr:col>
      <xdr:colOff>1000125</xdr:colOff>
      <xdr:row>259</xdr:row>
      <xdr:rowOff>76200</xdr:rowOff>
    </xdr:to>
    <xdr:sp>
      <xdr:nvSpPr>
        <xdr:cNvPr id="101" name="Text Box 228"/>
        <xdr:cNvSpPr txBox="1">
          <a:spLocks noChangeArrowheads="1"/>
        </xdr:cNvSpPr>
      </xdr:nvSpPr>
      <xdr:spPr>
        <a:xfrm>
          <a:off x="219075" y="38900100"/>
          <a:ext cx="670560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dividend was recommended for the current financial year under review.
</a:t>
          </a:r>
        </a:p>
      </xdr:txBody>
    </xdr:sp>
    <xdr:clientData/>
  </xdr:twoCellAnchor>
  <xdr:twoCellAnchor>
    <xdr:from>
      <xdr:col>0</xdr:col>
      <xdr:colOff>200025</xdr:colOff>
      <xdr:row>23</xdr:row>
      <xdr:rowOff>142875</xdr:rowOff>
    </xdr:from>
    <xdr:to>
      <xdr:col>7</xdr:col>
      <xdr:colOff>790575</xdr:colOff>
      <xdr:row>29</xdr:row>
      <xdr:rowOff>0</xdr:rowOff>
    </xdr:to>
    <xdr:sp>
      <xdr:nvSpPr>
        <xdr:cNvPr id="102" name="Text Box 243"/>
        <xdr:cNvSpPr txBox="1">
          <a:spLocks noChangeArrowheads="1"/>
        </xdr:cNvSpPr>
      </xdr:nvSpPr>
      <xdr:spPr>
        <a:xfrm>
          <a:off x="200025" y="3943350"/>
          <a:ext cx="6515100" cy="6667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Prior to 1 January 2009, the cost of inventories was determined on a first in, first out basis. The directors considered that the change to the weighted average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9525</xdr:colOff>
      <xdr:row>189</xdr:row>
      <xdr:rowOff>152400</xdr:rowOff>
    </xdr:from>
    <xdr:to>
      <xdr:col>7</xdr:col>
      <xdr:colOff>923925</xdr:colOff>
      <xdr:row>193</xdr:row>
      <xdr:rowOff>9525</xdr:rowOff>
    </xdr:to>
    <xdr:sp>
      <xdr:nvSpPr>
        <xdr:cNvPr id="103" name="Text Box 245"/>
        <xdr:cNvSpPr txBox="1">
          <a:spLocks noChangeArrowheads="1"/>
        </xdr:cNvSpPr>
      </xdr:nvSpPr>
      <xdr:spPr>
        <a:xfrm>
          <a:off x="228600" y="28222575"/>
          <a:ext cx="6619875"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is no tax on income mainly due to the utilisation of reinvestment allowance and unabsorbed business losses brought forward.</a:t>
          </a:r>
        </a:p>
      </xdr:txBody>
    </xdr:sp>
    <xdr:clientData/>
  </xdr:twoCellAnchor>
  <xdr:twoCellAnchor>
    <xdr:from>
      <xdr:col>1</xdr:col>
      <xdr:colOff>66675</xdr:colOff>
      <xdr:row>91</xdr:row>
      <xdr:rowOff>152400</xdr:rowOff>
    </xdr:from>
    <xdr:to>
      <xdr:col>7</xdr:col>
      <xdr:colOff>1038225</xdr:colOff>
      <xdr:row>99</xdr:row>
      <xdr:rowOff>66675</xdr:rowOff>
    </xdr:to>
    <xdr:sp>
      <xdr:nvSpPr>
        <xdr:cNvPr id="104" name="Text Box 186"/>
        <xdr:cNvSpPr txBox="1">
          <a:spLocks noChangeArrowheads="1"/>
        </xdr:cNvSpPr>
      </xdr:nvSpPr>
      <xdr:spPr>
        <a:xfrm>
          <a:off x="285750" y="12954000"/>
          <a:ext cx="6677025" cy="12096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rPr>
            <a:t>Except for the landed property, the valuation of plant and equipment had been brought forward without amendment from the financial statements for the year ended 31 December 2008.
A revaluation exercise had been conducted for the landed properties in the current quarter, and its value was RM10.630 million as compare with the net book value of RM10.397 million. The revaluation surplus of RM0.233 million had been reflected in the balance sheet accordingly.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tabSelected="1" zoomScalePageLayoutView="0" workbookViewId="0" topLeftCell="A1">
      <selection activeCell="J8" sqref="J8"/>
    </sheetView>
  </sheetViews>
  <sheetFormatPr defaultColWidth="9.00390625" defaultRowHeight="16.5"/>
  <cols>
    <col min="1" max="1" width="10.25390625" style="2" customWidth="1"/>
    <col min="2" max="2" width="22.375" style="2" customWidth="1"/>
    <col min="3" max="3" width="6.625" style="6" customWidth="1"/>
    <col min="4" max="5" width="12.625" style="2" customWidth="1"/>
    <col min="6" max="6" width="1.4921875" style="2" customWidth="1"/>
    <col min="7" max="8" width="12.625" style="2" customWidth="1"/>
    <col min="9" max="9" width="13.00390625" style="2" customWidth="1"/>
    <col min="10" max="14" width="9.00390625" style="35" customWidth="1"/>
    <col min="15" max="16384" width="9.00390625" style="2" customWidth="1"/>
  </cols>
  <sheetData>
    <row r="1" spans="1:14" s="14" customFormat="1" ht="15">
      <c r="A1" s="29" t="s">
        <v>0</v>
      </c>
      <c r="C1" s="30"/>
      <c r="J1" s="31"/>
      <c r="K1" s="31"/>
      <c r="L1" s="31"/>
      <c r="M1" s="31"/>
      <c r="N1" s="31"/>
    </row>
    <row r="2" spans="1:14" s="14" customFormat="1" ht="15">
      <c r="A2" s="29" t="s">
        <v>234</v>
      </c>
      <c r="C2" s="30"/>
      <c r="J2" s="31"/>
      <c r="K2" s="31"/>
      <c r="L2" s="31"/>
      <c r="M2" s="31"/>
      <c r="N2" s="31"/>
    </row>
    <row r="3" spans="1:14" s="14" customFormat="1" ht="15">
      <c r="A3" s="29" t="s">
        <v>256</v>
      </c>
      <c r="C3" s="30"/>
      <c r="J3" s="31"/>
      <c r="K3" s="31"/>
      <c r="L3" s="31"/>
      <c r="M3" s="31"/>
      <c r="N3" s="31"/>
    </row>
    <row r="4" spans="1:14" s="14" customFormat="1" ht="15">
      <c r="A4" s="29"/>
      <c r="C4" s="30"/>
      <c r="J4" s="31"/>
      <c r="K4" s="31"/>
      <c r="L4" s="31"/>
      <c r="M4" s="31"/>
      <c r="N4" s="31"/>
    </row>
    <row r="5" spans="1:14" s="14" customFormat="1" ht="15">
      <c r="A5" s="29"/>
      <c r="C5" s="30"/>
      <c r="J5" s="31"/>
      <c r="K5" s="31"/>
      <c r="L5" s="31"/>
      <c r="M5" s="31"/>
      <c r="N5" s="31"/>
    </row>
    <row r="6" spans="1:14" s="14" customFormat="1" ht="15">
      <c r="A6" s="32"/>
      <c r="C6" s="30"/>
      <c r="G6" s="32"/>
      <c r="J6" s="31"/>
      <c r="K6" s="31"/>
      <c r="L6" s="31"/>
      <c r="M6" s="31"/>
      <c r="N6" s="31"/>
    </row>
    <row r="7" spans="3:14" s="14" customFormat="1" ht="15">
      <c r="C7" s="30"/>
      <c r="D7" s="133" t="s">
        <v>75</v>
      </c>
      <c r="E7" s="133"/>
      <c r="G7" s="133" t="s">
        <v>255</v>
      </c>
      <c r="H7" s="133"/>
      <c r="I7" s="13"/>
      <c r="J7" s="31"/>
      <c r="K7" s="31"/>
      <c r="L7" s="31"/>
      <c r="M7" s="31"/>
      <c r="N7" s="31"/>
    </row>
    <row r="8" spans="3:14" s="30" customFormat="1" ht="15">
      <c r="C8" s="13" t="s">
        <v>1</v>
      </c>
      <c r="D8" s="15">
        <v>40178</v>
      </c>
      <c r="E8" s="15">
        <v>39813</v>
      </c>
      <c r="F8" s="33"/>
      <c r="G8" s="15">
        <f>D8</f>
        <v>40178</v>
      </c>
      <c r="H8" s="15">
        <f>E8</f>
        <v>39813</v>
      </c>
      <c r="I8" s="15"/>
      <c r="J8" s="34"/>
      <c r="K8" s="34"/>
      <c r="L8" s="34"/>
      <c r="M8" s="34"/>
      <c r="N8" s="34"/>
    </row>
    <row r="9" spans="4:14" s="30" customFormat="1" ht="15">
      <c r="D9" s="13" t="s">
        <v>2</v>
      </c>
      <c r="E9" s="13" t="s">
        <v>2</v>
      </c>
      <c r="G9" s="13" t="s">
        <v>2</v>
      </c>
      <c r="H9" s="13" t="s">
        <v>2</v>
      </c>
      <c r="I9" s="13"/>
      <c r="J9" s="34"/>
      <c r="K9" s="34"/>
      <c r="L9" s="34"/>
      <c r="M9" s="34"/>
      <c r="N9" s="34"/>
    </row>
    <row r="10" spans="4:14" s="30" customFormat="1" ht="15">
      <c r="D10" s="13"/>
      <c r="E10" s="13"/>
      <c r="G10" s="13"/>
      <c r="H10" s="13"/>
      <c r="I10" s="13"/>
      <c r="J10" s="34"/>
      <c r="K10" s="34"/>
      <c r="L10" s="34"/>
      <c r="M10" s="34"/>
      <c r="N10" s="34"/>
    </row>
    <row r="11" spans="9:15" ht="12.75">
      <c r="I11" s="46"/>
      <c r="J11" s="36"/>
      <c r="K11" s="36"/>
      <c r="L11" s="36"/>
      <c r="M11" s="36"/>
      <c r="N11" s="36"/>
      <c r="O11" s="43"/>
    </row>
    <row r="12" spans="1:15" ht="12.75">
      <c r="A12" s="2" t="s">
        <v>3</v>
      </c>
      <c r="B12" s="3"/>
      <c r="C12" s="6">
        <v>9</v>
      </c>
      <c r="D12" s="3">
        <v>112223</v>
      </c>
      <c r="E12" s="3">
        <v>100287</v>
      </c>
      <c r="F12" s="3"/>
      <c r="G12" s="3">
        <v>391510</v>
      </c>
      <c r="H12" s="3">
        <v>594811</v>
      </c>
      <c r="I12" s="9"/>
      <c r="J12" s="36"/>
      <c r="K12" s="36"/>
      <c r="L12" s="36"/>
      <c r="M12" s="36"/>
      <c r="N12" s="36"/>
      <c r="O12" s="44"/>
    </row>
    <row r="13" spans="2:15" ht="12.75">
      <c r="B13" s="3"/>
      <c r="D13" s="3"/>
      <c r="E13" s="3"/>
      <c r="F13" s="3"/>
      <c r="G13" s="3"/>
      <c r="H13" s="3"/>
      <c r="I13" s="9"/>
      <c r="J13" s="36"/>
      <c r="K13" s="36"/>
      <c r="L13" s="36"/>
      <c r="M13" s="36"/>
      <c r="N13" s="36"/>
      <c r="O13" s="43"/>
    </row>
    <row r="14" spans="1:15" ht="12.75">
      <c r="A14" s="2" t="s">
        <v>105</v>
      </c>
      <c r="B14" s="9"/>
      <c r="D14" s="9">
        <f>-104870-1</f>
        <v>-104871</v>
      </c>
      <c r="E14" s="3">
        <v>-128013</v>
      </c>
      <c r="F14" s="3"/>
      <c r="G14" s="3">
        <f>-370857-1</f>
        <v>-370858</v>
      </c>
      <c r="H14" s="3">
        <v>-615623</v>
      </c>
      <c r="I14" s="9"/>
      <c r="J14" s="36"/>
      <c r="K14" s="36"/>
      <c r="L14" s="36"/>
      <c r="M14" s="36"/>
      <c r="N14" s="36"/>
      <c r="O14" s="43"/>
    </row>
    <row r="15" spans="2:15" ht="12.75">
      <c r="B15" s="3"/>
      <c r="D15" s="10"/>
      <c r="E15" s="10"/>
      <c r="F15" s="3"/>
      <c r="G15" s="10"/>
      <c r="H15" s="10"/>
      <c r="I15" s="9"/>
      <c r="J15" s="36"/>
      <c r="K15" s="36"/>
      <c r="L15" s="36"/>
      <c r="M15" s="36"/>
      <c r="N15" s="36"/>
      <c r="O15" s="43"/>
    </row>
    <row r="16" spans="1:15" ht="12.75">
      <c r="A16" s="1" t="s">
        <v>231</v>
      </c>
      <c r="B16" s="9"/>
      <c r="D16" s="3">
        <f>SUM(D12:D14)</f>
        <v>7352</v>
      </c>
      <c r="E16" s="3">
        <f>SUM(E12:E14)</f>
        <v>-27726</v>
      </c>
      <c r="F16" s="3"/>
      <c r="G16" s="3">
        <f>SUM(G12:G14)</f>
        <v>20652</v>
      </c>
      <c r="H16" s="3">
        <f>SUM(H12:H14)</f>
        <v>-20812</v>
      </c>
      <c r="I16" s="9"/>
      <c r="J16" s="36"/>
      <c r="K16" s="45"/>
      <c r="L16" s="36"/>
      <c r="M16" s="36"/>
      <c r="N16" s="36"/>
      <c r="O16" s="43"/>
    </row>
    <row r="17" spans="2:15" ht="12.75">
      <c r="B17" s="3"/>
      <c r="D17" s="3"/>
      <c r="E17" s="3"/>
      <c r="F17" s="3"/>
      <c r="G17" s="3"/>
      <c r="H17" s="3"/>
      <c r="I17" s="9"/>
      <c r="J17" s="36"/>
      <c r="K17" s="36"/>
      <c r="L17" s="36"/>
      <c r="M17" s="36"/>
      <c r="N17" s="36"/>
      <c r="O17" s="43"/>
    </row>
    <row r="18" spans="1:15" ht="12.75">
      <c r="A18" s="2" t="s">
        <v>153</v>
      </c>
      <c r="B18" s="3"/>
      <c r="D18" s="3">
        <v>252</v>
      </c>
      <c r="E18" s="3">
        <v>-2360</v>
      </c>
      <c r="F18" s="3"/>
      <c r="G18" s="3">
        <v>341</v>
      </c>
      <c r="H18" s="3">
        <v>1086</v>
      </c>
      <c r="I18" s="9"/>
      <c r="J18" s="36"/>
      <c r="K18" s="36"/>
      <c r="L18" s="36"/>
      <c r="M18" s="36"/>
      <c r="N18" s="36"/>
      <c r="O18" s="43"/>
    </row>
    <row r="19" spans="2:15" ht="12.75">
      <c r="B19" s="3"/>
      <c r="D19" s="3"/>
      <c r="E19" s="3"/>
      <c r="F19" s="3"/>
      <c r="G19" s="3"/>
      <c r="H19" s="3"/>
      <c r="I19" s="9"/>
      <c r="J19" s="36"/>
      <c r="K19" s="36"/>
      <c r="L19" s="36"/>
      <c r="M19" s="36"/>
      <c r="N19" s="36"/>
      <c r="O19" s="43"/>
    </row>
    <row r="20" spans="1:15" ht="12.75">
      <c r="A20" s="2" t="s">
        <v>154</v>
      </c>
      <c r="B20" s="9"/>
      <c r="D20" s="3">
        <v>-510</v>
      </c>
      <c r="E20" s="3">
        <v>-723</v>
      </c>
      <c r="F20" s="3"/>
      <c r="G20" s="3">
        <v>-2090</v>
      </c>
      <c r="H20" s="3">
        <v>-2685</v>
      </c>
      <c r="I20" s="9"/>
      <c r="J20" s="36"/>
      <c r="K20" s="36"/>
      <c r="L20" s="36"/>
      <c r="M20" s="36"/>
      <c r="N20" s="36"/>
      <c r="O20" s="43"/>
    </row>
    <row r="21" spans="2:15" ht="12.75">
      <c r="B21" s="9"/>
      <c r="D21" s="9"/>
      <c r="E21" s="9"/>
      <c r="F21" s="9"/>
      <c r="G21" s="9"/>
      <c r="I21" s="9"/>
      <c r="J21" s="36"/>
      <c r="K21" s="36"/>
      <c r="L21" s="36"/>
      <c r="M21" s="36"/>
      <c r="N21" s="36"/>
      <c r="O21" s="43"/>
    </row>
    <row r="22" spans="1:15" ht="12.75">
      <c r="A22" s="2" t="s">
        <v>155</v>
      </c>
      <c r="B22" s="9"/>
      <c r="C22" s="73"/>
      <c r="D22" s="9">
        <v>-2520</v>
      </c>
      <c r="E22" s="9">
        <v>-10049</v>
      </c>
      <c r="F22" s="9"/>
      <c r="G22" s="3">
        <v>-7042</v>
      </c>
      <c r="H22" s="3">
        <v>-18037</v>
      </c>
      <c r="I22" s="9"/>
      <c r="J22" s="36"/>
      <c r="K22" s="36"/>
      <c r="L22" s="36"/>
      <c r="M22" s="36"/>
      <c r="N22" s="36"/>
      <c r="O22" s="43"/>
    </row>
    <row r="23" spans="2:15" ht="12.75">
      <c r="B23" s="9"/>
      <c r="C23" s="73"/>
      <c r="D23" s="10"/>
      <c r="E23" s="10"/>
      <c r="F23" s="9"/>
      <c r="G23" s="10"/>
      <c r="H23" s="10"/>
      <c r="I23" s="9"/>
      <c r="J23" s="36"/>
      <c r="K23" s="36"/>
      <c r="L23" s="36"/>
      <c r="M23" s="36"/>
      <c r="N23" s="36"/>
      <c r="O23" s="43"/>
    </row>
    <row r="24" spans="1:15" ht="12.75">
      <c r="A24" s="2" t="s">
        <v>223</v>
      </c>
      <c r="B24" s="9"/>
      <c r="C24" s="73"/>
      <c r="D24" s="9">
        <f>SUM(D16:D23)</f>
        <v>4574</v>
      </c>
      <c r="E24" s="9">
        <f>SUM(E16:E23)</f>
        <v>-40858</v>
      </c>
      <c r="F24" s="9">
        <f>SUM(F16:F23)</f>
        <v>0</v>
      </c>
      <c r="G24" s="9">
        <f>SUM(G16:G23)</f>
        <v>11861</v>
      </c>
      <c r="H24" s="9">
        <f>SUM(H16:H23)</f>
        <v>-40448</v>
      </c>
      <c r="I24" s="9"/>
      <c r="J24" s="36"/>
      <c r="K24" s="36"/>
      <c r="L24" s="36"/>
      <c r="M24" s="36"/>
      <c r="N24" s="36"/>
      <c r="O24" s="43"/>
    </row>
    <row r="25" spans="2:15" ht="12.75">
      <c r="B25" s="9"/>
      <c r="D25" s="3"/>
      <c r="E25" s="3"/>
      <c r="F25" s="9"/>
      <c r="G25" s="3"/>
      <c r="H25" s="3"/>
      <c r="I25" s="9"/>
      <c r="J25" s="36"/>
      <c r="K25" s="36"/>
      <c r="L25" s="36"/>
      <c r="M25" s="36"/>
      <c r="N25" s="36"/>
      <c r="O25" s="43"/>
    </row>
    <row r="26" spans="1:15" ht="12.75">
      <c r="A26" s="2" t="s">
        <v>103</v>
      </c>
      <c r="B26" s="3"/>
      <c r="D26" s="9">
        <v>-515</v>
      </c>
      <c r="E26" s="9">
        <v>-1428</v>
      </c>
      <c r="F26" s="9"/>
      <c r="G26" s="3">
        <v>-2172</v>
      </c>
      <c r="H26" s="3">
        <v>-5848</v>
      </c>
      <c r="I26" s="9"/>
      <c r="J26" s="36"/>
      <c r="K26" s="36"/>
      <c r="L26" s="36"/>
      <c r="M26" s="36"/>
      <c r="N26" s="36"/>
      <c r="O26" s="43"/>
    </row>
    <row r="27" spans="2:15" ht="12.75">
      <c r="B27" s="9"/>
      <c r="D27" s="10"/>
      <c r="E27" s="10"/>
      <c r="F27" s="9"/>
      <c r="G27" s="10"/>
      <c r="H27" s="10"/>
      <c r="I27" s="9"/>
      <c r="J27" s="36"/>
      <c r="K27" s="36"/>
      <c r="L27" s="36"/>
      <c r="M27" s="36"/>
      <c r="N27" s="36"/>
      <c r="O27" s="43"/>
    </row>
    <row r="28" spans="1:15" ht="12.75">
      <c r="A28" s="1" t="s">
        <v>207</v>
      </c>
      <c r="C28" s="6">
        <v>9</v>
      </c>
      <c r="D28" s="3">
        <f>SUM(D24:D27)</f>
        <v>4059</v>
      </c>
      <c r="E28" s="3">
        <f>SUM(E24:E27)</f>
        <v>-42286</v>
      </c>
      <c r="F28" s="3">
        <f>SUM(F24:F27)</f>
        <v>0</v>
      </c>
      <c r="G28" s="3">
        <f>SUM(G24:G27)</f>
        <v>9689</v>
      </c>
      <c r="H28" s="3">
        <f>SUM(H24:H27)</f>
        <v>-46296</v>
      </c>
      <c r="I28" s="9"/>
      <c r="J28" s="36"/>
      <c r="K28" s="36"/>
      <c r="L28" s="36"/>
      <c r="M28" s="36"/>
      <c r="N28" s="36"/>
      <c r="O28" s="43"/>
    </row>
    <row r="29" spans="4:15" ht="12.75">
      <c r="D29" s="3"/>
      <c r="E29" s="3"/>
      <c r="F29" s="3"/>
      <c r="G29" s="3"/>
      <c r="H29" s="3"/>
      <c r="I29" s="9"/>
      <c r="J29" s="36"/>
      <c r="K29" s="36"/>
      <c r="L29" s="36"/>
      <c r="M29" s="36"/>
      <c r="N29" s="36"/>
      <c r="O29" s="43"/>
    </row>
    <row r="30" spans="1:15" ht="12.75" hidden="1">
      <c r="A30" s="2" t="s">
        <v>219</v>
      </c>
      <c r="C30" s="6">
        <v>17</v>
      </c>
      <c r="D30" s="10">
        <v>0</v>
      </c>
      <c r="E30" s="10">
        <v>0</v>
      </c>
      <c r="F30" s="3"/>
      <c r="G30" s="10">
        <v>0</v>
      </c>
      <c r="H30" s="10">
        <v>0</v>
      </c>
      <c r="I30" s="9"/>
      <c r="J30" s="36"/>
      <c r="K30" s="36"/>
      <c r="L30" s="36"/>
      <c r="M30" s="36"/>
      <c r="N30" s="36"/>
      <c r="O30" s="43"/>
    </row>
    <row r="31" spans="4:15" ht="12.75" hidden="1">
      <c r="D31" s="3"/>
      <c r="E31" s="3"/>
      <c r="F31" s="3"/>
      <c r="G31" s="3"/>
      <c r="H31" s="3"/>
      <c r="I31" s="9"/>
      <c r="J31" s="36"/>
      <c r="K31" s="36"/>
      <c r="L31" s="36"/>
      <c r="M31" s="36"/>
      <c r="N31" s="36"/>
      <c r="O31" s="43"/>
    </row>
    <row r="32" spans="1:15" ht="12.75">
      <c r="A32" s="1" t="s">
        <v>218</v>
      </c>
      <c r="D32" s="3">
        <f>D28+D30</f>
        <v>4059</v>
      </c>
      <c r="E32" s="3">
        <f>E28+E30</f>
        <v>-42286</v>
      </c>
      <c r="F32" s="3"/>
      <c r="G32" s="3">
        <f>G28+G30</f>
        <v>9689</v>
      </c>
      <c r="H32" s="3">
        <f>+H28+H30</f>
        <v>-46296</v>
      </c>
      <c r="I32" s="9"/>
      <c r="J32" s="3"/>
      <c r="K32" s="36"/>
      <c r="L32" s="36"/>
      <c r="M32" s="36"/>
      <c r="N32" s="36"/>
      <c r="O32" s="43"/>
    </row>
    <row r="33" spans="1:15" ht="13.5" thickBot="1">
      <c r="A33" s="1" t="s">
        <v>176</v>
      </c>
      <c r="D33" s="16"/>
      <c r="E33" s="16"/>
      <c r="F33" s="3"/>
      <c r="G33" s="16"/>
      <c r="H33" s="16"/>
      <c r="I33" s="9"/>
      <c r="J33" s="36"/>
      <c r="K33" s="36"/>
      <c r="L33" s="36"/>
      <c r="M33" s="36"/>
      <c r="N33" s="36"/>
      <c r="O33" s="43"/>
    </row>
    <row r="34" spans="4:15" ht="13.5" thickTop="1">
      <c r="D34" s="9"/>
      <c r="E34" s="9"/>
      <c r="F34" s="9"/>
      <c r="G34" s="9"/>
      <c r="H34" s="9"/>
      <c r="I34" s="9"/>
      <c r="J34" s="36"/>
      <c r="K34" s="36"/>
      <c r="L34" s="36"/>
      <c r="M34" s="36"/>
      <c r="N34" s="36"/>
      <c r="O34" s="43"/>
    </row>
    <row r="35" spans="4:15" ht="12.75">
      <c r="D35" s="3"/>
      <c r="E35" s="3"/>
      <c r="F35" s="3"/>
      <c r="G35" s="3"/>
      <c r="H35" s="3"/>
      <c r="I35" s="9"/>
      <c r="J35" s="36"/>
      <c r="K35" s="36"/>
      <c r="L35" s="36"/>
      <c r="M35" s="36"/>
      <c r="N35" s="36"/>
      <c r="O35" s="43"/>
    </row>
    <row r="36" spans="1:14" s="1" customFormat="1" ht="12.75">
      <c r="A36" s="1" t="s">
        <v>206</v>
      </c>
      <c r="C36" s="27"/>
      <c r="D36" s="21"/>
      <c r="E36" s="21"/>
      <c r="F36" s="21"/>
      <c r="G36" s="21"/>
      <c r="H36" s="21"/>
      <c r="I36" s="21"/>
      <c r="J36" s="25"/>
      <c r="K36" s="25"/>
      <c r="L36" s="25"/>
      <c r="M36" s="25"/>
      <c r="N36" s="25"/>
    </row>
    <row r="37" spans="1:14" s="1" customFormat="1" ht="12.75">
      <c r="A37" s="1" t="s">
        <v>156</v>
      </c>
      <c r="C37" s="27"/>
      <c r="D37" s="21"/>
      <c r="E37" s="21"/>
      <c r="F37" s="21"/>
      <c r="G37" s="21"/>
      <c r="H37" s="21"/>
      <c r="I37" s="21"/>
      <c r="J37" s="25"/>
      <c r="K37" s="25"/>
      <c r="L37" s="25"/>
      <c r="M37" s="25"/>
      <c r="N37" s="25"/>
    </row>
    <row r="38" spans="1:9" ht="12.75">
      <c r="A38" s="2" t="s">
        <v>84</v>
      </c>
      <c r="C38" s="6">
        <v>26</v>
      </c>
      <c r="D38" s="35">
        <f>+'explanatory notes'!E276</f>
        <v>6.313971937902499</v>
      </c>
      <c r="E38" s="35">
        <f>+'explanatory notes'!F276</f>
        <v>-65.77792987586722</v>
      </c>
      <c r="F38" s="3">
        <f>'explanatory notes'!G272</f>
        <v>0</v>
      </c>
      <c r="G38" s="35">
        <f>+'explanatory notes'!G276</f>
        <v>15.071710792396479</v>
      </c>
      <c r="H38" s="35">
        <f>+'explanatory notes'!H276</f>
        <v>-72.01567993031142</v>
      </c>
      <c r="I38" s="17"/>
    </row>
    <row r="39" spans="1:9" ht="13.5" thickBot="1">
      <c r="A39" s="2" t="s">
        <v>85</v>
      </c>
      <c r="C39" s="6">
        <f>+C38</f>
        <v>26</v>
      </c>
      <c r="D39" s="48">
        <f>+'explanatory notes'!E296</f>
        <v>6.313971937902499</v>
      </c>
      <c r="E39" s="48">
        <f>+'explanatory notes'!F296</f>
        <v>-65.77792987586722</v>
      </c>
      <c r="F39" s="18">
        <f>'explanatory notes'!G290</f>
        <v>0</v>
      </c>
      <c r="G39" s="48">
        <f>+'explanatory notes'!G296</f>
        <v>15.071710792396479</v>
      </c>
      <c r="H39" s="48">
        <f>+'explanatory notes'!H296</f>
        <v>-72.01567993031142</v>
      </c>
      <c r="I39" s="18"/>
    </row>
    <row r="40" spans="4:9" ht="13.5" thickTop="1">
      <c r="D40" s="18"/>
      <c r="E40" s="18"/>
      <c r="F40" s="18"/>
      <c r="G40" s="18"/>
      <c r="H40" s="18"/>
      <c r="I40" s="18"/>
    </row>
    <row r="41" spans="4:9" ht="12.75">
      <c r="D41" s="18"/>
      <c r="E41" s="18"/>
      <c r="F41" s="18"/>
      <c r="G41" s="18"/>
      <c r="H41" s="18"/>
      <c r="I41" s="18"/>
    </row>
    <row r="42" spans="4:9" ht="12.75">
      <c r="D42" s="18"/>
      <c r="E42" s="18"/>
      <c r="F42" s="18"/>
      <c r="G42" s="18"/>
      <c r="H42" s="18"/>
      <c r="I42" s="18"/>
    </row>
    <row r="43" spans="4:9" ht="12.75">
      <c r="D43" s="18"/>
      <c r="E43" s="18"/>
      <c r="F43" s="18"/>
      <c r="G43" s="18"/>
      <c r="H43" s="18"/>
      <c r="I43" s="18"/>
    </row>
    <row r="44" spans="4:9" ht="12.75">
      <c r="D44" s="18"/>
      <c r="E44" s="18"/>
      <c r="F44" s="18"/>
      <c r="G44" s="18"/>
      <c r="H44" s="18"/>
      <c r="I44" s="18"/>
    </row>
    <row r="45" spans="4:9" ht="12.75">
      <c r="D45" s="18"/>
      <c r="E45" s="18"/>
      <c r="F45" s="18"/>
      <c r="G45" s="18"/>
      <c r="H45" s="18"/>
      <c r="I45" s="18"/>
    </row>
    <row r="46" spans="4:9" ht="12.75">
      <c r="D46" s="18"/>
      <c r="E46" s="18"/>
      <c r="F46" s="18"/>
      <c r="G46" s="18"/>
      <c r="H46" s="18"/>
      <c r="I46" s="18"/>
    </row>
    <row r="47" spans="4:9" ht="12.75">
      <c r="D47" s="18"/>
      <c r="E47" s="18"/>
      <c r="F47" s="18"/>
      <c r="G47" s="18"/>
      <c r="H47" s="18"/>
      <c r="I47" s="18"/>
    </row>
    <row r="48" spans="4:9" ht="12.75">
      <c r="D48" s="18"/>
      <c r="E48" s="18"/>
      <c r="F48" s="18"/>
      <c r="G48" s="18"/>
      <c r="H48" s="18"/>
      <c r="I48" s="18"/>
    </row>
    <row r="49" spans="4:9" ht="12.75">
      <c r="D49" s="18"/>
      <c r="E49" s="18"/>
      <c r="F49" s="18"/>
      <c r="G49" s="18"/>
      <c r="H49" s="18"/>
      <c r="I49" s="18"/>
    </row>
    <row r="50" spans="4:9" ht="12.75">
      <c r="D50" s="18"/>
      <c r="E50" s="18"/>
      <c r="F50" s="18"/>
      <c r="G50" s="18"/>
      <c r="H50" s="18"/>
      <c r="I50" s="18"/>
    </row>
    <row r="51" spans="4:9" ht="12.75">
      <c r="D51" s="18"/>
      <c r="E51" s="18"/>
      <c r="F51" s="18"/>
      <c r="G51" s="18"/>
      <c r="H51" s="18"/>
      <c r="I51" s="18"/>
    </row>
    <row r="52" spans="4:9" ht="12.75">
      <c r="D52" s="18"/>
      <c r="E52" s="18"/>
      <c r="F52" s="18"/>
      <c r="G52" s="18"/>
      <c r="H52" s="18"/>
      <c r="I52" s="18"/>
    </row>
    <row r="53" spans="4:9" ht="12.75">
      <c r="D53" s="18"/>
      <c r="E53" s="18"/>
      <c r="F53" s="18"/>
      <c r="G53" s="18"/>
      <c r="H53" s="18"/>
      <c r="I53" s="18"/>
    </row>
    <row r="54" spans="4:9" ht="12.75">
      <c r="D54" s="18"/>
      <c r="E54" s="18"/>
      <c r="F54" s="18"/>
      <c r="G54" s="18"/>
      <c r="H54" s="18"/>
      <c r="I54" s="18"/>
    </row>
    <row r="55" spans="4:9" ht="12.75">
      <c r="D55" s="18"/>
      <c r="E55" s="18"/>
      <c r="F55" s="18"/>
      <c r="G55" s="18"/>
      <c r="H55" s="18"/>
      <c r="I55" s="18"/>
    </row>
    <row r="56" spans="4:9" ht="12.75">
      <c r="D56" s="18"/>
      <c r="E56" s="18"/>
      <c r="F56" s="18"/>
      <c r="G56" s="18"/>
      <c r="H56" s="18"/>
      <c r="I56" s="18"/>
    </row>
    <row r="57" spans="4:9" ht="12.75">
      <c r="D57" s="18"/>
      <c r="E57" s="18"/>
      <c r="F57" s="18"/>
      <c r="G57" s="18"/>
      <c r="H57" s="18"/>
      <c r="I57" s="18"/>
    </row>
    <row r="58" spans="4:9" ht="12.75">
      <c r="D58" s="18"/>
      <c r="E58" s="18"/>
      <c r="F58" s="18"/>
      <c r="G58" s="18"/>
      <c r="H58" s="18"/>
      <c r="I58" s="18"/>
    </row>
    <row r="59" spans="1:9" ht="12.75">
      <c r="A59" s="2" t="s">
        <v>119</v>
      </c>
      <c r="D59" s="3"/>
      <c r="E59" s="3"/>
      <c r="F59" s="3"/>
      <c r="G59" s="3"/>
      <c r="H59" s="3"/>
      <c r="I59" s="3"/>
    </row>
    <row r="60" spans="1:9" ht="12.75">
      <c r="A60" s="2" t="s">
        <v>186</v>
      </c>
      <c r="D60" s="3"/>
      <c r="E60" s="3"/>
      <c r="F60" s="3"/>
      <c r="G60" s="3"/>
      <c r="H60" s="3"/>
      <c r="I60" s="3"/>
    </row>
    <row r="74" spans="3:5" ht="12.75">
      <c r="C74" s="37"/>
      <c r="D74" s="4"/>
      <c r="E74" s="19"/>
    </row>
  </sheetData>
  <sheetProtection/>
  <mergeCells count="2">
    <mergeCell ref="D7:E7"/>
    <mergeCell ref="G7:H7"/>
  </mergeCells>
  <printOptions/>
  <pageMargins left="0.5" right="0.5" top="0.5" bottom="0.17" header="0.5" footer="0.25"/>
  <pageSetup fitToHeight="1" fitToWidth="1"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zoomScale="75" zoomScaleNormal="75" zoomScalePageLayoutView="0" workbookViewId="0" topLeftCell="A1">
      <pane xSplit="6" ySplit="11" topLeftCell="G12" activePane="bottomRight" state="frozen"/>
      <selection pane="topLeft" activeCell="D341" sqref="D341"/>
      <selection pane="topRight" activeCell="D341" sqref="D341"/>
      <selection pane="bottomLeft" activeCell="D341" sqref="D341"/>
      <selection pane="bottomRight" activeCell="G15" sqref="G15"/>
    </sheetView>
  </sheetViews>
  <sheetFormatPr defaultColWidth="9.00390625" defaultRowHeight="16.5"/>
  <cols>
    <col min="1" max="1" width="4.625" style="26" customWidth="1"/>
    <col min="2" max="2" width="8.625" style="50" customWidth="1"/>
    <col min="3" max="5" width="9.00390625" style="23" customWidth="1"/>
    <col min="6" max="6" width="7.875" style="23" customWidth="1"/>
    <col min="7" max="7" width="9.50390625" style="26" customWidth="1"/>
    <col min="8" max="8" width="13.625" style="14" customWidth="1"/>
    <col min="9" max="9" width="2.00390625" style="23" customWidth="1"/>
    <col min="10" max="10" width="13.625" style="23" customWidth="1"/>
    <col min="11" max="16384" width="9.00390625" style="23" customWidth="1"/>
  </cols>
  <sheetData>
    <row r="1" spans="1:10" ht="15">
      <c r="A1" s="49" t="s">
        <v>0</v>
      </c>
      <c r="J1" s="26"/>
    </row>
    <row r="2" ht="15">
      <c r="A2" s="49" t="s">
        <v>235</v>
      </c>
    </row>
    <row r="3" spans="1:8" ht="15">
      <c r="A3" s="49" t="s">
        <v>257</v>
      </c>
      <c r="H3" s="23"/>
    </row>
    <row r="4" spans="1:10" ht="15">
      <c r="A4" s="49"/>
      <c r="H4" s="23"/>
      <c r="J4" s="51" t="s">
        <v>236</v>
      </c>
    </row>
    <row r="5" spans="1:10" s="61" customFormat="1" ht="15">
      <c r="A5" s="127"/>
      <c r="B5" s="128"/>
      <c r="G5" s="129"/>
      <c r="H5" s="13"/>
      <c r="I5" s="23"/>
      <c r="J5" s="51" t="s">
        <v>4</v>
      </c>
    </row>
    <row r="6" spans="1:10" s="61" customFormat="1" ht="15">
      <c r="A6" s="127"/>
      <c r="B6" s="128"/>
      <c r="G6" s="129"/>
      <c r="H6" s="13" t="s">
        <v>5</v>
      </c>
      <c r="I6" s="23"/>
      <c r="J6" s="51" t="s">
        <v>6</v>
      </c>
    </row>
    <row r="7" spans="8:10" ht="15">
      <c r="H7" s="13" t="s">
        <v>7</v>
      </c>
      <c r="J7" s="51" t="s">
        <v>8</v>
      </c>
    </row>
    <row r="8" spans="8:10" ht="15">
      <c r="H8" s="13" t="s">
        <v>9</v>
      </c>
      <c r="J8" s="51" t="s">
        <v>10</v>
      </c>
    </row>
    <row r="9" spans="7:10" ht="15">
      <c r="G9" s="51" t="s">
        <v>1</v>
      </c>
      <c r="H9" s="15">
        <v>40178</v>
      </c>
      <c r="J9" s="15">
        <v>39813</v>
      </c>
    </row>
    <row r="10" spans="8:10" ht="15">
      <c r="H10" s="13" t="s">
        <v>2</v>
      </c>
      <c r="J10" s="51" t="s">
        <v>2</v>
      </c>
    </row>
    <row r="11" spans="8:10" ht="15">
      <c r="H11" s="13"/>
      <c r="J11" s="51"/>
    </row>
    <row r="12" spans="2:10" ht="15">
      <c r="B12" s="49" t="s">
        <v>104</v>
      </c>
      <c r="H12" s="30"/>
      <c r="J12" s="26"/>
    </row>
    <row r="13" spans="2:10" ht="15">
      <c r="B13" s="49" t="s">
        <v>93</v>
      </c>
      <c r="H13" s="30"/>
      <c r="J13" s="26"/>
    </row>
    <row r="14" spans="2:10" ht="15">
      <c r="B14" s="50" t="s">
        <v>106</v>
      </c>
      <c r="G14" s="52" t="s">
        <v>263</v>
      </c>
      <c r="H14" s="101">
        <v>39203</v>
      </c>
      <c r="J14" s="53">
        <v>46296</v>
      </c>
    </row>
    <row r="15" spans="2:10" ht="15">
      <c r="B15" s="50" t="s">
        <v>134</v>
      </c>
      <c r="G15" s="52"/>
      <c r="H15" s="11">
        <v>3951</v>
      </c>
      <c r="J15" s="54">
        <v>4031</v>
      </c>
    </row>
    <row r="16" spans="2:10" ht="15">
      <c r="B16" s="50" t="s">
        <v>157</v>
      </c>
      <c r="G16" s="52"/>
      <c r="H16" s="11">
        <v>700</v>
      </c>
      <c r="J16" s="54">
        <v>625</v>
      </c>
    </row>
    <row r="17" spans="2:10" ht="15">
      <c r="B17" s="50" t="s">
        <v>135</v>
      </c>
      <c r="G17" s="52" t="s">
        <v>246</v>
      </c>
      <c r="H17" s="11">
        <v>6893</v>
      </c>
      <c r="J17" s="55">
        <v>7314</v>
      </c>
    </row>
    <row r="18" spans="7:10" ht="15">
      <c r="G18" s="52"/>
      <c r="H18" s="12">
        <f>SUM(H14:H17)</f>
        <v>50747</v>
      </c>
      <c r="J18" s="56">
        <f>SUM(J14:J17)</f>
        <v>58266</v>
      </c>
    </row>
    <row r="19" ht="15" customHeight="1">
      <c r="J19" s="57"/>
    </row>
    <row r="20" spans="2:10" ht="15">
      <c r="B20" s="49" t="s">
        <v>11</v>
      </c>
      <c r="J20" s="57"/>
    </row>
    <row r="21" spans="2:10" ht="15">
      <c r="B21" s="23" t="s">
        <v>98</v>
      </c>
      <c r="H21" s="101">
        <v>42379</v>
      </c>
      <c r="J21" s="58">
        <f>33888+'explanatory notes'!G35</f>
        <v>33888</v>
      </c>
    </row>
    <row r="22" spans="2:10" ht="15">
      <c r="B22" s="23" t="s">
        <v>107</v>
      </c>
      <c r="H22" s="11">
        <v>46856</v>
      </c>
      <c r="J22" s="55">
        <v>35256</v>
      </c>
    </row>
    <row r="23" spans="2:10" ht="15">
      <c r="B23" s="23" t="s">
        <v>108</v>
      </c>
      <c r="H23" s="11">
        <v>3471</v>
      </c>
      <c r="J23" s="59">
        <v>6579</v>
      </c>
    </row>
    <row r="24" spans="2:10" ht="15">
      <c r="B24" s="23" t="s">
        <v>114</v>
      </c>
      <c r="H24" s="11">
        <v>771</v>
      </c>
      <c r="J24" s="59">
        <v>1995</v>
      </c>
    </row>
    <row r="25" spans="2:10" ht="15">
      <c r="B25" s="23" t="s">
        <v>18</v>
      </c>
      <c r="H25" s="11">
        <v>11581</v>
      </c>
      <c r="J25" s="55">
        <v>26784</v>
      </c>
    </row>
    <row r="26" spans="8:10" ht="15">
      <c r="H26" s="12">
        <f>SUM(H21:H25)</f>
        <v>105058</v>
      </c>
      <c r="J26" s="12">
        <f>SUM(J21:J25)</f>
        <v>104502</v>
      </c>
    </row>
    <row r="27" spans="2:10" ht="15" customHeight="1">
      <c r="B27" s="49" t="s">
        <v>102</v>
      </c>
      <c r="H27" s="130">
        <f>H18+H26</f>
        <v>155805</v>
      </c>
      <c r="J27" s="60">
        <f>J18+J26</f>
        <v>162768</v>
      </c>
    </row>
    <row r="28" ht="15" customHeight="1">
      <c r="J28" s="57"/>
    </row>
    <row r="29" spans="2:10" ht="15">
      <c r="B29" s="49" t="s">
        <v>97</v>
      </c>
      <c r="H29" s="38"/>
      <c r="I29" s="61"/>
      <c r="J29" s="38"/>
    </row>
    <row r="30" spans="2:10" ht="15">
      <c r="B30" s="49" t="s">
        <v>109</v>
      </c>
      <c r="H30" s="38"/>
      <c r="I30" s="61"/>
      <c r="J30" s="38"/>
    </row>
    <row r="31" spans="2:10" ht="15">
      <c r="B31" s="50" t="s">
        <v>158</v>
      </c>
      <c r="H31" s="14">
        <v>64286</v>
      </c>
      <c r="J31" s="14">
        <v>64286</v>
      </c>
    </row>
    <row r="32" spans="2:10" ht="15">
      <c r="B32" s="23" t="s">
        <v>159</v>
      </c>
      <c r="H32" s="14">
        <v>1798</v>
      </c>
      <c r="J32" s="14">
        <v>1798</v>
      </c>
    </row>
    <row r="33" spans="2:10" ht="15">
      <c r="B33" s="23" t="s">
        <v>160</v>
      </c>
      <c r="H33" s="14">
        <v>636</v>
      </c>
      <c r="J33" s="14">
        <v>799</v>
      </c>
    </row>
    <row r="34" spans="2:10" ht="15">
      <c r="B34" s="23" t="s">
        <v>161</v>
      </c>
      <c r="H34" s="14">
        <v>51</v>
      </c>
      <c r="J34" s="14">
        <v>51</v>
      </c>
    </row>
    <row r="35" spans="2:10" ht="15">
      <c r="B35" s="23" t="s">
        <v>162</v>
      </c>
      <c r="H35" s="14">
        <v>2769</v>
      </c>
      <c r="J35" s="14">
        <v>2536</v>
      </c>
    </row>
    <row r="36" spans="2:10" ht="15">
      <c r="B36" s="23" t="s">
        <v>200</v>
      </c>
      <c r="H36" s="39">
        <v>-8216</v>
      </c>
      <c r="I36" s="61"/>
      <c r="J36" s="39">
        <f>-17905+'explanatory notes'!G35</f>
        <v>-17905</v>
      </c>
    </row>
    <row r="37" spans="2:10" ht="15">
      <c r="B37" s="49" t="s">
        <v>99</v>
      </c>
      <c r="H37" s="14">
        <f>SUM(H31:H36)</f>
        <v>61324</v>
      </c>
      <c r="I37" s="23">
        <f>SUM(I31:I36)</f>
        <v>0</v>
      </c>
      <c r="J37" s="14">
        <f>SUM(J31:J36)</f>
        <v>51565</v>
      </c>
    </row>
    <row r="39" spans="2:10" ht="15" customHeight="1">
      <c r="B39" s="49" t="s">
        <v>94</v>
      </c>
      <c r="J39" s="57"/>
    </row>
    <row r="40" spans="2:10" ht="15" customHeight="1">
      <c r="B40" s="49" t="s">
        <v>95</v>
      </c>
      <c r="J40" s="57"/>
    </row>
    <row r="41" spans="2:10" ht="15" customHeight="1">
      <c r="B41" s="50" t="s">
        <v>96</v>
      </c>
      <c r="G41" s="52" t="s">
        <v>247</v>
      </c>
      <c r="H41" s="39">
        <v>0</v>
      </c>
      <c r="I41" s="61"/>
      <c r="J41" s="62">
        <v>55</v>
      </c>
    </row>
    <row r="42" spans="2:11" ht="15" hidden="1">
      <c r="B42" s="50" t="s">
        <v>110</v>
      </c>
      <c r="H42" s="11">
        <v>0</v>
      </c>
      <c r="I42" s="61"/>
      <c r="J42" s="11">
        <f>2188-2188</f>
        <v>0</v>
      </c>
      <c r="K42" s="61"/>
    </row>
    <row r="43" spans="8:11" ht="15" hidden="1">
      <c r="H43" s="12">
        <f>SUM(H41:H42)</f>
        <v>0</v>
      </c>
      <c r="I43" s="61"/>
      <c r="J43" s="12">
        <f>SUM(J41:J42)</f>
        <v>55</v>
      </c>
      <c r="K43" s="61"/>
    </row>
    <row r="44" ht="15" customHeight="1">
      <c r="J44" s="57"/>
    </row>
    <row r="45" spans="2:10" ht="15" customHeight="1">
      <c r="B45" s="49" t="s">
        <v>12</v>
      </c>
      <c r="H45" s="39"/>
      <c r="J45" s="62"/>
    </row>
    <row r="46" spans="2:10" ht="14.25" customHeight="1">
      <c r="B46" s="23" t="s">
        <v>96</v>
      </c>
      <c r="G46" s="52" t="str">
        <f>+G41</f>
        <v>22</v>
      </c>
      <c r="H46" s="101">
        <f>67275+9831</f>
        <v>77106</v>
      </c>
      <c r="J46" s="58">
        <v>89213</v>
      </c>
    </row>
    <row r="47" spans="2:10" ht="15">
      <c r="B47" s="23" t="s">
        <v>112</v>
      </c>
      <c r="H47" s="11">
        <v>1991</v>
      </c>
      <c r="J47" s="55">
        <v>2246</v>
      </c>
    </row>
    <row r="48" spans="2:10" ht="15">
      <c r="B48" s="23" t="s">
        <v>111</v>
      </c>
      <c r="H48" s="11">
        <f>15383+1</f>
        <v>15384</v>
      </c>
      <c r="J48" s="55">
        <v>19689</v>
      </c>
    </row>
    <row r="49" spans="2:10" ht="15" hidden="1">
      <c r="B49" s="23" t="s">
        <v>126</v>
      </c>
      <c r="H49" s="11">
        <v>0</v>
      </c>
      <c r="J49" s="55">
        <v>0</v>
      </c>
    </row>
    <row r="50" spans="8:10" ht="15">
      <c r="H50" s="12">
        <f>SUM(H46:H49)</f>
        <v>94481</v>
      </c>
      <c r="J50" s="12">
        <f>SUM(J46:J49)</f>
        <v>111148</v>
      </c>
    </row>
    <row r="51" ht="15" customHeight="1">
      <c r="J51" s="57"/>
    </row>
    <row r="52" spans="2:10" ht="15" customHeight="1">
      <c r="B52" s="49" t="s">
        <v>100</v>
      </c>
      <c r="H52" s="14">
        <f>H43+H50</f>
        <v>94481</v>
      </c>
      <c r="J52" s="57">
        <f>J43+J50</f>
        <v>111203</v>
      </c>
    </row>
    <row r="53" spans="2:12" ht="15" customHeight="1" thickBot="1">
      <c r="B53" s="49" t="s">
        <v>101</v>
      </c>
      <c r="H53" s="40">
        <f>H37+H52</f>
        <v>155805</v>
      </c>
      <c r="I53" s="61"/>
      <c r="J53" s="40">
        <f>J37+J52</f>
        <v>162768</v>
      </c>
      <c r="K53" s="23">
        <f>+H53-H27</f>
        <v>0</v>
      </c>
      <c r="L53" s="23">
        <f>+J53-J27</f>
        <v>0</v>
      </c>
    </row>
    <row r="54" spans="2:10" ht="15">
      <c r="B54" s="50" t="s">
        <v>113</v>
      </c>
      <c r="H54" s="41">
        <f>H37/H31</f>
        <v>0.9539246492237812</v>
      </c>
      <c r="I54" s="41"/>
      <c r="J54" s="41">
        <f>J37/J31</f>
        <v>0.8021186572504122</v>
      </c>
    </row>
    <row r="55" spans="8:10" ht="15">
      <c r="H55" s="23"/>
      <c r="J55" s="22"/>
    </row>
    <row r="56" spans="1:11" s="2" customFormat="1" ht="12.75">
      <c r="A56" s="2" t="s">
        <v>117</v>
      </c>
      <c r="D56" s="3"/>
      <c r="E56" s="3"/>
      <c r="F56" s="3"/>
      <c r="G56" s="4"/>
      <c r="H56" s="3"/>
      <c r="J56" s="43"/>
      <c r="K56" s="43"/>
    </row>
    <row r="57" spans="1:11" s="2" customFormat="1" ht="12.75">
      <c r="A57" s="2" t="s">
        <v>187</v>
      </c>
      <c r="G57" s="6"/>
      <c r="H57" s="3"/>
      <c r="J57" s="43"/>
      <c r="K57" s="43"/>
    </row>
  </sheetData>
  <sheetProtection/>
  <printOptions/>
  <pageMargins left="0.75" right="0.75" top="0.5" bottom="0.75" header="0.5" footer="0.5"/>
  <pageSetup firstPageNumber="2" useFirstPageNumber="1" fitToHeight="1" fitToWidth="1" horizontalDpi="600" verticalDpi="600" orientation="portrait" paperSize="9" scale="95"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pane xSplit="4" ySplit="11" topLeftCell="E12" activePane="bottomRight" state="frozen"/>
      <selection pane="topLeft" activeCell="D341" sqref="D341"/>
      <selection pane="topRight" activeCell="D341" sqref="D341"/>
      <selection pane="bottomLeft" activeCell="D341" sqref="D341"/>
      <selection pane="bottomRight" activeCell="Q18" sqref="Q18"/>
    </sheetView>
  </sheetViews>
  <sheetFormatPr defaultColWidth="9.00390625" defaultRowHeight="16.5"/>
  <cols>
    <col min="1" max="1" width="9.875" style="20" customWidth="1"/>
    <col min="2" max="2" width="9.00390625" style="20" customWidth="1"/>
    <col min="3" max="3" width="11.625" style="20" customWidth="1"/>
    <col min="4" max="4" width="5.25390625" style="92" customWidth="1"/>
    <col min="5" max="5" width="8.125" style="20" customWidth="1"/>
    <col min="6" max="6" width="1.12109375" style="20" customWidth="1"/>
    <col min="7" max="7" width="7.875" style="20" customWidth="1"/>
    <col min="8" max="8" width="1.12109375" style="20" customWidth="1"/>
    <col min="9" max="9" width="8.75390625" style="20" customWidth="1"/>
    <col min="10" max="10" width="1.00390625" style="20" customWidth="1"/>
    <col min="11" max="11" width="7.25390625" style="20" customWidth="1"/>
    <col min="12" max="12" width="1.00390625" style="20" customWidth="1"/>
    <col min="13" max="13" width="7.125" style="20" customWidth="1"/>
    <col min="14" max="14" width="1.00390625" style="20" customWidth="1"/>
    <col min="15" max="15" width="9.25390625" style="20" customWidth="1"/>
    <col min="16" max="16" width="1.37890625" style="20" customWidth="1"/>
    <col min="17" max="17" width="8.375" style="20" customWidth="1"/>
    <col min="18" max="16384" width="9.00390625" style="20" customWidth="1"/>
  </cols>
  <sheetData>
    <row r="1" ht="16.5">
      <c r="A1" s="49" t="s">
        <v>0</v>
      </c>
    </row>
    <row r="2" ht="16.5">
      <c r="A2" s="49" t="s">
        <v>237</v>
      </c>
    </row>
    <row r="3" ht="16.5">
      <c r="A3" s="29" t="str">
        <f>+'income statement'!A3</f>
        <v>FOR THE FOURTH QUARTER ENDED 31 DECEMBER 2009</v>
      </c>
    </row>
    <row r="4" spans="1:17" ht="16.5">
      <c r="A4" s="93"/>
      <c r="E4" s="134" t="s">
        <v>115</v>
      </c>
      <c r="F4" s="135"/>
      <c r="G4" s="135"/>
      <c r="H4" s="135"/>
      <c r="I4" s="135"/>
      <c r="J4" s="135"/>
      <c r="K4" s="135"/>
      <c r="L4" s="135"/>
      <c r="M4" s="135"/>
      <c r="N4" s="135"/>
      <c r="O4" s="135"/>
      <c r="P4" s="135"/>
      <c r="Q4" s="135"/>
    </row>
    <row r="5" spans="1:13" ht="16.5">
      <c r="A5" s="93"/>
      <c r="F5" s="27"/>
      <c r="G5" s="134" t="s">
        <v>76</v>
      </c>
      <c r="H5" s="134"/>
      <c r="I5" s="134"/>
      <c r="J5" s="134"/>
      <c r="K5" s="134"/>
      <c r="L5" s="134"/>
      <c r="M5" s="134"/>
    </row>
    <row r="6" spans="1:15" ht="16.5">
      <c r="A6" s="93"/>
      <c r="F6" s="27"/>
      <c r="G6" s="27"/>
      <c r="H6" s="27"/>
      <c r="I6" s="27"/>
      <c r="J6" s="27"/>
      <c r="K6" s="27"/>
      <c r="L6" s="27"/>
      <c r="M6" s="27"/>
      <c r="O6" s="47" t="s">
        <v>208</v>
      </c>
    </row>
    <row r="7" spans="1:15" ht="16.5">
      <c r="A7" s="93"/>
      <c r="F7" s="27"/>
      <c r="G7" s="27"/>
      <c r="H7" s="27"/>
      <c r="I7" s="27"/>
      <c r="J7" s="27"/>
      <c r="K7" s="27"/>
      <c r="L7" s="27"/>
      <c r="M7" s="27"/>
      <c r="O7" s="47" t="s">
        <v>209</v>
      </c>
    </row>
    <row r="8" spans="1:15" ht="16.5">
      <c r="A8" s="93"/>
      <c r="E8" s="92"/>
      <c r="G8" s="27"/>
      <c r="H8" s="27"/>
      <c r="I8" s="27"/>
      <c r="J8" s="27"/>
      <c r="K8" s="27" t="s">
        <v>125</v>
      </c>
      <c r="L8" s="27"/>
      <c r="M8" s="27" t="s">
        <v>13</v>
      </c>
      <c r="O8" s="27" t="s">
        <v>210</v>
      </c>
    </row>
    <row r="9" spans="4:17" s="2" customFormat="1" ht="12.75">
      <c r="D9" s="6"/>
      <c r="E9" s="27" t="s">
        <v>13</v>
      </c>
      <c r="F9" s="47"/>
      <c r="G9" s="27" t="s">
        <v>14</v>
      </c>
      <c r="H9" s="27"/>
      <c r="I9" s="27" t="s">
        <v>80</v>
      </c>
      <c r="J9" s="27"/>
      <c r="K9" s="27" t="s">
        <v>164</v>
      </c>
      <c r="L9" s="27"/>
      <c r="M9" s="27" t="s">
        <v>165</v>
      </c>
      <c r="N9" s="47"/>
      <c r="O9" s="27" t="s">
        <v>166</v>
      </c>
      <c r="P9" s="47"/>
      <c r="Q9" s="47"/>
    </row>
    <row r="10" spans="4:17" s="2" customFormat="1" ht="12.75">
      <c r="D10" s="27"/>
      <c r="E10" s="27" t="s">
        <v>15</v>
      </c>
      <c r="F10" s="47"/>
      <c r="G10" s="27" t="s">
        <v>16</v>
      </c>
      <c r="H10" s="27"/>
      <c r="I10" s="27" t="s">
        <v>163</v>
      </c>
      <c r="J10" s="27"/>
      <c r="K10" s="27" t="s">
        <v>163</v>
      </c>
      <c r="L10" s="27"/>
      <c r="M10" s="27" t="s">
        <v>163</v>
      </c>
      <c r="N10" s="47"/>
      <c r="O10" s="27" t="s">
        <v>167</v>
      </c>
      <c r="P10" s="47"/>
      <c r="Q10" s="27" t="s">
        <v>17</v>
      </c>
    </row>
    <row r="11" spans="4:17" s="2" customFormat="1" ht="12.75">
      <c r="D11" s="6"/>
      <c r="E11" s="27" t="s">
        <v>2</v>
      </c>
      <c r="F11" s="47"/>
      <c r="G11" s="27" t="str">
        <f>E11</f>
        <v>RM'000</v>
      </c>
      <c r="H11" s="27"/>
      <c r="I11" s="27" t="s">
        <v>2</v>
      </c>
      <c r="J11" s="27"/>
      <c r="K11" s="27" t="s">
        <v>2</v>
      </c>
      <c r="L11" s="27"/>
      <c r="M11" s="27" t="s">
        <v>2</v>
      </c>
      <c r="N11" s="47"/>
      <c r="O11" s="27" t="str">
        <f>G11</f>
        <v>RM'000</v>
      </c>
      <c r="P11" s="47"/>
      <c r="Q11" s="27" t="str">
        <f>O11</f>
        <v>RM'000</v>
      </c>
    </row>
    <row r="12" spans="1:18" s="2" customFormat="1" ht="12.75">
      <c r="A12" s="1"/>
      <c r="D12" s="6"/>
      <c r="R12" s="3"/>
    </row>
    <row r="13" spans="1:18" s="2" customFormat="1" ht="12.75">
      <c r="A13" s="1" t="s">
        <v>188</v>
      </c>
      <c r="D13" s="6"/>
      <c r="E13" s="70">
        <v>64286</v>
      </c>
      <c r="F13" s="70"/>
      <c r="G13" s="70">
        <v>1798</v>
      </c>
      <c r="H13" s="70"/>
      <c r="I13" s="70">
        <v>2536</v>
      </c>
      <c r="J13" s="70"/>
      <c r="K13" s="70">
        <v>799</v>
      </c>
      <c r="L13" s="70"/>
      <c r="M13" s="70">
        <v>51</v>
      </c>
      <c r="N13" s="70"/>
      <c r="O13" s="70">
        <v>-17905</v>
      </c>
      <c r="P13" s="70"/>
      <c r="Q13" s="70">
        <f>SUM(E13:O13)</f>
        <v>51565</v>
      </c>
      <c r="R13" s="3"/>
    </row>
    <row r="14" spans="1:18" s="2" customFormat="1" ht="12.75">
      <c r="A14" s="1"/>
      <c r="D14" s="6"/>
      <c r="E14" s="8"/>
      <c r="F14" s="8"/>
      <c r="G14" s="8"/>
      <c r="H14" s="8"/>
      <c r="I14" s="8"/>
      <c r="J14" s="8"/>
      <c r="K14" s="8"/>
      <c r="L14" s="8"/>
      <c r="M14" s="8"/>
      <c r="N14" s="8"/>
      <c r="O14" s="8"/>
      <c r="P14" s="8"/>
      <c r="Q14" s="8"/>
      <c r="R14" s="3"/>
    </row>
    <row r="15" spans="1:17" s="2" customFormat="1" ht="12.75">
      <c r="A15" s="5" t="s">
        <v>127</v>
      </c>
      <c r="D15" s="6"/>
      <c r="E15" s="9">
        <v>0</v>
      </c>
      <c r="F15" s="9"/>
      <c r="G15" s="9">
        <v>0</v>
      </c>
      <c r="H15" s="9"/>
      <c r="I15" s="9">
        <v>0</v>
      </c>
      <c r="J15" s="9"/>
      <c r="K15" s="9">
        <v>-163</v>
      </c>
      <c r="L15" s="9"/>
      <c r="M15" s="9">
        <v>0</v>
      </c>
      <c r="N15" s="9"/>
      <c r="O15" s="9">
        <v>0</v>
      </c>
      <c r="P15" s="9"/>
      <c r="Q15" s="9">
        <f>SUM(E15:O15)</f>
        <v>-163</v>
      </c>
    </row>
    <row r="16" spans="1:17" s="2" customFormat="1" ht="12.75">
      <c r="A16" s="5"/>
      <c r="D16" s="6"/>
      <c r="E16" s="9"/>
      <c r="F16" s="9"/>
      <c r="G16" s="9"/>
      <c r="H16" s="9"/>
      <c r="I16" s="9"/>
      <c r="J16" s="9"/>
      <c r="K16" s="9"/>
      <c r="L16" s="9"/>
      <c r="M16" s="9"/>
      <c r="N16" s="9"/>
      <c r="O16" s="9"/>
      <c r="P16" s="9"/>
      <c r="Q16" s="9"/>
    </row>
    <row r="17" spans="1:18" s="2" customFormat="1" ht="12.75">
      <c r="A17" s="2" t="s">
        <v>238</v>
      </c>
      <c r="D17" s="6"/>
      <c r="E17" s="3">
        <v>0</v>
      </c>
      <c r="F17" s="3"/>
      <c r="G17" s="3">
        <v>0</v>
      </c>
      <c r="H17" s="3"/>
      <c r="I17" s="3">
        <v>0</v>
      </c>
      <c r="J17" s="3"/>
      <c r="K17" s="3">
        <v>0</v>
      </c>
      <c r="L17" s="3"/>
      <c r="M17" s="3">
        <v>0</v>
      </c>
      <c r="N17" s="3"/>
      <c r="O17" s="3">
        <f>+'income statement'!G32</f>
        <v>9689</v>
      </c>
      <c r="P17" s="3"/>
      <c r="Q17" s="3">
        <f>SUM(E17:O17)</f>
        <v>9689</v>
      </c>
      <c r="R17" s="3"/>
    </row>
    <row r="18" spans="4:18" s="2" customFormat="1" ht="12.75">
      <c r="D18" s="6"/>
      <c r="E18" s="3"/>
      <c r="F18" s="3"/>
      <c r="G18" s="3"/>
      <c r="H18" s="3"/>
      <c r="I18" s="3"/>
      <c r="J18" s="3"/>
      <c r="K18" s="3"/>
      <c r="L18" s="3"/>
      <c r="M18" s="3"/>
      <c r="N18" s="3"/>
      <c r="O18" s="3"/>
      <c r="P18" s="3"/>
      <c r="Q18" s="3"/>
      <c r="R18" s="3"/>
    </row>
    <row r="19" spans="1:18" s="2" customFormat="1" ht="12.75">
      <c r="A19" s="2" t="s">
        <v>248</v>
      </c>
      <c r="D19" s="6"/>
      <c r="E19" s="3"/>
      <c r="F19" s="3"/>
      <c r="G19" s="3"/>
      <c r="H19" s="3"/>
      <c r="I19" s="3">
        <v>233</v>
      </c>
      <c r="J19" s="3"/>
      <c r="K19" s="3"/>
      <c r="L19" s="3"/>
      <c r="M19" s="3"/>
      <c r="N19" s="3"/>
      <c r="O19" s="3"/>
      <c r="P19" s="3"/>
      <c r="Q19" s="3">
        <f>SUM(E19:O19)</f>
        <v>233</v>
      </c>
      <c r="R19" s="3"/>
    </row>
    <row r="20" spans="4:18" s="2" customFormat="1" ht="12.75">
      <c r="D20" s="6"/>
      <c r="E20" s="3"/>
      <c r="F20" s="3"/>
      <c r="G20" s="3"/>
      <c r="H20" s="3"/>
      <c r="I20" s="3"/>
      <c r="J20" s="3"/>
      <c r="K20" s="3"/>
      <c r="L20" s="3"/>
      <c r="M20" s="3"/>
      <c r="N20" s="3"/>
      <c r="O20" s="3"/>
      <c r="P20" s="3"/>
      <c r="Q20" s="3"/>
      <c r="R20" s="3"/>
    </row>
    <row r="21" spans="1:18" s="2" customFormat="1" ht="12.75" hidden="1">
      <c r="A21" s="2" t="s">
        <v>175</v>
      </c>
      <c r="D21" s="6"/>
      <c r="E21" s="3"/>
      <c r="F21" s="3"/>
      <c r="G21" s="3"/>
      <c r="H21" s="3"/>
      <c r="I21" s="3"/>
      <c r="J21" s="3"/>
      <c r="K21" s="3"/>
      <c r="L21" s="3"/>
      <c r="M21" s="3"/>
      <c r="N21" s="3"/>
      <c r="O21" s="3"/>
      <c r="P21" s="3"/>
      <c r="Q21" s="3"/>
      <c r="R21" s="3"/>
    </row>
    <row r="22" spans="1:18" s="2" customFormat="1" ht="12.75" hidden="1">
      <c r="A22" s="102" t="s">
        <v>259</v>
      </c>
      <c r="D22" s="6"/>
      <c r="E22" s="3">
        <v>0</v>
      </c>
      <c r="F22" s="3"/>
      <c r="G22" s="3">
        <v>0</v>
      </c>
      <c r="H22" s="3"/>
      <c r="I22" s="3">
        <v>0</v>
      </c>
      <c r="J22" s="3"/>
      <c r="K22" s="3">
        <v>0</v>
      </c>
      <c r="L22" s="3"/>
      <c r="M22" s="3">
        <v>0</v>
      </c>
      <c r="N22" s="3"/>
      <c r="O22" s="3">
        <v>0</v>
      </c>
      <c r="P22" s="3"/>
      <c r="Q22" s="3">
        <f>SUM(E22:O22)</f>
        <v>0</v>
      </c>
      <c r="R22" s="3"/>
    </row>
    <row r="23" spans="4:18" s="2" customFormat="1" ht="12.75" hidden="1">
      <c r="D23" s="6"/>
      <c r="E23" s="70"/>
      <c r="F23" s="70"/>
      <c r="G23" s="70"/>
      <c r="H23" s="70"/>
      <c r="I23" s="70"/>
      <c r="J23" s="70"/>
      <c r="K23" s="70"/>
      <c r="L23" s="70"/>
      <c r="M23" s="70"/>
      <c r="N23" s="70"/>
      <c r="O23" s="70"/>
      <c r="P23" s="70"/>
      <c r="Q23" s="70"/>
      <c r="R23" s="9"/>
    </row>
    <row r="24" spans="1:17" s="2" customFormat="1" ht="12.75" hidden="1">
      <c r="A24" s="5" t="s">
        <v>128</v>
      </c>
      <c r="D24" s="6"/>
      <c r="E24" s="3">
        <v>0</v>
      </c>
      <c r="F24" s="3"/>
      <c r="G24" s="7">
        <v>0</v>
      </c>
      <c r="H24" s="8"/>
      <c r="I24" s="8">
        <v>0</v>
      </c>
      <c r="J24" s="8"/>
      <c r="K24" s="8">
        <v>0</v>
      </c>
      <c r="L24" s="8"/>
      <c r="M24" s="8">
        <v>0</v>
      </c>
      <c r="N24" s="8"/>
      <c r="O24" s="8">
        <v>0</v>
      </c>
      <c r="P24" s="3"/>
      <c r="Q24" s="3">
        <f>SUM(E24:O24)</f>
        <v>0</v>
      </c>
    </row>
    <row r="25" spans="4:18" s="2" customFormat="1" ht="12.75" hidden="1">
      <c r="D25" s="6"/>
      <c r="E25" s="3"/>
      <c r="F25" s="3"/>
      <c r="G25" s="3"/>
      <c r="H25" s="3"/>
      <c r="I25" s="3"/>
      <c r="J25" s="3"/>
      <c r="K25" s="3"/>
      <c r="L25" s="3"/>
      <c r="M25" s="3"/>
      <c r="N25" s="3"/>
      <c r="O25" s="3"/>
      <c r="P25" s="3"/>
      <c r="Q25" s="3"/>
      <c r="R25" s="3"/>
    </row>
    <row r="26" spans="1:18" s="2" customFormat="1" ht="13.5" thickBot="1">
      <c r="A26" s="1" t="s">
        <v>258</v>
      </c>
      <c r="D26" s="6"/>
      <c r="E26" s="28">
        <f>SUM(E13:E24)</f>
        <v>64286</v>
      </c>
      <c r="F26" s="28"/>
      <c r="G26" s="28">
        <f>SUM(G13:G24)</f>
        <v>1798</v>
      </c>
      <c r="H26" s="28"/>
      <c r="I26" s="28">
        <f>SUM(I13:I24)</f>
        <v>2769</v>
      </c>
      <c r="J26" s="28"/>
      <c r="K26" s="28">
        <f>SUM(K13:K24)</f>
        <v>636</v>
      </c>
      <c r="L26" s="28"/>
      <c r="M26" s="28">
        <f>SUM(M13:M24)</f>
        <v>51</v>
      </c>
      <c r="N26" s="28"/>
      <c r="O26" s="28">
        <f>SUM(O13:O24)</f>
        <v>-8216</v>
      </c>
      <c r="P26" s="28"/>
      <c r="Q26" s="28">
        <f>SUM(Q13:Q24)</f>
        <v>61324</v>
      </c>
      <c r="R26" s="3">
        <f>'balance sheet'!H37-Q26</f>
        <v>0</v>
      </c>
    </row>
    <row r="27" spans="4:17" s="2" customFormat="1" ht="13.5" thickTop="1">
      <c r="D27" s="6"/>
      <c r="E27" s="27"/>
      <c r="F27" s="47"/>
      <c r="G27" s="27"/>
      <c r="H27" s="27"/>
      <c r="I27" s="27"/>
      <c r="J27" s="27"/>
      <c r="K27" s="27"/>
      <c r="L27" s="27"/>
      <c r="M27" s="27"/>
      <c r="N27" s="47"/>
      <c r="O27" s="27"/>
      <c r="P27" s="47"/>
      <c r="Q27" s="27"/>
    </row>
    <row r="28" spans="1:18" s="2" customFormat="1" ht="12.75">
      <c r="A28" s="1" t="s">
        <v>189</v>
      </c>
      <c r="D28" s="6"/>
      <c r="E28" s="70">
        <v>64286</v>
      </c>
      <c r="F28" s="70"/>
      <c r="G28" s="70">
        <v>1798</v>
      </c>
      <c r="H28" s="70"/>
      <c r="I28" s="70">
        <v>2536</v>
      </c>
      <c r="J28" s="70"/>
      <c r="K28" s="70">
        <v>59</v>
      </c>
      <c r="L28" s="70"/>
      <c r="M28" s="70">
        <v>47</v>
      </c>
      <c r="N28" s="70"/>
      <c r="O28" s="70">
        <v>29273</v>
      </c>
      <c r="P28" s="70"/>
      <c r="Q28" s="70">
        <f>SUM(E28:O28)</f>
        <v>97999</v>
      </c>
      <c r="R28" s="3"/>
    </row>
    <row r="29" spans="1:18" s="2" customFormat="1" ht="12.75">
      <c r="A29" s="2" t="s">
        <v>250</v>
      </c>
      <c r="D29" s="6"/>
      <c r="E29" s="70"/>
      <c r="F29" s="70"/>
      <c r="G29" s="70"/>
      <c r="H29" s="70"/>
      <c r="I29" s="70"/>
      <c r="J29" s="70"/>
      <c r="K29" s="70"/>
      <c r="L29" s="70"/>
      <c r="M29" s="70"/>
      <c r="N29" s="70"/>
      <c r="O29" s="70"/>
      <c r="P29" s="70"/>
      <c r="Q29" s="70"/>
      <c r="R29" s="3"/>
    </row>
    <row r="30" spans="4:18" s="2" customFormat="1" ht="12.75">
      <c r="D30" s="6"/>
      <c r="E30" s="70"/>
      <c r="F30" s="70"/>
      <c r="G30" s="70"/>
      <c r="H30" s="70"/>
      <c r="I30" s="70"/>
      <c r="J30" s="70"/>
      <c r="K30" s="70"/>
      <c r="L30" s="70"/>
      <c r="M30" s="70"/>
      <c r="N30" s="70"/>
      <c r="O30" s="70"/>
      <c r="P30" s="70"/>
      <c r="Q30" s="70"/>
      <c r="R30" s="3"/>
    </row>
    <row r="31" spans="1:18" s="2" customFormat="1" ht="12.75">
      <c r="A31" s="2" t="s">
        <v>123</v>
      </c>
      <c r="D31" s="6"/>
      <c r="E31" s="70"/>
      <c r="F31" s="70"/>
      <c r="G31" s="70"/>
      <c r="H31" s="70"/>
      <c r="I31" s="70"/>
      <c r="J31" s="70"/>
      <c r="K31" s="70"/>
      <c r="L31" s="70"/>
      <c r="M31" s="70"/>
      <c r="N31" s="70"/>
      <c r="O31" s="70"/>
      <c r="P31" s="70"/>
      <c r="Q31" s="70">
        <f>SUM(E31:O31)</f>
        <v>0</v>
      </c>
      <c r="R31" s="3"/>
    </row>
    <row r="32" spans="1:18" s="2" customFormat="1" ht="12.75">
      <c r="A32" s="108" t="s">
        <v>251</v>
      </c>
      <c r="D32" s="6"/>
      <c r="E32" s="70">
        <v>0</v>
      </c>
      <c r="F32" s="70"/>
      <c r="G32" s="70">
        <v>0</v>
      </c>
      <c r="H32" s="70"/>
      <c r="I32" s="70">
        <v>0</v>
      </c>
      <c r="J32" s="70"/>
      <c r="K32" s="70">
        <v>0</v>
      </c>
      <c r="L32" s="70"/>
      <c r="M32" s="70">
        <v>0</v>
      </c>
      <c r="N32" s="70"/>
      <c r="O32" s="70">
        <v>2188</v>
      </c>
      <c r="P32" s="70"/>
      <c r="Q32" s="70">
        <f>SUM(E32:O32)</f>
        <v>2188</v>
      </c>
      <c r="R32" s="3"/>
    </row>
    <row r="33" spans="4:18" s="2" customFormat="1" ht="12.75">
      <c r="D33" s="6"/>
      <c r="E33" s="71"/>
      <c r="F33" s="71"/>
      <c r="G33" s="71"/>
      <c r="H33" s="71"/>
      <c r="I33" s="71"/>
      <c r="J33" s="71"/>
      <c r="K33" s="71"/>
      <c r="L33" s="71"/>
      <c r="M33" s="71"/>
      <c r="N33" s="71"/>
      <c r="O33" s="71"/>
      <c r="P33" s="71"/>
      <c r="Q33" s="71"/>
      <c r="R33" s="3"/>
    </row>
    <row r="34" spans="1:18" s="2" customFormat="1" ht="12.75">
      <c r="A34" s="1" t="s">
        <v>144</v>
      </c>
      <c r="D34" s="6"/>
      <c r="E34" s="70">
        <f>SUM(E28:E33)</f>
        <v>64286</v>
      </c>
      <c r="F34" s="70"/>
      <c r="G34" s="70">
        <f>SUM(G28:G33)</f>
        <v>1798</v>
      </c>
      <c r="H34" s="70"/>
      <c r="I34" s="70">
        <f>SUM(I28:I33)</f>
        <v>2536</v>
      </c>
      <c r="J34" s="70"/>
      <c r="K34" s="70">
        <f>SUM(K28:K33)</f>
        <v>59</v>
      </c>
      <c r="L34" s="70"/>
      <c r="M34" s="70">
        <f>SUM(M28:M33)</f>
        <v>47</v>
      </c>
      <c r="N34" s="70"/>
      <c r="O34" s="70">
        <f>SUM(O28:O33)</f>
        <v>31461</v>
      </c>
      <c r="P34" s="70"/>
      <c r="Q34" s="70">
        <f>SUM(Q28:Q33)</f>
        <v>100187</v>
      </c>
      <c r="R34" s="3"/>
    </row>
    <row r="35" spans="1:18" s="2" customFormat="1" ht="12.75">
      <c r="A35" s="1"/>
      <c r="D35" s="6"/>
      <c r="E35" s="70"/>
      <c r="F35" s="70"/>
      <c r="G35" s="70"/>
      <c r="H35" s="70"/>
      <c r="I35" s="70"/>
      <c r="J35" s="70"/>
      <c r="K35" s="70"/>
      <c r="L35" s="70"/>
      <c r="M35" s="70"/>
      <c r="N35" s="70"/>
      <c r="O35" s="70"/>
      <c r="P35" s="70"/>
      <c r="Q35" s="70"/>
      <c r="R35" s="3"/>
    </row>
    <row r="36" spans="1:17" s="2" customFormat="1" ht="12.75">
      <c r="A36" s="5" t="s">
        <v>127</v>
      </c>
      <c r="D36" s="6"/>
      <c r="E36" s="9">
        <v>0</v>
      </c>
      <c r="F36" s="9"/>
      <c r="G36" s="9">
        <v>0</v>
      </c>
      <c r="H36" s="9"/>
      <c r="I36" s="9">
        <v>0</v>
      </c>
      <c r="J36" s="9"/>
      <c r="K36" s="9">
        <v>885</v>
      </c>
      <c r="L36" s="9"/>
      <c r="M36" s="9">
        <v>0</v>
      </c>
      <c r="N36" s="9"/>
      <c r="O36" s="9">
        <v>0</v>
      </c>
      <c r="P36" s="9"/>
      <c r="Q36" s="9">
        <f>SUM(E36:O36)</f>
        <v>885</v>
      </c>
    </row>
    <row r="37" spans="1:17" s="2" customFormat="1" ht="12.75">
      <c r="A37" s="5"/>
      <c r="D37" s="6"/>
      <c r="E37" s="9"/>
      <c r="F37" s="9"/>
      <c r="G37" s="9"/>
      <c r="H37" s="9"/>
      <c r="I37" s="9"/>
      <c r="J37" s="9"/>
      <c r="K37" s="9"/>
      <c r="L37" s="9"/>
      <c r="M37" s="9"/>
      <c r="N37" s="9"/>
      <c r="O37" s="9"/>
      <c r="P37" s="9"/>
      <c r="Q37" s="9"/>
    </row>
    <row r="38" spans="1:18" s="2" customFormat="1" ht="12.75">
      <c r="A38" s="2" t="s">
        <v>239</v>
      </c>
      <c r="D38" s="6"/>
      <c r="E38" s="3">
        <v>0</v>
      </c>
      <c r="F38" s="3"/>
      <c r="G38" s="3">
        <v>0</v>
      </c>
      <c r="H38" s="3"/>
      <c r="I38" s="3">
        <v>0</v>
      </c>
      <c r="J38" s="3"/>
      <c r="K38" s="3">
        <v>0</v>
      </c>
      <c r="L38" s="3"/>
      <c r="M38" s="3">
        <v>0</v>
      </c>
      <c r="N38" s="3"/>
      <c r="O38" s="3">
        <f>+'income statement'!H32</f>
        <v>-46296</v>
      </c>
      <c r="P38" s="3"/>
      <c r="Q38" s="3">
        <f>SUM(E38:O38)</f>
        <v>-46296</v>
      </c>
      <c r="R38" s="3"/>
    </row>
    <row r="39" spans="4:18" s="2" customFormat="1" ht="12.75">
      <c r="D39" s="6"/>
      <c r="E39" s="3"/>
      <c r="F39" s="3"/>
      <c r="G39" s="3"/>
      <c r="H39" s="3"/>
      <c r="I39" s="3"/>
      <c r="J39" s="3"/>
      <c r="K39" s="3"/>
      <c r="L39" s="3"/>
      <c r="M39" s="3"/>
      <c r="N39" s="3"/>
      <c r="O39" s="3"/>
      <c r="P39" s="3"/>
      <c r="Q39" s="3"/>
      <c r="R39" s="3"/>
    </row>
    <row r="40" spans="1:17" s="2" customFormat="1" ht="12.75">
      <c r="A40" s="5" t="s">
        <v>252</v>
      </c>
      <c r="D40" s="6"/>
      <c r="E40" s="24">
        <v>0</v>
      </c>
      <c r="F40" s="24"/>
      <c r="G40" s="17">
        <v>0</v>
      </c>
      <c r="H40" s="17"/>
      <c r="I40" s="17">
        <v>0</v>
      </c>
      <c r="J40" s="17"/>
      <c r="K40" s="17">
        <v>0</v>
      </c>
      <c r="L40" s="17"/>
      <c r="M40" s="17">
        <v>0</v>
      </c>
      <c r="O40" s="109">
        <v>-3214</v>
      </c>
      <c r="Q40" s="3">
        <f>SUM(E40:O40)</f>
        <v>-3214</v>
      </c>
    </row>
    <row r="41" spans="1:17" s="2" customFormat="1" ht="12.75">
      <c r="A41" s="5"/>
      <c r="D41" s="6"/>
      <c r="E41" s="24"/>
      <c r="F41" s="24"/>
      <c r="G41" s="24"/>
      <c r="H41" s="17"/>
      <c r="I41" s="17"/>
      <c r="J41" s="17"/>
      <c r="K41" s="17"/>
      <c r="L41" s="17"/>
      <c r="M41" s="17"/>
      <c r="N41" s="17"/>
      <c r="O41" s="17"/>
      <c r="Q41" s="3"/>
    </row>
    <row r="42" spans="1:17" s="2" customFormat="1" ht="12.75">
      <c r="A42" s="5" t="s">
        <v>128</v>
      </c>
      <c r="D42" s="6"/>
      <c r="E42" s="3">
        <v>0</v>
      </c>
      <c r="F42" s="3"/>
      <c r="G42" s="7">
        <v>0</v>
      </c>
      <c r="H42" s="8"/>
      <c r="I42" s="8">
        <v>0</v>
      </c>
      <c r="J42" s="8"/>
      <c r="K42" s="8">
        <v>0</v>
      </c>
      <c r="L42" s="8"/>
      <c r="M42" s="8">
        <v>4</v>
      </c>
      <c r="N42" s="8"/>
      <c r="O42" s="8">
        <v>0</v>
      </c>
      <c r="P42" s="3"/>
      <c r="Q42" s="3">
        <f>SUM(E42:O42)</f>
        <v>4</v>
      </c>
    </row>
    <row r="43" spans="1:17" s="2" customFormat="1" ht="12.75">
      <c r="A43" s="5"/>
      <c r="D43" s="6"/>
      <c r="E43" s="3"/>
      <c r="F43" s="3"/>
      <c r="G43" s="7"/>
      <c r="H43" s="8"/>
      <c r="I43" s="8"/>
      <c r="J43" s="8"/>
      <c r="K43" s="8"/>
      <c r="L43" s="8"/>
      <c r="M43" s="8"/>
      <c r="N43" s="8"/>
      <c r="O43" s="8"/>
      <c r="P43" s="3"/>
      <c r="Q43" s="3"/>
    </row>
    <row r="44" spans="1:18" s="2" customFormat="1" ht="13.5" thickBot="1">
      <c r="A44" s="1" t="s">
        <v>205</v>
      </c>
      <c r="D44" s="6"/>
      <c r="E44" s="28">
        <f>SUM(E34:E42)</f>
        <v>64286</v>
      </c>
      <c r="F44" s="28">
        <f>SUM(F28:F42)</f>
        <v>0</v>
      </c>
      <c r="G44" s="28">
        <f>SUM(G34:G42)</f>
        <v>1798</v>
      </c>
      <c r="H44" s="28">
        <f>SUM(H28:H42)</f>
        <v>0</v>
      </c>
      <c r="I44" s="28">
        <f>SUM(I34:I43)</f>
        <v>2536</v>
      </c>
      <c r="J44" s="28">
        <f>SUM(J28:J42)</f>
        <v>0</v>
      </c>
      <c r="K44" s="28">
        <f>SUM(K34:K42)</f>
        <v>944</v>
      </c>
      <c r="L44" s="28">
        <f>SUM(L28:L42)</f>
        <v>0</v>
      </c>
      <c r="M44" s="28">
        <f>SUM(M34:M42)</f>
        <v>51</v>
      </c>
      <c r="N44" s="28">
        <f>SUM(N28:N42)</f>
        <v>0</v>
      </c>
      <c r="O44" s="28">
        <f>SUM(O34:O42)</f>
        <v>-18049</v>
      </c>
      <c r="P44" s="28">
        <f>SUM(P28:P42)</f>
        <v>0</v>
      </c>
      <c r="Q44" s="28">
        <f>SUM(Q34:Q43)</f>
        <v>51566</v>
      </c>
      <c r="R44" s="3"/>
    </row>
    <row r="45" spans="4:17" s="2" customFormat="1" ht="13.5" thickTop="1">
      <c r="D45" s="6"/>
      <c r="E45" s="47"/>
      <c r="F45" s="47"/>
      <c r="G45" s="47"/>
      <c r="H45" s="47"/>
      <c r="I45" s="47"/>
      <c r="J45" s="47"/>
      <c r="K45" s="47"/>
      <c r="L45" s="47"/>
      <c r="M45" s="47"/>
      <c r="N45" s="47"/>
      <c r="O45" s="94"/>
      <c r="P45" s="47"/>
      <c r="Q45" s="94"/>
    </row>
    <row r="46" spans="1:18" s="2" customFormat="1" ht="12.75">
      <c r="A46" s="1"/>
      <c r="D46" s="6"/>
      <c r="E46" s="9"/>
      <c r="F46" s="9"/>
      <c r="G46" s="9"/>
      <c r="H46" s="9"/>
      <c r="I46" s="9"/>
      <c r="J46" s="9"/>
      <c r="K46" s="9"/>
      <c r="L46" s="9"/>
      <c r="M46" s="9"/>
      <c r="N46" s="9"/>
      <c r="O46" s="9"/>
      <c r="P46" s="9"/>
      <c r="Q46" s="9"/>
      <c r="R46" s="3"/>
    </row>
    <row r="47" spans="1:18" s="2" customFormat="1" ht="12.75">
      <c r="A47" s="1"/>
      <c r="D47" s="6"/>
      <c r="E47" s="9"/>
      <c r="F47" s="9"/>
      <c r="G47" s="9"/>
      <c r="H47" s="9"/>
      <c r="I47" s="9"/>
      <c r="J47" s="9"/>
      <c r="K47" s="9"/>
      <c r="L47" s="9"/>
      <c r="M47" s="9"/>
      <c r="N47" s="9"/>
      <c r="O47" s="9"/>
      <c r="P47" s="9"/>
      <c r="Q47" s="9"/>
      <c r="R47" s="3"/>
    </row>
    <row r="48" spans="1:18" s="2" customFormat="1" ht="12.75">
      <c r="A48" s="1"/>
      <c r="D48" s="6"/>
      <c r="E48" s="9"/>
      <c r="F48" s="9"/>
      <c r="G48" s="9"/>
      <c r="H48" s="9"/>
      <c r="I48" s="9"/>
      <c r="J48" s="9"/>
      <c r="K48" s="9"/>
      <c r="L48" s="9"/>
      <c r="M48" s="9"/>
      <c r="N48" s="9"/>
      <c r="O48" s="9"/>
      <c r="P48" s="9"/>
      <c r="Q48" s="9"/>
      <c r="R48" s="3"/>
    </row>
    <row r="49" spans="1:18" s="2" customFormat="1" ht="12.75">
      <c r="A49" s="1"/>
      <c r="D49" s="6"/>
      <c r="E49" s="9"/>
      <c r="F49" s="9"/>
      <c r="G49" s="9"/>
      <c r="H49" s="9"/>
      <c r="I49" s="9"/>
      <c r="J49" s="9"/>
      <c r="K49" s="9"/>
      <c r="L49" s="9"/>
      <c r="M49" s="9"/>
      <c r="N49" s="9"/>
      <c r="O49" s="9"/>
      <c r="P49" s="9"/>
      <c r="Q49" s="9"/>
      <c r="R49" s="3"/>
    </row>
    <row r="50" spans="1:18" s="2" customFormat="1" ht="12.75">
      <c r="A50" s="1"/>
      <c r="D50" s="6"/>
      <c r="E50" s="9"/>
      <c r="F50" s="9"/>
      <c r="G50" s="9"/>
      <c r="H50" s="9"/>
      <c r="I50" s="9"/>
      <c r="J50" s="9"/>
      <c r="K50" s="9"/>
      <c r="L50" s="9"/>
      <c r="M50" s="9"/>
      <c r="N50" s="9"/>
      <c r="O50" s="9"/>
      <c r="P50" s="9"/>
      <c r="Q50" s="9"/>
      <c r="R50" s="3"/>
    </row>
    <row r="51" spans="1:18" s="2" customFormat="1" ht="12.75">
      <c r="A51" s="1"/>
      <c r="D51" s="6"/>
      <c r="E51" s="9"/>
      <c r="F51" s="9"/>
      <c r="G51" s="9"/>
      <c r="H51" s="9"/>
      <c r="I51" s="9"/>
      <c r="J51" s="9"/>
      <c r="K51" s="9"/>
      <c r="L51" s="9"/>
      <c r="M51" s="9"/>
      <c r="N51" s="9"/>
      <c r="O51" s="9"/>
      <c r="P51" s="9"/>
      <c r="Q51" s="9"/>
      <c r="R51" s="3"/>
    </row>
    <row r="52" spans="1:18" s="2" customFormat="1" ht="12.75">
      <c r="A52" s="1"/>
      <c r="D52" s="6"/>
      <c r="E52" s="9"/>
      <c r="F52" s="9"/>
      <c r="G52" s="9"/>
      <c r="H52" s="9"/>
      <c r="I52" s="9"/>
      <c r="J52" s="9"/>
      <c r="K52" s="9"/>
      <c r="L52" s="9"/>
      <c r="M52" s="9"/>
      <c r="N52" s="9"/>
      <c r="O52" s="9"/>
      <c r="P52" s="9"/>
      <c r="Q52" s="9"/>
      <c r="R52" s="3"/>
    </row>
    <row r="53" spans="1:18" s="2" customFormat="1" ht="12.75">
      <c r="A53" s="1"/>
      <c r="D53" s="6"/>
      <c r="E53" s="9"/>
      <c r="F53" s="9"/>
      <c r="G53" s="9"/>
      <c r="H53" s="9"/>
      <c r="I53" s="9"/>
      <c r="J53" s="9"/>
      <c r="K53" s="9"/>
      <c r="L53" s="9"/>
      <c r="M53" s="9"/>
      <c r="N53" s="9"/>
      <c r="O53" s="9"/>
      <c r="P53" s="9"/>
      <c r="Q53" s="9"/>
      <c r="R53" s="3"/>
    </row>
    <row r="54" spans="1:18" s="2" customFormat="1" ht="12.75">
      <c r="A54" s="1"/>
      <c r="D54" s="6"/>
      <c r="E54" s="9"/>
      <c r="F54" s="9"/>
      <c r="G54" s="9"/>
      <c r="H54" s="9"/>
      <c r="I54" s="9"/>
      <c r="J54" s="9"/>
      <c r="K54" s="9"/>
      <c r="L54" s="9"/>
      <c r="M54" s="9"/>
      <c r="N54" s="9"/>
      <c r="O54" s="9"/>
      <c r="P54" s="9"/>
      <c r="Q54" s="9"/>
      <c r="R54" s="3"/>
    </row>
    <row r="55" spans="1:18" s="2" customFormat="1" ht="12.75">
      <c r="A55" s="1"/>
      <c r="D55" s="6"/>
      <c r="E55" s="9"/>
      <c r="F55" s="9"/>
      <c r="G55" s="9"/>
      <c r="H55" s="9"/>
      <c r="I55" s="9"/>
      <c r="J55" s="9"/>
      <c r="K55" s="9"/>
      <c r="L55" s="9"/>
      <c r="M55" s="9"/>
      <c r="N55" s="9"/>
      <c r="O55" s="9"/>
      <c r="P55" s="9"/>
      <c r="Q55" s="9"/>
      <c r="R55" s="3"/>
    </row>
    <row r="56" spans="1:18" s="2" customFormat="1" ht="12.75">
      <c r="A56" s="1"/>
      <c r="D56" s="6"/>
      <c r="E56" s="9"/>
      <c r="F56" s="9"/>
      <c r="G56" s="9"/>
      <c r="H56" s="9"/>
      <c r="I56" s="9"/>
      <c r="J56" s="9"/>
      <c r="K56" s="9"/>
      <c r="L56" s="9"/>
      <c r="M56" s="9"/>
      <c r="N56" s="9"/>
      <c r="O56" s="9"/>
      <c r="P56" s="9"/>
      <c r="Q56" s="9"/>
      <c r="R56" s="3"/>
    </row>
    <row r="57" spans="1:18" s="2" customFormat="1" ht="12.75">
      <c r="A57" s="1"/>
      <c r="D57" s="6"/>
      <c r="E57" s="9"/>
      <c r="F57" s="9"/>
      <c r="G57" s="9"/>
      <c r="H57" s="9"/>
      <c r="I57" s="9"/>
      <c r="J57" s="9"/>
      <c r="K57" s="9"/>
      <c r="L57" s="9"/>
      <c r="M57" s="9"/>
      <c r="N57" s="9"/>
      <c r="O57" s="9"/>
      <c r="P57" s="9"/>
      <c r="Q57" s="9"/>
      <c r="R57" s="3"/>
    </row>
    <row r="58" spans="1:18" s="2" customFormat="1" ht="12.75">
      <c r="A58" s="1"/>
      <c r="D58" s="6"/>
      <c r="E58" s="9"/>
      <c r="F58" s="9"/>
      <c r="G58" s="9"/>
      <c r="H58" s="9"/>
      <c r="I58" s="9"/>
      <c r="J58" s="9"/>
      <c r="K58" s="9"/>
      <c r="L58" s="9"/>
      <c r="M58" s="9"/>
      <c r="N58" s="9"/>
      <c r="O58" s="9"/>
      <c r="P58" s="9"/>
      <c r="Q58" s="9"/>
      <c r="R58" s="3"/>
    </row>
    <row r="59" spans="1:18" s="2" customFormat="1" ht="12.75">
      <c r="A59" s="1"/>
      <c r="D59" s="6"/>
      <c r="E59" s="9"/>
      <c r="F59" s="9"/>
      <c r="G59" s="9"/>
      <c r="H59" s="9"/>
      <c r="I59" s="9"/>
      <c r="J59" s="9"/>
      <c r="K59" s="9"/>
      <c r="L59" s="9"/>
      <c r="M59" s="9"/>
      <c r="N59" s="9"/>
      <c r="O59" s="9"/>
      <c r="P59" s="9"/>
      <c r="Q59" s="9"/>
      <c r="R59" s="3"/>
    </row>
    <row r="60" spans="1:18" s="2" customFormat="1" ht="12.75">
      <c r="A60" s="1"/>
      <c r="D60" s="6"/>
      <c r="E60" s="9"/>
      <c r="F60" s="9"/>
      <c r="G60" s="9"/>
      <c r="H60" s="9"/>
      <c r="I60" s="9"/>
      <c r="J60" s="9"/>
      <c r="K60" s="9"/>
      <c r="L60" s="9"/>
      <c r="M60" s="9"/>
      <c r="N60" s="9"/>
      <c r="O60" s="9"/>
      <c r="P60" s="9"/>
      <c r="Q60" s="9"/>
      <c r="R60" s="3"/>
    </row>
    <row r="61" spans="1:18" s="2" customFormat="1" ht="12.75">
      <c r="A61" s="1"/>
      <c r="D61" s="6"/>
      <c r="E61" s="9"/>
      <c r="F61" s="9"/>
      <c r="G61" s="9"/>
      <c r="H61" s="9"/>
      <c r="I61" s="9"/>
      <c r="J61" s="9"/>
      <c r="K61" s="9"/>
      <c r="L61" s="9"/>
      <c r="M61" s="9"/>
      <c r="N61" s="9"/>
      <c r="O61" s="9"/>
      <c r="P61" s="9"/>
      <c r="Q61" s="9"/>
      <c r="R61" s="3"/>
    </row>
    <row r="62" spans="1:18" s="2" customFormat="1" ht="12.75">
      <c r="A62" s="1"/>
      <c r="D62" s="6"/>
      <c r="E62" s="9"/>
      <c r="F62" s="9"/>
      <c r="G62" s="9"/>
      <c r="H62" s="9"/>
      <c r="I62" s="9"/>
      <c r="J62" s="9"/>
      <c r="K62" s="9"/>
      <c r="L62" s="9"/>
      <c r="M62" s="9"/>
      <c r="N62" s="9"/>
      <c r="O62" s="9"/>
      <c r="P62" s="9"/>
      <c r="Q62" s="9"/>
      <c r="R62" s="3"/>
    </row>
    <row r="63" spans="1:18" s="2" customFormat="1" ht="12.75">
      <c r="A63" s="1"/>
      <c r="D63" s="6"/>
      <c r="E63" s="9"/>
      <c r="F63" s="9"/>
      <c r="G63" s="9"/>
      <c r="H63" s="9"/>
      <c r="I63" s="9"/>
      <c r="J63" s="9"/>
      <c r="K63" s="9"/>
      <c r="L63" s="9"/>
      <c r="M63" s="9"/>
      <c r="N63" s="9"/>
      <c r="O63" s="9"/>
      <c r="P63" s="9"/>
      <c r="Q63" s="9"/>
      <c r="R63" s="3"/>
    </row>
    <row r="64" spans="1:18" s="2" customFormat="1" ht="12.75">
      <c r="A64" s="1"/>
      <c r="D64" s="6"/>
      <c r="E64" s="9"/>
      <c r="F64" s="9"/>
      <c r="G64" s="9"/>
      <c r="H64" s="9"/>
      <c r="I64" s="9"/>
      <c r="J64" s="9"/>
      <c r="K64" s="9"/>
      <c r="L64" s="9"/>
      <c r="M64" s="9"/>
      <c r="N64" s="9"/>
      <c r="O64" s="9"/>
      <c r="P64" s="9"/>
      <c r="Q64" s="9"/>
      <c r="R64" s="3"/>
    </row>
    <row r="65" spans="1:18" s="2" customFormat="1" ht="12.75">
      <c r="A65" s="1"/>
      <c r="D65" s="6"/>
      <c r="E65" s="9"/>
      <c r="F65" s="9"/>
      <c r="G65" s="9"/>
      <c r="H65" s="9"/>
      <c r="I65" s="9"/>
      <c r="J65" s="9"/>
      <c r="K65" s="9"/>
      <c r="L65" s="9"/>
      <c r="M65" s="9"/>
      <c r="N65" s="9"/>
      <c r="O65" s="9"/>
      <c r="P65" s="9"/>
      <c r="Q65" s="9"/>
      <c r="R65" s="3"/>
    </row>
    <row r="66" spans="1:18" s="2" customFormat="1" ht="12.75">
      <c r="A66" s="1"/>
      <c r="D66" s="6"/>
      <c r="E66" s="9"/>
      <c r="F66" s="9"/>
      <c r="G66" s="9"/>
      <c r="H66" s="9"/>
      <c r="I66" s="9"/>
      <c r="J66" s="9"/>
      <c r="K66" s="9"/>
      <c r="L66" s="9"/>
      <c r="M66" s="9"/>
      <c r="N66" s="9"/>
      <c r="O66" s="9"/>
      <c r="P66" s="9"/>
      <c r="Q66" s="9"/>
      <c r="R66" s="3"/>
    </row>
    <row r="67" spans="1:18" s="2" customFormat="1" ht="12.75">
      <c r="A67" s="1"/>
      <c r="D67" s="6"/>
      <c r="E67" s="9"/>
      <c r="F67" s="9"/>
      <c r="G67" s="9"/>
      <c r="H67" s="9"/>
      <c r="I67" s="9"/>
      <c r="J67" s="9"/>
      <c r="K67" s="9"/>
      <c r="L67" s="9"/>
      <c r="M67" s="9"/>
      <c r="N67" s="9"/>
      <c r="O67" s="9"/>
      <c r="P67" s="9"/>
      <c r="Q67" s="9"/>
      <c r="R67" s="3"/>
    </row>
    <row r="68" spans="1:18" s="2" customFormat="1" ht="12.75">
      <c r="A68" s="1"/>
      <c r="D68" s="6"/>
      <c r="E68" s="9"/>
      <c r="F68" s="9"/>
      <c r="G68" s="9"/>
      <c r="H68" s="9"/>
      <c r="I68" s="9"/>
      <c r="J68" s="9"/>
      <c r="K68" s="9"/>
      <c r="L68" s="9"/>
      <c r="M68" s="9"/>
      <c r="N68" s="9"/>
      <c r="O68" s="9"/>
      <c r="P68" s="9"/>
      <c r="Q68" s="9"/>
      <c r="R68" s="3"/>
    </row>
    <row r="69" spans="1:4" s="2" customFormat="1" ht="12.75">
      <c r="A69" s="2" t="s">
        <v>116</v>
      </c>
      <c r="D69" s="6"/>
    </row>
    <row r="70" spans="1:4" s="2" customFormat="1" ht="12.75">
      <c r="A70" s="2" t="s">
        <v>190</v>
      </c>
      <c r="D70" s="6"/>
    </row>
    <row r="71" s="2" customFormat="1" ht="12.75">
      <c r="D71" s="6"/>
    </row>
  </sheetData>
  <sheetProtection/>
  <mergeCells count="2">
    <mergeCell ref="G5:M5"/>
    <mergeCell ref="E4:Q4"/>
  </mergeCells>
  <printOptions/>
  <pageMargins left="0.55" right="0.16" top="0.25" bottom="0.25" header="0.5" footer="0.34"/>
  <pageSetup firstPageNumber="3" useFirstPageNumber="1" fitToHeight="1" fitToWidth="1" horizontalDpi="600" verticalDpi="600" orientation="portrait" paperSize="9" scale="95"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H48"/>
  <sheetViews>
    <sheetView zoomScale="75" zoomScaleNormal="75" zoomScalePageLayoutView="0" workbookViewId="0" topLeftCell="A1">
      <selection activeCell="D5" sqref="D5"/>
    </sheetView>
  </sheetViews>
  <sheetFormatPr defaultColWidth="9.00390625" defaultRowHeight="16.5"/>
  <cols>
    <col min="1" max="1" width="5.50390625" style="95" customWidth="1"/>
    <col min="2" max="2" width="7.125" style="95" customWidth="1"/>
    <col min="3" max="3" width="14.375" style="95" customWidth="1"/>
    <col min="4" max="4" width="29.75390625" style="95" customWidth="1"/>
    <col min="5" max="5" width="15.625" style="95" customWidth="1"/>
    <col min="6" max="6" width="3.50390625" style="95" customWidth="1"/>
    <col min="7" max="7" width="14.625" style="95" customWidth="1"/>
    <col min="8" max="8" width="10.625" style="95" customWidth="1"/>
    <col min="9" max="16384" width="9.00390625" style="95" customWidth="1"/>
  </cols>
  <sheetData>
    <row r="1" ht="15.75">
      <c r="A1" s="49" t="s">
        <v>0</v>
      </c>
    </row>
    <row r="2" ht="15.75">
      <c r="A2" s="49" t="s">
        <v>240</v>
      </c>
    </row>
    <row r="3" ht="15.75">
      <c r="A3" s="49" t="str">
        <f>+'income statement'!A3</f>
        <v>FOR THE FOURTH QUARTER ENDED 31 DECEMBER 2009</v>
      </c>
    </row>
    <row r="5" spans="5:7" ht="15.75">
      <c r="E5" s="96" t="s">
        <v>255</v>
      </c>
      <c r="F5" s="97"/>
      <c r="G5" s="96" t="str">
        <f>+E5</f>
        <v>12 months ended</v>
      </c>
    </row>
    <row r="6" spans="5:7" ht="15.75">
      <c r="E6" s="98">
        <v>40178</v>
      </c>
      <c r="F6" s="97"/>
      <c r="G6" s="98">
        <v>39813</v>
      </c>
    </row>
    <row r="7" spans="5:7" ht="15.75">
      <c r="E7" s="97" t="s">
        <v>2</v>
      </c>
      <c r="F7" s="97"/>
      <c r="G7" s="97" t="s">
        <v>2</v>
      </c>
    </row>
    <row r="8" spans="1:7" ht="15.75">
      <c r="A8" s="32"/>
      <c r="B8" s="14"/>
      <c r="C8" s="23"/>
      <c r="D8" s="23"/>
      <c r="E8" s="38"/>
      <c r="F8" s="99"/>
      <c r="G8" s="38"/>
    </row>
    <row r="9" spans="1:7" ht="15.75">
      <c r="A9" s="14" t="s">
        <v>262</v>
      </c>
      <c r="B9" s="14"/>
      <c r="C9" s="23"/>
      <c r="D9" s="23"/>
      <c r="E9" s="38">
        <f>-3538+2</f>
        <v>-3536</v>
      </c>
      <c r="F9" s="100"/>
      <c r="G9" s="38">
        <v>50457</v>
      </c>
    </row>
    <row r="10" spans="1:7" ht="15.75">
      <c r="A10" s="32"/>
      <c r="B10" s="14"/>
      <c r="C10" s="23"/>
      <c r="D10" s="23"/>
      <c r="E10" s="38"/>
      <c r="F10" s="100"/>
      <c r="G10" s="38"/>
    </row>
    <row r="11" spans="1:7" ht="15.75">
      <c r="A11" s="14" t="s">
        <v>253</v>
      </c>
      <c r="B11" s="14"/>
      <c r="C11" s="23"/>
      <c r="D11" s="23"/>
      <c r="E11" s="38">
        <v>144</v>
      </c>
      <c r="F11" s="100"/>
      <c r="G11" s="38">
        <v>5404</v>
      </c>
    </row>
    <row r="12" spans="1:7" ht="15.75">
      <c r="A12" s="32"/>
      <c r="B12" s="14"/>
      <c r="C12" s="23"/>
      <c r="D12" s="23"/>
      <c r="E12" s="38"/>
      <c r="F12" s="100"/>
      <c r="G12" s="38"/>
    </row>
    <row r="13" spans="1:7" ht="15.75">
      <c r="A13" s="14" t="s">
        <v>183</v>
      </c>
      <c r="B13" s="14"/>
      <c r="C13" s="23"/>
      <c r="D13" s="23"/>
      <c r="E13" s="39">
        <v>-12162</v>
      </c>
      <c r="F13" s="100"/>
      <c r="G13" s="39">
        <v>-64023</v>
      </c>
    </row>
    <row r="14" spans="1:7" ht="15.75">
      <c r="A14" s="32"/>
      <c r="B14" s="14"/>
      <c r="C14" s="23"/>
      <c r="D14" s="23"/>
      <c r="E14" s="38"/>
      <c r="F14" s="100"/>
      <c r="G14" s="38"/>
    </row>
    <row r="15" spans="1:7" ht="15.75">
      <c r="A15" s="14" t="s">
        <v>192</v>
      </c>
      <c r="B15" s="14"/>
      <c r="C15" s="23"/>
      <c r="D15" s="23"/>
      <c r="E15" s="14">
        <f>E9+E11+E13</f>
        <v>-15554</v>
      </c>
      <c r="G15" s="14">
        <f>G9+G11+G13</f>
        <v>-8162</v>
      </c>
    </row>
    <row r="16" spans="1:7" ht="15.75">
      <c r="A16" s="14" t="s">
        <v>184</v>
      </c>
      <c r="B16" s="14"/>
      <c r="C16" s="23"/>
      <c r="D16" s="23"/>
      <c r="E16" s="14">
        <v>26784</v>
      </c>
      <c r="G16" s="14">
        <v>36903</v>
      </c>
    </row>
    <row r="17" spans="1:7" ht="15.75">
      <c r="A17" s="14" t="s">
        <v>118</v>
      </c>
      <c r="B17" s="14"/>
      <c r="C17" s="23"/>
      <c r="D17" s="23"/>
      <c r="E17" s="14">
        <v>351</v>
      </c>
      <c r="G17" s="14">
        <v>-1957</v>
      </c>
    </row>
    <row r="18" spans="1:7" ht="16.5" thickBot="1">
      <c r="A18" s="14" t="s">
        <v>185</v>
      </c>
      <c r="B18" s="14"/>
      <c r="C18" s="23"/>
      <c r="D18" s="23"/>
      <c r="E18" s="72">
        <f>SUM(E15:E17)</f>
        <v>11581</v>
      </c>
      <c r="G18" s="72">
        <f>SUM(G15:G17)</f>
        <v>26784</v>
      </c>
    </row>
    <row r="19" spans="1:7" ht="16.5" thickTop="1">
      <c r="A19" s="14"/>
      <c r="B19" s="14"/>
      <c r="C19" s="23"/>
      <c r="D19" s="23"/>
      <c r="E19" s="14"/>
      <c r="G19" s="14"/>
    </row>
    <row r="20" spans="1:7" ht="15.75">
      <c r="A20" s="14" t="s">
        <v>133</v>
      </c>
      <c r="B20" s="14"/>
      <c r="C20" s="23"/>
      <c r="D20" s="23"/>
      <c r="E20" s="14"/>
      <c r="G20" s="14"/>
    </row>
    <row r="21" spans="1:7" ht="16.5" thickBot="1">
      <c r="A21" s="14" t="s">
        <v>18</v>
      </c>
      <c r="B21" s="14"/>
      <c r="C21" s="23"/>
      <c r="D21" s="23"/>
      <c r="E21" s="106">
        <f>+'balance sheet'!H25</f>
        <v>11581</v>
      </c>
      <c r="F21" s="100"/>
      <c r="G21" s="106">
        <f>'balance sheet'!J25</f>
        <v>26784</v>
      </c>
    </row>
    <row r="22" spans="1:7" ht="15.75" hidden="1">
      <c r="A22" s="14" t="s">
        <v>213</v>
      </c>
      <c r="B22" s="14"/>
      <c r="C22" s="23"/>
      <c r="D22" s="23"/>
      <c r="E22" s="14">
        <v>0</v>
      </c>
      <c r="G22" s="14">
        <v>0</v>
      </c>
    </row>
    <row r="23" spans="1:7" ht="16.5" hidden="1" thickBot="1">
      <c r="A23" s="14"/>
      <c r="B23" s="14"/>
      <c r="C23" s="23"/>
      <c r="D23" s="23"/>
      <c r="E23" s="72">
        <f>SUM(E21:E22)</f>
        <v>11581</v>
      </c>
      <c r="G23" s="72">
        <f>SUM(G21:G22)</f>
        <v>26784</v>
      </c>
    </row>
    <row r="24" spans="1:7" ht="16.5" thickTop="1">
      <c r="A24" s="14"/>
      <c r="B24" s="14"/>
      <c r="C24" s="23"/>
      <c r="D24" s="23"/>
      <c r="E24" s="14"/>
      <c r="G24" s="14"/>
    </row>
    <row r="25" spans="1:7" ht="15.75">
      <c r="A25" s="14"/>
      <c r="B25" s="14"/>
      <c r="C25" s="23"/>
      <c r="D25" s="23"/>
      <c r="E25" s="14"/>
      <c r="G25" s="14"/>
    </row>
    <row r="26" spans="1:7" ht="15.75">
      <c r="A26" s="14"/>
      <c r="B26" s="14"/>
      <c r="C26" s="23"/>
      <c r="D26" s="23"/>
      <c r="E26" s="14"/>
      <c r="G26" s="14"/>
    </row>
    <row r="27" spans="1:7" ht="15.75">
      <c r="A27" s="14"/>
      <c r="B27" s="14"/>
      <c r="C27" s="23"/>
      <c r="D27" s="23"/>
      <c r="E27" s="14"/>
      <c r="G27" s="14"/>
    </row>
    <row r="28" spans="1:7" ht="15.75">
      <c r="A28" s="14"/>
      <c r="B28" s="14"/>
      <c r="C28" s="23"/>
      <c r="D28" s="23"/>
      <c r="E28" s="14"/>
      <c r="G28" s="14"/>
    </row>
    <row r="29" spans="1:7" ht="15.75">
      <c r="A29" s="14"/>
      <c r="B29" s="14"/>
      <c r="C29" s="23"/>
      <c r="D29" s="23"/>
      <c r="E29" s="14"/>
      <c r="G29" s="14"/>
    </row>
    <row r="30" spans="1:7" ht="15.75">
      <c r="A30" s="14"/>
      <c r="B30" s="14"/>
      <c r="C30" s="23"/>
      <c r="D30" s="23"/>
      <c r="E30" s="14"/>
      <c r="G30" s="14"/>
    </row>
    <row r="31" spans="1:7" ht="15.75">
      <c r="A31" s="14"/>
      <c r="B31" s="14"/>
      <c r="C31" s="23"/>
      <c r="D31" s="23"/>
      <c r="E31" s="14"/>
      <c r="G31" s="14"/>
    </row>
    <row r="32" spans="1:7" ht="15.75">
      <c r="A32" s="14"/>
      <c r="B32" s="14"/>
      <c r="C32" s="23"/>
      <c r="D32" s="23"/>
      <c r="E32" s="14"/>
      <c r="G32" s="14"/>
    </row>
    <row r="33" spans="1:7" ht="15.75">
      <c r="A33" s="14"/>
      <c r="B33" s="14"/>
      <c r="C33" s="23"/>
      <c r="D33" s="23"/>
      <c r="E33" s="14"/>
      <c r="G33" s="14"/>
    </row>
    <row r="34" spans="1:7" ht="15.75">
      <c r="A34" s="14"/>
      <c r="B34" s="14"/>
      <c r="C34" s="23"/>
      <c r="D34" s="23"/>
      <c r="E34" s="14"/>
      <c r="G34" s="14"/>
    </row>
    <row r="35" spans="1:7" ht="15.75">
      <c r="A35" s="14"/>
      <c r="B35" s="14"/>
      <c r="C35" s="23"/>
      <c r="D35" s="23"/>
      <c r="E35" s="14"/>
      <c r="G35" s="14"/>
    </row>
    <row r="36" spans="1:7" ht="15.75">
      <c r="A36" s="14"/>
      <c r="B36" s="14"/>
      <c r="C36" s="23"/>
      <c r="D36" s="23"/>
      <c r="E36" s="14"/>
      <c r="G36" s="14"/>
    </row>
    <row r="37" spans="1:7" ht="15.75">
      <c r="A37" s="14"/>
      <c r="B37" s="14"/>
      <c r="C37" s="23"/>
      <c r="D37" s="23"/>
      <c r="E37" s="14"/>
      <c r="G37" s="14"/>
    </row>
    <row r="38" spans="1:7" ht="15.75">
      <c r="A38" s="14"/>
      <c r="B38" s="14"/>
      <c r="C38" s="23"/>
      <c r="D38" s="23"/>
      <c r="E38" s="14"/>
      <c r="G38" s="14"/>
    </row>
    <row r="39" spans="1:7" ht="15.75">
      <c r="A39" s="14"/>
      <c r="B39" s="14"/>
      <c r="C39" s="23"/>
      <c r="D39" s="23"/>
      <c r="E39" s="14"/>
      <c r="G39" s="14"/>
    </row>
    <row r="40" spans="1:7" ht="15.75">
      <c r="A40" s="14"/>
      <c r="B40" s="14"/>
      <c r="C40" s="23"/>
      <c r="D40" s="23"/>
      <c r="E40" s="14"/>
      <c r="G40" s="14"/>
    </row>
    <row r="41" spans="1:7" ht="15.75">
      <c r="A41" s="14"/>
      <c r="B41" s="14"/>
      <c r="C41" s="23"/>
      <c r="D41" s="23"/>
      <c r="E41" s="14"/>
      <c r="G41" s="14"/>
    </row>
    <row r="42" spans="1:7" ht="15.75">
      <c r="A42" s="14"/>
      <c r="B42" s="14"/>
      <c r="C42" s="23"/>
      <c r="D42" s="23"/>
      <c r="E42" s="14"/>
      <c r="G42" s="14"/>
    </row>
    <row r="43" spans="1:7" ht="15.75">
      <c r="A43" s="14"/>
      <c r="B43" s="14"/>
      <c r="C43" s="23"/>
      <c r="D43" s="23"/>
      <c r="E43" s="14"/>
      <c r="G43" s="14"/>
    </row>
    <row r="44" spans="1:7" ht="15.75">
      <c r="A44" s="14"/>
      <c r="B44" s="14"/>
      <c r="C44" s="23"/>
      <c r="D44" s="23"/>
      <c r="E44" s="14"/>
      <c r="G44" s="14"/>
    </row>
    <row r="45" spans="1:7" ht="15.75">
      <c r="A45" s="14"/>
      <c r="B45" s="14"/>
      <c r="C45" s="23"/>
      <c r="D45" s="23"/>
      <c r="E45" s="14"/>
      <c r="G45" s="14"/>
    </row>
    <row r="46" spans="1:8" ht="15.75">
      <c r="A46" s="2" t="s">
        <v>224</v>
      </c>
      <c r="B46" s="105"/>
      <c r="C46" s="105"/>
      <c r="D46" s="105"/>
      <c r="E46" s="105"/>
      <c r="F46" s="105"/>
      <c r="G46" s="105"/>
      <c r="H46" s="105"/>
    </row>
    <row r="47" spans="1:8" ht="15.75">
      <c r="A47" s="2" t="s">
        <v>225</v>
      </c>
      <c r="B47" s="105"/>
      <c r="C47" s="105"/>
      <c r="D47" s="105"/>
      <c r="E47" s="105"/>
      <c r="F47" s="105"/>
      <c r="G47" s="105"/>
      <c r="H47" s="105"/>
    </row>
    <row r="48" spans="1:8" ht="15.75">
      <c r="A48" s="2"/>
      <c r="B48" s="105"/>
      <c r="C48" s="105"/>
      <c r="D48" s="105"/>
      <c r="E48" s="105"/>
      <c r="F48" s="105"/>
      <c r="G48" s="105"/>
      <c r="H48" s="105"/>
    </row>
  </sheetData>
  <sheetProtection/>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97"/>
  <sheetViews>
    <sheetView zoomScaleSheetLayoutView="75" zoomScalePageLayoutView="0" workbookViewId="0" topLeftCell="A1">
      <selection activeCell="J20" sqref="J20"/>
    </sheetView>
  </sheetViews>
  <sheetFormatPr defaultColWidth="9.00390625" defaultRowHeight="16.5"/>
  <cols>
    <col min="1" max="1" width="2.875" style="2" customWidth="1"/>
    <col min="2" max="2" width="3.50390625" style="2" customWidth="1"/>
    <col min="3" max="3" width="3.00390625" style="2" customWidth="1"/>
    <col min="4" max="4" width="30.25390625" style="2" customWidth="1"/>
    <col min="5" max="5" width="12.625" style="2" customWidth="1"/>
    <col min="6" max="6" width="11.75390625" style="2" customWidth="1"/>
    <col min="7" max="7" width="13.75390625" style="3" customWidth="1"/>
    <col min="8" max="8" width="18.00390625" style="2" customWidth="1"/>
    <col min="9" max="16384" width="9.00390625" style="2" customWidth="1"/>
  </cols>
  <sheetData>
    <row r="1" ht="14.25">
      <c r="A1" s="29" t="s">
        <v>19</v>
      </c>
    </row>
    <row r="2" ht="14.25">
      <c r="A2" s="29" t="s">
        <v>227</v>
      </c>
    </row>
    <row r="3" ht="14.25">
      <c r="A3" s="29"/>
    </row>
    <row r="4" ht="14.25">
      <c r="A4" s="74" t="s">
        <v>86</v>
      </c>
    </row>
    <row r="5" ht="14.25">
      <c r="A5" s="74"/>
    </row>
    <row r="6" spans="1:5" ht="12.75">
      <c r="A6" s="42" t="s">
        <v>20</v>
      </c>
      <c r="B6" s="1" t="s">
        <v>21</v>
      </c>
      <c r="E6" s="75"/>
    </row>
    <row r="7" ht="12.75">
      <c r="A7" s="1"/>
    </row>
    <row r="8" ht="12.75">
      <c r="A8" s="1"/>
    </row>
    <row r="9" ht="11.25" customHeight="1">
      <c r="A9" s="1"/>
    </row>
    <row r="10" ht="12.75">
      <c r="A10" s="1"/>
    </row>
    <row r="11" ht="12.75">
      <c r="A11" s="1"/>
    </row>
    <row r="12" ht="12.75">
      <c r="A12" s="1"/>
    </row>
    <row r="13" ht="12.75">
      <c r="A13" s="1"/>
    </row>
    <row r="14" ht="12.75">
      <c r="A14" s="1"/>
    </row>
    <row r="15" ht="12.75">
      <c r="A15" s="1"/>
    </row>
    <row r="16" ht="12.75">
      <c r="A16" s="1"/>
    </row>
    <row r="17" ht="12.75">
      <c r="A17" s="1"/>
    </row>
    <row r="18" ht="12.75">
      <c r="A18" s="1"/>
    </row>
    <row r="19" ht="12.75">
      <c r="A19" s="1"/>
    </row>
    <row r="20" spans="1:5" ht="12.75">
      <c r="A20" s="42" t="s">
        <v>22</v>
      </c>
      <c r="B20" s="1" t="s">
        <v>124</v>
      </c>
      <c r="E20" s="75"/>
    </row>
    <row r="21" spans="1:5" ht="12.75">
      <c r="A21" s="42"/>
      <c r="B21" s="1"/>
      <c r="E21" s="75"/>
    </row>
    <row r="22" spans="1:5" ht="12.75">
      <c r="A22" s="42"/>
      <c r="B22" s="1"/>
      <c r="E22" s="75"/>
    </row>
    <row r="23" spans="1:5" ht="12.75">
      <c r="A23" s="42"/>
      <c r="B23" s="1"/>
      <c r="E23" s="75"/>
    </row>
    <row r="24" spans="1:5" ht="12.75">
      <c r="A24" s="42"/>
      <c r="B24" s="1"/>
      <c r="E24" s="75"/>
    </row>
    <row r="25" ht="12.75" hidden="1">
      <c r="A25" s="1"/>
    </row>
    <row r="26" ht="12.75">
      <c r="A26" s="1"/>
    </row>
    <row r="27" ht="12.75">
      <c r="A27" s="1"/>
    </row>
    <row r="28" ht="12.75">
      <c r="A28" s="1"/>
    </row>
    <row r="29" ht="12.75">
      <c r="A29" s="1"/>
    </row>
    <row r="30" spans="1:8" ht="12.75">
      <c r="A30" s="1"/>
      <c r="G30" s="76" t="s">
        <v>145</v>
      </c>
      <c r="H30" s="47" t="s">
        <v>145</v>
      </c>
    </row>
    <row r="31" spans="1:8" s="6" customFormat="1" ht="12.75">
      <c r="A31" s="27"/>
      <c r="G31" s="47" t="s">
        <v>214</v>
      </c>
      <c r="H31" s="47" t="s">
        <v>199</v>
      </c>
    </row>
    <row r="32" spans="7:8" s="6" customFormat="1" ht="12.75">
      <c r="G32" s="47" t="s">
        <v>146</v>
      </c>
      <c r="H32" s="47" t="s">
        <v>147</v>
      </c>
    </row>
    <row r="33" spans="2:8" ht="12.75">
      <c r="B33" s="1" t="s">
        <v>216</v>
      </c>
      <c r="H33" s="3"/>
    </row>
    <row r="34" spans="2:8" ht="12.75">
      <c r="B34" s="2" t="s">
        <v>193</v>
      </c>
      <c r="F34" s="131"/>
      <c r="G34" s="3">
        <v>-17905</v>
      </c>
      <c r="H34" s="3">
        <v>31461</v>
      </c>
    </row>
    <row r="35" spans="2:8" ht="12.75">
      <c r="B35" s="2" t="s">
        <v>194</v>
      </c>
      <c r="G35" s="3">
        <v>0</v>
      </c>
      <c r="H35" s="3">
        <v>788</v>
      </c>
    </row>
    <row r="36" spans="2:8" ht="13.5" thickBot="1">
      <c r="B36" s="2" t="s">
        <v>195</v>
      </c>
      <c r="G36" s="28">
        <f>SUM(G34:G35)</f>
        <v>-17905</v>
      </c>
      <c r="H36" s="28">
        <f>SUM(H34:H35)</f>
        <v>32249</v>
      </c>
    </row>
    <row r="37" spans="1:7" ht="13.5" thickTop="1">
      <c r="A37" s="1"/>
      <c r="G37" s="9"/>
    </row>
    <row r="38" spans="1:8" ht="12.75">
      <c r="A38" s="1"/>
      <c r="G38" s="76" t="s">
        <v>145</v>
      </c>
      <c r="H38" s="47" t="s">
        <v>145</v>
      </c>
    </row>
    <row r="39" spans="1:8" s="6" customFormat="1" ht="12.75">
      <c r="A39" s="27"/>
      <c r="G39" s="47" t="s">
        <v>214</v>
      </c>
      <c r="H39" s="47" t="s">
        <v>199</v>
      </c>
    </row>
    <row r="40" spans="7:8" s="6" customFormat="1" ht="12.75">
      <c r="G40" s="47" t="s">
        <v>146</v>
      </c>
      <c r="H40" s="47" t="s">
        <v>147</v>
      </c>
    </row>
    <row r="41" spans="2:8" ht="12.75">
      <c r="B41" s="1" t="s">
        <v>215</v>
      </c>
      <c r="H41" s="3"/>
    </row>
    <row r="42" spans="2:8" ht="12.75">
      <c r="B42" s="2" t="s">
        <v>193</v>
      </c>
      <c r="G42" s="3">
        <v>33888</v>
      </c>
      <c r="H42" s="3">
        <v>65103</v>
      </c>
    </row>
    <row r="43" spans="2:8" ht="12.75">
      <c r="B43" s="2" t="s">
        <v>194</v>
      </c>
      <c r="G43" s="3">
        <v>0</v>
      </c>
      <c r="H43" s="3">
        <v>788</v>
      </c>
    </row>
    <row r="44" spans="2:8" ht="13.5" thickBot="1">
      <c r="B44" s="2" t="s">
        <v>195</v>
      </c>
      <c r="G44" s="28">
        <f>SUM(G42:G43)</f>
        <v>33888</v>
      </c>
      <c r="H44" s="28">
        <f>SUM(H42:H43)</f>
        <v>65891</v>
      </c>
    </row>
    <row r="45" spans="7:8" ht="13.5" thickTop="1">
      <c r="G45" s="9"/>
      <c r="H45" s="70"/>
    </row>
    <row r="46" spans="1:8" ht="12.75">
      <c r="A46" s="1"/>
      <c r="H46" s="76" t="s">
        <v>145</v>
      </c>
    </row>
    <row r="47" spans="1:8" ht="12.75">
      <c r="A47" s="1"/>
      <c r="H47" s="47" t="s">
        <v>228</v>
      </c>
    </row>
    <row r="48" spans="1:8" ht="12.75">
      <c r="A48" s="1"/>
      <c r="H48" s="47" t="s">
        <v>146</v>
      </c>
    </row>
    <row r="49" spans="1:2" ht="12.75">
      <c r="A49" s="1"/>
      <c r="B49" s="1" t="s">
        <v>201</v>
      </c>
    </row>
    <row r="50" spans="1:8" ht="12.75">
      <c r="A50" s="1"/>
      <c r="B50" s="2" t="s">
        <v>202</v>
      </c>
      <c r="H50" s="78">
        <f>-H51+H52</f>
        <v>9897</v>
      </c>
    </row>
    <row r="51" spans="1:8" ht="12.75">
      <c r="A51" s="1"/>
      <c r="B51" s="2" t="s">
        <v>194</v>
      </c>
      <c r="G51" s="9"/>
      <c r="H51" s="78">
        <v>-208</v>
      </c>
    </row>
    <row r="52" spans="1:8" ht="13.5" thickBot="1">
      <c r="A52" s="1"/>
      <c r="B52" s="2" t="s">
        <v>203</v>
      </c>
      <c r="G52" s="9"/>
      <c r="H52" s="104">
        <f>+'income statement'!G32</f>
        <v>9689</v>
      </c>
    </row>
    <row r="53" spans="1:8" ht="13.5" thickTop="1">
      <c r="A53" s="1"/>
      <c r="G53" s="9"/>
      <c r="H53" s="107"/>
    </row>
    <row r="54" ht="12.75">
      <c r="A54" s="1"/>
    </row>
    <row r="55" spans="1:2" ht="12.75" hidden="1">
      <c r="A55" s="42" t="s">
        <v>23</v>
      </c>
      <c r="B55" s="1" t="s">
        <v>196</v>
      </c>
    </row>
    <row r="56" spans="1:2" ht="12.75" hidden="1">
      <c r="A56" s="42"/>
      <c r="B56" s="1"/>
    </row>
    <row r="57" spans="1:2" ht="12.75" hidden="1">
      <c r="A57" s="1"/>
      <c r="B57" s="2" t="s">
        <v>197</v>
      </c>
    </row>
    <row r="58" spans="1:9" ht="12.75" hidden="1">
      <c r="A58" s="1"/>
      <c r="F58" s="27" t="s">
        <v>149</v>
      </c>
      <c r="G58" s="27"/>
      <c r="H58" s="27"/>
      <c r="I58" s="27"/>
    </row>
    <row r="59" spans="1:8" ht="12.75" hidden="1">
      <c r="A59" s="1"/>
      <c r="F59" s="27" t="s">
        <v>150</v>
      </c>
      <c r="G59" s="27" t="s">
        <v>151</v>
      </c>
      <c r="H59" s="27" t="s">
        <v>152</v>
      </c>
    </row>
    <row r="60" spans="1:8" ht="12.75" hidden="1">
      <c r="A60" s="1"/>
      <c r="F60" s="27" t="s">
        <v>2</v>
      </c>
      <c r="G60" s="27" t="s">
        <v>2</v>
      </c>
      <c r="H60" s="27" t="s">
        <v>2</v>
      </c>
    </row>
    <row r="61" spans="1:8" ht="12.75" hidden="1">
      <c r="A61" s="1"/>
      <c r="B61" s="1" t="s">
        <v>205</v>
      </c>
      <c r="F61" s="27"/>
      <c r="G61" s="27"/>
      <c r="H61" s="27"/>
    </row>
    <row r="62" ht="12.75" hidden="1">
      <c r="A62" s="1"/>
    </row>
    <row r="63" spans="1:8" ht="12.75" hidden="1">
      <c r="A63" s="1"/>
      <c r="B63" s="2" t="s">
        <v>98</v>
      </c>
      <c r="F63" s="64">
        <v>33888</v>
      </c>
      <c r="G63" s="9">
        <f>+G35</f>
        <v>0</v>
      </c>
      <c r="H63" s="46">
        <f>+F63+G63</f>
        <v>33888</v>
      </c>
    </row>
    <row r="64" spans="1:8" ht="13.5" hidden="1" thickBot="1">
      <c r="A64" s="1"/>
      <c r="B64" s="2" t="s">
        <v>198</v>
      </c>
      <c r="F64" s="132">
        <v>-17905</v>
      </c>
      <c r="G64" s="132">
        <f>+G63</f>
        <v>0</v>
      </c>
      <c r="H64" s="132">
        <f>+F64+G64</f>
        <v>-17905</v>
      </c>
    </row>
    <row r="65" ht="13.5" hidden="1" thickTop="1">
      <c r="A65" s="1"/>
    </row>
    <row r="66" ht="12.75" hidden="1">
      <c r="A66" s="1"/>
    </row>
    <row r="67" spans="1:2" ht="12.75">
      <c r="A67" s="77" t="s">
        <v>23</v>
      </c>
      <c r="B67" s="1" t="s">
        <v>24</v>
      </c>
    </row>
    <row r="68" ht="12.75">
      <c r="A68" s="5"/>
    </row>
    <row r="69" ht="14.25">
      <c r="A69" s="74"/>
    </row>
    <row r="70" ht="14.25">
      <c r="A70" s="74"/>
    </row>
    <row r="71" spans="1:2" ht="12.75">
      <c r="A71" s="77" t="s">
        <v>212</v>
      </c>
      <c r="B71" s="1" t="s">
        <v>25</v>
      </c>
    </row>
    <row r="72" ht="12.75"/>
    <row r="73" ht="12.75"/>
    <row r="74" ht="12.75"/>
    <row r="75" ht="12.75"/>
    <row r="76" spans="1:2" ht="12.75">
      <c r="A76" s="42" t="s">
        <v>211</v>
      </c>
      <c r="B76" s="1" t="s">
        <v>26</v>
      </c>
    </row>
    <row r="77" ht="12.75"/>
    <row r="78" ht="12.75"/>
    <row r="79" ht="12.75"/>
    <row r="80" spans="1:2" ht="12.75">
      <c r="A80" s="42" t="s">
        <v>27</v>
      </c>
      <c r="B80" s="1" t="s">
        <v>28</v>
      </c>
    </row>
    <row r="81" ht="12.75">
      <c r="A81" s="1"/>
    </row>
    <row r="82" ht="12.75">
      <c r="A82" s="1"/>
    </row>
    <row r="83" ht="12.75">
      <c r="A83" s="1"/>
    </row>
    <row r="84" ht="12.75">
      <c r="A84" s="1"/>
    </row>
    <row r="85" ht="12.75">
      <c r="A85" s="1"/>
    </row>
    <row r="86" ht="12.75">
      <c r="A86" s="1"/>
    </row>
    <row r="87" spans="1:2" ht="12.75">
      <c r="A87" s="42" t="s">
        <v>29</v>
      </c>
      <c r="B87" s="1" t="s">
        <v>30</v>
      </c>
    </row>
    <row r="88" ht="12.75"/>
    <row r="89" ht="12.75"/>
    <row r="90" ht="12.75"/>
    <row r="91" spans="1:7" s="1" customFormat="1" ht="12.75">
      <c r="A91" s="42" t="s">
        <v>31</v>
      </c>
      <c r="B91" s="1" t="s">
        <v>244</v>
      </c>
      <c r="G91" s="21"/>
    </row>
    <row r="92" ht="12.75"/>
    <row r="93" ht="12.75"/>
    <row r="94" ht="12.75"/>
    <row r="95" ht="12.75"/>
    <row r="96" ht="12.75"/>
    <row r="97" ht="12.75"/>
    <row r="98" ht="12.75"/>
    <row r="99" ht="12.75"/>
    <row r="100" ht="12.75"/>
    <row r="101" spans="1:7" ht="12.75">
      <c r="A101" s="42" t="s">
        <v>36</v>
      </c>
      <c r="B101" s="1" t="s">
        <v>32</v>
      </c>
      <c r="E101" s="1"/>
      <c r="G101" s="2"/>
    </row>
    <row r="102" spans="1:8" ht="15.75" customHeight="1">
      <c r="A102" s="42"/>
      <c r="B102" s="1"/>
      <c r="E102" s="134" t="s">
        <v>3</v>
      </c>
      <c r="F102" s="134"/>
      <c r="G102" s="134" t="s">
        <v>207</v>
      </c>
      <c r="H102" s="134"/>
    </row>
    <row r="103" spans="2:8" ht="12.75">
      <c r="B103" s="1" t="s">
        <v>33</v>
      </c>
      <c r="E103" s="47" t="s">
        <v>228</v>
      </c>
      <c r="F103" s="47" t="s">
        <v>229</v>
      </c>
      <c r="G103" s="47" t="str">
        <f>E103</f>
        <v>31.12.2009</v>
      </c>
      <c r="H103" s="47" t="str">
        <f>F103</f>
        <v>31.12.2008</v>
      </c>
    </row>
    <row r="104" spans="5:8" ht="12.75">
      <c r="E104" s="47" t="s">
        <v>233</v>
      </c>
      <c r="F104" s="47" t="s">
        <v>233</v>
      </c>
      <c r="G104" s="47" t="s">
        <v>233</v>
      </c>
      <c r="H104" s="47" t="s">
        <v>233</v>
      </c>
    </row>
    <row r="105" spans="4:8" ht="12.75">
      <c r="D105" s="78"/>
      <c r="E105" s="47" t="str">
        <f>F105</f>
        <v>RM'000</v>
      </c>
      <c r="F105" s="47" t="s">
        <v>2</v>
      </c>
      <c r="G105" s="47" t="s">
        <v>2</v>
      </c>
      <c r="H105" s="47" t="s">
        <v>2</v>
      </c>
    </row>
    <row r="106" spans="4:8" ht="12.75">
      <c r="D106" s="78"/>
      <c r="E106" s="47"/>
      <c r="F106" s="47"/>
      <c r="G106" s="47"/>
      <c r="H106" s="47" t="s">
        <v>204</v>
      </c>
    </row>
    <row r="107" spans="2:10" ht="12.75">
      <c r="B107" s="2" t="s">
        <v>34</v>
      </c>
      <c r="E107" s="88">
        <v>307081</v>
      </c>
      <c r="F107" s="88">
        <v>432822</v>
      </c>
      <c r="G107" s="88">
        <f>-933+11517+129-6</f>
        <v>10707</v>
      </c>
      <c r="H107" s="88">
        <v>-24889</v>
      </c>
      <c r="J107" s="78"/>
    </row>
    <row r="108" spans="2:10" ht="12.75">
      <c r="B108" s="2" t="s">
        <v>77</v>
      </c>
      <c r="E108" s="88">
        <v>32187</v>
      </c>
      <c r="F108" s="88">
        <v>71702</v>
      </c>
      <c r="G108" s="88">
        <f>-1351+107</f>
        <v>-1244</v>
      </c>
      <c r="H108" s="88">
        <v>-6238</v>
      </c>
      <c r="J108" s="78"/>
    </row>
    <row r="109" spans="2:10" ht="12.75">
      <c r="B109" s="2" t="s">
        <v>82</v>
      </c>
      <c r="E109" s="88">
        <v>0</v>
      </c>
      <c r="F109" s="88">
        <v>0</v>
      </c>
      <c r="G109" s="88">
        <v>-204</v>
      </c>
      <c r="H109" s="88">
        <v>-1769</v>
      </c>
      <c r="J109" s="78"/>
    </row>
    <row r="110" spans="2:10" ht="12.75">
      <c r="B110" s="2" t="s">
        <v>35</v>
      </c>
      <c r="E110" s="10">
        <v>52242</v>
      </c>
      <c r="F110" s="10">
        <v>90287</v>
      </c>
      <c r="G110" s="10">
        <v>430</v>
      </c>
      <c r="H110" s="10">
        <v>-13400</v>
      </c>
      <c r="J110" s="78"/>
    </row>
    <row r="111" spans="5:8" ht="13.5" thickBot="1">
      <c r="E111" s="28">
        <f>SUM(E107:E110)</f>
        <v>391510</v>
      </c>
      <c r="F111" s="28">
        <f>SUM(F107:F110)</f>
        <v>594811</v>
      </c>
      <c r="G111" s="28">
        <f>SUM(G107:G110)</f>
        <v>9689</v>
      </c>
      <c r="H111" s="28">
        <f>SUM(H107:H110)</f>
        <v>-46296</v>
      </c>
    </row>
    <row r="112" spans="5:8" ht="13.5" thickTop="1">
      <c r="E112" s="9">
        <f>E111-'income statement'!G12</f>
        <v>0</v>
      </c>
      <c r="F112" s="9">
        <f>F111-'income statement'!H12</f>
        <v>0</v>
      </c>
      <c r="G112" s="9">
        <f>G111-'income statement'!G28</f>
        <v>0</v>
      </c>
      <c r="H112" s="9">
        <f>H111-'income statement'!H28</f>
        <v>0</v>
      </c>
    </row>
    <row r="113" spans="1:2" ht="12.75">
      <c r="A113" s="42" t="s">
        <v>37</v>
      </c>
      <c r="B113" s="1" t="s">
        <v>38</v>
      </c>
    </row>
    <row r="114" ht="12.75">
      <c r="A114" s="1"/>
    </row>
    <row r="115" spans="1:2" ht="12.75">
      <c r="A115" s="1"/>
      <c r="B115" s="2" t="s">
        <v>81</v>
      </c>
    </row>
    <row r="116" ht="12.75">
      <c r="A116" s="1"/>
    </row>
    <row r="117" ht="12.75">
      <c r="A117" s="1"/>
    </row>
    <row r="118" spans="1:2" ht="12.75">
      <c r="A118" s="42" t="s">
        <v>39</v>
      </c>
      <c r="B118" s="1" t="s">
        <v>40</v>
      </c>
    </row>
    <row r="119" ht="12.75">
      <c r="A119" s="1"/>
    </row>
    <row r="120" ht="12.75">
      <c r="A120" s="1"/>
    </row>
    <row r="121" ht="12.75">
      <c r="A121" s="1"/>
    </row>
    <row r="122" ht="12.75">
      <c r="A122" s="1"/>
    </row>
    <row r="123" ht="12.75">
      <c r="A123" s="1"/>
    </row>
    <row r="124" spans="1:2" ht="12.75">
      <c r="A124" s="42" t="s">
        <v>41</v>
      </c>
      <c r="B124" s="1" t="s">
        <v>78</v>
      </c>
    </row>
    <row r="125" ht="12.75"/>
    <row r="126" ht="12.75"/>
    <row r="127" ht="12.75"/>
    <row r="128" ht="12.75"/>
    <row r="129" spans="1:2" ht="13.5" customHeight="1">
      <c r="A129" s="42" t="s">
        <v>59</v>
      </c>
      <c r="B129" s="1" t="s">
        <v>60</v>
      </c>
    </row>
    <row r="130" spans="1:2" ht="13.5" customHeight="1">
      <c r="A130" s="42"/>
      <c r="B130" s="1"/>
    </row>
    <row r="131" spans="1:2" ht="13.5" customHeight="1">
      <c r="A131" s="42"/>
      <c r="B131" s="1"/>
    </row>
    <row r="132" spans="1:2" ht="13.5" customHeight="1">
      <c r="A132" s="42"/>
      <c r="B132" s="1"/>
    </row>
    <row r="133" ht="13.5" customHeight="1">
      <c r="A133" s="74" t="s">
        <v>177</v>
      </c>
    </row>
    <row r="134" ht="13.5" customHeight="1">
      <c r="A134" s="74" t="s">
        <v>178</v>
      </c>
    </row>
    <row r="135" ht="13.5" customHeight="1">
      <c r="A135" s="74" t="s">
        <v>81</v>
      </c>
    </row>
    <row r="136" spans="1:2" ht="12.75">
      <c r="A136" s="42" t="s">
        <v>61</v>
      </c>
      <c r="B136" s="1" t="s">
        <v>42</v>
      </c>
    </row>
    <row r="137" spans="7:8" ht="12.75">
      <c r="G137" s="47" t="s">
        <v>191</v>
      </c>
      <c r="H137" s="47" t="s">
        <v>191</v>
      </c>
    </row>
    <row r="138" spans="1:8" ht="12.75">
      <c r="A138" s="1"/>
      <c r="G138" s="47" t="s">
        <v>228</v>
      </c>
      <c r="H138" s="47" t="s">
        <v>229</v>
      </c>
    </row>
    <row r="139" spans="7:8" ht="12.75">
      <c r="G139" s="47" t="s">
        <v>2</v>
      </c>
      <c r="H139" s="47" t="s">
        <v>2</v>
      </c>
    </row>
    <row r="140" spans="7:8" ht="12.75">
      <c r="G140" s="47"/>
      <c r="H140" s="47" t="s">
        <v>204</v>
      </c>
    </row>
    <row r="141" spans="2:8" ht="12.75">
      <c r="B141" s="2" t="s">
        <v>43</v>
      </c>
      <c r="G141" s="3">
        <f>+'income statement'!D12</f>
        <v>112223</v>
      </c>
      <c r="H141" s="3">
        <f>+'income statement'!E12</f>
        <v>100287</v>
      </c>
    </row>
    <row r="142" spans="2:8" ht="12.75">
      <c r="B142" s="2" t="s">
        <v>220</v>
      </c>
      <c r="G142" s="3">
        <f>+'income statement'!D24</f>
        <v>4574</v>
      </c>
      <c r="H142" s="3">
        <f>+'income statement'!E24</f>
        <v>-40858</v>
      </c>
    </row>
    <row r="143" spans="2:8" ht="12.75">
      <c r="B143" s="2" t="s">
        <v>221</v>
      </c>
      <c r="G143" s="3">
        <f>+'income statement'!D28</f>
        <v>4059</v>
      </c>
      <c r="H143" s="3">
        <f>+'income statement'!E28</f>
        <v>-42286</v>
      </c>
    </row>
    <row r="144" spans="2:8" ht="12.75">
      <c r="B144" s="2" t="s">
        <v>222</v>
      </c>
      <c r="G144" s="3">
        <f>+'income statement'!D32</f>
        <v>4059</v>
      </c>
      <c r="H144" s="3">
        <f>+'income statement'!E32</f>
        <v>-42286</v>
      </c>
    </row>
    <row r="145" spans="5:6" ht="15.75" customHeight="1">
      <c r="E145" s="3"/>
      <c r="F145" s="3"/>
    </row>
    <row r="146" spans="5:9" ht="12.75">
      <c r="E146" s="3"/>
      <c r="F146" s="3"/>
      <c r="I146" s="2" t="s">
        <v>249</v>
      </c>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1:2" ht="14.25" customHeight="1">
      <c r="A153" s="42" t="s">
        <v>62</v>
      </c>
      <c r="B153" s="1" t="s">
        <v>143</v>
      </c>
    </row>
    <row r="154" ht="14.25" customHeight="1"/>
    <row r="155" spans="5:7" ht="14.25" customHeight="1">
      <c r="E155" s="134"/>
      <c r="F155" s="134"/>
      <c r="G155" s="76"/>
    </row>
    <row r="156" spans="5:8" ht="12.75">
      <c r="E156" s="47" t="s">
        <v>228</v>
      </c>
      <c r="F156" s="47" t="s">
        <v>230</v>
      </c>
      <c r="G156" s="122" t="s">
        <v>232</v>
      </c>
      <c r="H156" s="47" t="s">
        <v>44</v>
      </c>
    </row>
    <row r="157" spans="5:8" ht="12.75">
      <c r="E157" s="47" t="s">
        <v>2</v>
      </c>
      <c r="F157" s="47" t="s">
        <v>2</v>
      </c>
      <c r="G157" s="47" t="s">
        <v>2</v>
      </c>
      <c r="H157" s="47" t="s">
        <v>45</v>
      </c>
    </row>
    <row r="158" spans="5:8" ht="12.75">
      <c r="E158" s="47"/>
      <c r="F158" s="47"/>
      <c r="G158" s="47"/>
      <c r="H158" s="47"/>
    </row>
    <row r="159" spans="2:8" ht="12.75">
      <c r="B159" s="2" t="s">
        <v>3</v>
      </c>
      <c r="E159" s="103">
        <f>'income statement'!D12</f>
        <v>112223</v>
      </c>
      <c r="F159" s="8">
        <v>104241</v>
      </c>
      <c r="G159" s="3">
        <f>+E159-F159</f>
        <v>7982</v>
      </c>
      <c r="H159" s="9">
        <f>(E159-F159)/F159*100</f>
        <v>7.6572557822737695</v>
      </c>
    </row>
    <row r="160" spans="2:8" ht="12.75">
      <c r="B160" s="2" t="s">
        <v>254</v>
      </c>
      <c r="E160" s="103">
        <f>'income statement'!D28</f>
        <v>4059</v>
      </c>
      <c r="F160" s="9">
        <v>238</v>
      </c>
      <c r="G160" s="3">
        <f>+E160-F160</f>
        <v>3821</v>
      </c>
      <c r="H160" s="9">
        <f>(E160-F160)/F160*100</f>
        <v>1605.4621848739498</v>
      </c>
    </row>
    <row r="161" spans="5:6" ht="12.75">
      <c r="E161" s="79"/>
      <c r="F161" s="79"/>
    </row>
    <row r="162" ht="12.75"/>
    <row r="163" ht="12.75"/>
    <row r="164" ht="12.75"/>
    <row r="165" ht="12.75"/>
    <row r="166" ht="12.75"/>
    <row r="167" spans="1:2" ht="12.75">
      <c r="A167" s="42" t="s">
        <v>63</v>
      </c>
      <c r="B167" s="1" t="s">
        <v>46</v>
      </c>
    </row>
    <row r="168" ht="12.75">
      <c r="A168" s="1"/>
    </row>
    <row r="169" ht="12.75">
      <c r="A169" s="1"/>
    </row>
    <row r="170" ht="12.75">
      <c r="A170" s="1"/>
    </row>
    <row r="171" ht="12.75">
      <c r="A171" s="1"/>
    </row>
    <row r="172" spans="1:2" ht="12.75">
      <c r="A172" s="42" t="s">
        <v>64</v>
      </c>
      <c r="B172" s="1" t="s">
        <v>47</v>
      </c>
    </row>
    <row r="173" ht="12.75"/>
    <row r="174" ht="12" customHeight="1"/>
    <row r="175" ht="12" customHeight="1"/>
    <row r="176" ht="12.75"/>
    <row r="177" spans="1:8" ht="12.75">
      <c r="A177" s="42" t="s">
        <v>65</v>
      </c>
      <c r="B177" s="1" t="s">
        <v>120</v>
      </c>
      <c r="E177" s="134" t="s">
        <v>75</v>
      </c>
      <c r="F177" s="134"/>
      <c r="G177" s="134" t="s">
        <v>255</v>
      </c>
      <c r="H177" s="134"/>
    </row>
    <row r="178" spans="1:8" ht="12.75">
      <c r="A178" s="1"/>
      <c r="E178" s="47" t="s">
        <v>228</v>
      </c>
      <c r="F178" s="47" t="s">
        <v>229</v>
      </c>
      <c r="G178" s="47" t="str">
        <f>+E178</f>
        <v>31.12.2009</v>
      </c>
      <c r="H178" s="47" t="str">
        <f>+F178</f>
        <v>31.12.2008</v>
      </c>
    </row>
    <row r="179" spans="5:8" ht="12.75">
      <c r="E179" s="47" t="s">
        <v>2</v>
      </c>
      <c r="F179" s="47" t="s">
        <v>2</v>
      </c>
      <c r="G179" s="47" t="s">
        <v>2</v>
      </c>
      <c r="H179" s="47" t="s">
        <v>2</v>
      </c>
    </row>
    <row r="180" spans="5:7" ht="12.75">
      <c r="E180" s="63"/>
      <c r="G180" s="9"/>
    </row>
    <row r="181" spans="2:8" ht="12.75">
      <c r="B181" s="2" t="s">
        <v>140</v>
      </c>
      <c r="E181" s="64"/>
      <c r="F181" s="64"/>
      <c r="G181" s="64"/>
      <c r="H181" s="64"/>
    </row>
    <row r="182" spans="2:8" ht="12.75">
      <c r="B182" s="2" t="s">
        <v>148</v>
      </c>
      <c r="E182" s="64">
        <f>-'income statement'!D30</f>
        <v>0</v>
      </c>
      <c r="F182" s="3">
        <v>0</v>
      </c>
      <c r="G182" s="64">
        <f>-'income statement'!G30</f>
        <v>0</v>
      </c>
      <c r="H182" s="24">
        <v>0</v>
      </c>
    </row>
    <row r="183" spans="2:8" ht="12.75" hidden="1">
      <c r="B183" s="2" t="s">
        <v>141</v>
      </c>
      <c r="E183" s="64">
        <v>0</v>
      </c>
      <c r="F183" s="3">
        <v>0</v>
      </c>
      <c r="G183" s="64">
        <v>0</v>
      </c>
      <c r="H183" s="3">
        <v>0</v>
      </c>
    </row>
    <row r="184" spans="5:8" ht="12.75">
      <c r="E184" s="65"/>
      <c r="F184" s="65"/>
      <c r="G184" s="65"/>
      <c r="H184" s="24"/>
    </row>
    <row r="185" spans="2:8" ht="12.75" hidden="1">
      <c r="B185" s="2" t="s">
        <v>48</v>
      </c>
      <c r="E185" s="64"/>
      <c r="F185" s="69"/>
      <c r="G185" s="64"/>
      <c r="H185" s="69"/>
    </row>
    <row r="186" spans="2:7" ht="12.75" hidden="1">
      <c r="B186" s="2" t="s">
        <v>179</v>
      </c>
      <c r="G186" s="2"/>
    </row>
    <row r="187" spans="3:8" ht="12.75" hidden="1">
      <c r="C187" s="2" t="s">
        <v>180</v>
      </c>
      <c r="E187" s="64">
        <v>0</v>
      </c>
      <c r="F187" s="3">
        <v>0</v>
      </c>
      <c r="G187" s="64">
        <v>0</v>
      </c>
      <c r="H187" s="3">
        <v>0</v>
      </c>
    </row>
    <row r="188" spans="2:8" ht="12.75" hidden="1">
      <c r="B188" s="2" t="s">
        <v>141</v>
      </c>
      <c r="E188" s="64">
        <v>0</v>
      </c>
      <c r="F188" s="64">
        <v>0</v>
      </c>
      <c r="G188" s="64">
        <v>0</v>
      </c>
      <c r="H188" s="64">
        <v>0</v>
      </c>
    </row>
    <row r="189" spans="2:8" ht="13.5" thickBot="1">
      <c r="B189" s="2" t="s">
        <v>181</v>
      </c>
      <c r="E189" s="110">
        <f>SUM(E182:E188)</f>
        <v>0</v>
      </c>
      <c r="F189" s="111">
        <f>SUM(F182:F188)</f>
        <v>0</v>
      </c>
      <c r="G189" s="110">
        <f>SUM(G182:G188)</f>
        <v>0</v>
      </c>
      <c r="H189" s="111">
        <f>SUM(H182:H188)</f>
        <v>0</v>
      </c>
    </row>
    <row r="190" spans="5:8" ht="12.75">
      <c r="E190" s="69"/>
      <c r="F190" s="65"/>
      <c r="G190" s="69"/>
      <c r="H190" s="65"/>
    </row>
    <row r="191" ht="12.75">
      <c r="I191" s="66"/>
    </row>
    <row r="192" ht="12.75"/>
    <row r="193" ht="12.75"/>
    <row r="194" spans="1:2" ht="12.75">
      <c r="A194" s="42" t="s">
        <v>66</v>
      </c>
      <c r="B194" s="1" t="s">
        <v>49</v>
      </c>
    </row>
    <row r="195" ht="12.75"/>
    <row r="196" ht="12.75"/>
    <row r="197" ht="12.75"/>
    <row r="198" spans="1:2" ht="12.75">
      <c r="A198" s="42" t="s">
        <v>67</v>
      </c>
      <c r="B198" s="1" t="s">
        <v>135</v>
      </c>
    </row>
    <row r="199" spans="5:8" ht="12.75">
      <c r="E199" s="68"/>
      <c r="F199" s="68"/>
      <c r="G199" s="67" t="s">
        <v>145</v>
      </c>
      <c r="H199" s="67" t="s">
        <v>145</v>
      </c>
    </row>
    <row r="200" spans="5:8" ht="12.75">
      <c r="E200" s="68"/>
      <c r="F200" s="68"/>
      <c r="G200" s="67" t="s">
        <v>228</v>
      </c>
      <c r="H200" s="67" t="s">
        <v>229</v>
      </c>
    </row>
    <row r="201" spans="5:8" ht="12.75">
      <c r="E201" s="68"/>
      <c r="F201" s="68"/>
      <c r="G201" s="67" t="s">
        <v>2</v>
      </c>
      <c r="H201" s="67" t="s">
        <v>2</v>
      </c>
    </row>
    <row r="202" spans="2:7" ht="12.75">
      <c r="B202" s="2" t="s">
        <v>168</v>
      </c>
      <c r="E202" s="19"/>
      <c r="F202" s="43"/>
      <c r="G202" s="6"/>
    </row>
    <row r="203" spans="2:8" ht="12.75">
      <c r="B203" s="2" t="s">
        <v>169</v>
      </c>
      <c r="E203" s="9"/>
      <c r="F203" s="112"/>
      <c r="G203" s="113">
        <v>48</v>
      </c>
      <c r="H203" s="114">
        <v>48</v>
      </c>
    </row>
    <row r="204" spans="2:8" ht="12.75">
      <c r="B204" s="2" t="s">
        <v>74</v>
      </c>
      <c r="E204" s="9"/>
      <c r="F204" s="65"/>
      <c r="G204" s="115">
        <f>G205-G203</f>
        <v>-19</v>
      </c>
      <c r="H204" s="116">
        <v>-39</v>
      </c>
    </row>
    <row r="205" spans="5:8" ht="12.75">
      <c r="E205" s="9"/>
      <c r="F205" s="117"/>
      <c r="G205" s="117">
        <v>29</v>
      </c>
      <c r="H205" s="117">
        <f>SUM(H203:H204)</f>
        <v>9</v>
      </c>
    </row>
    <row r="206" spans="2:8" ht="12.75">
      <c r="B206" s="2" t="s">
        <v>173</v>
      </c>
      <c r="E206" s="9"/>
      <c r="F206" s="112"/>
      <c r="G206" s="117"/>
      <c r="H206" s="114"/>
    </row>
    <row r="207" spans="2:9" ht="12.75">
      <c r="B207" s="2" t="s">
        <v>136</v>
      </c>
      <c r="E207" s="9"/>
      <c r="F207" s="64"/>
      <c r="G207" s="64">
        <v>0</v>
      </c>
      <c r="H207" s="24">
        <v>285</v>
      </c>
      <c r="I207" s="1"/>
    </row>
    <row r="208" spans="5:9" ht="12.75">
      <c r="E208" s="9"/>
      <c r="F208" s="64"/>
      <c r="G208" s="117"/>
      <c r="H208" s="24"/>
      <c r="I208" s="1"/>
    </row>
    <row r="209" spans="2:9" ht="12.75">
      <c r="B209" s="2" t="s">
        <v>174</v>
      </c>
      <c r="E209" s="9"/>
      <c r="F209" s="64"/>
      <c r="G209" s="117"/>
      <c r="H209" s="24"/>
      <c r="I209" s="1"/>
    </row>
    <row r="210" spans="2:9" ht="12.75">
      <c r="B210" s="2" t="s">
        <v>136</v>
      </c>
      <c r="E210" s="9"/>
      <c r="F210" s="64"/>
      <c r="G210" s="64">
        <f>(15428400+171600)/1000*0.44</f>
        <v>6864</v>
      </c>
      <c r="H210" s="24">
        <v>7020</v>
      </c>
      <c r="I210" s="1"/>
    </row>
    <row r="211" spans="5:8" ht="12.75">
      <c r="E211" s="9"/>
      <c r="F211" s="64"/>
      <c r="G211" s="64"/>
      <c r="H211" s="24"/>
    </row>
    <row r="212" spans="5:8" ht="13.5" thickBot="1">
      <c r="E212" s="9"/>
      <c r="F212" s="64"/>
      <c r="G212" s="89">
        <f>SUM(G205:G211)</f>
        <v>6893</v>
      </c>
      <c r="H212" s="89">
        <f>SUM(H205:H211)</f>
        <v>7314</v>
      </c>
    </row>
    <row r="213" spans="5:7" ht="13.5" thickTop="1">
      <c r="E213" s="43"/>
      <c r="F213" s="43"/>
      <c r="G213" s="3">
        <f>G212-'balance sheet'!H17</f>
        <v>0</v>
      </c>
    </row>
    <row r="214" spans="2:8" ht="13.5" thickBot="1">
      <c r="B214" s="2" t="s">
        <v>170</v>
      </c>
      <c r="E214" s="43"/>
      <c r="F214" s="43"/>
      <c r="G214" s="16">
        <f>G212</f>
        <v>6893</v>
      </c>
      <c r="H214" s="118">
        <v>7052</v>
      </c>
    </row>
    <row r="215" spans="5:6" ht="13.5" thickTop="1">
      <c r="E215" s="43"/>
      <c r="F215" s="43"/>
    </row>
    <row r="216" spans="5:8" ht="15">
      <c r="E216" s="80"/>
      <c r="H216" s="3"/>
    </row>
    <row r="217" spans="1:2" ht="12.75">
      <c r="A217" s="42" t="s">
        <v>68</v>
      </c>
      <c r="B217" s="1" t="s">
        <v>50</v>
      </c>
    </row>
    <row r="218" spans="1:8" ht="12.75">
      <c r="A218" s="42"/>
      <c r="B218" s="1"/>
      <c r="H218" s="81"/>
    </row>
    <row r="219" spans="1:2" ht="12.75">
      <c r="A219" s="1"/>
      <c r="B219" s="1" t="s">
        <v>51</v>
      </c>
    </row>
    <row r="220" spans="1:2" ht="12.75">
      <c r="A220" s="1"/>
      <c r="B220" s="1"/>
    </row>
    <row r="221" ht="12.75">
      <c r="A221" s="1"/>
    </row>
    <row r="222" spans="1:2" ht="12.75">
      <c r="A222" s="42" t="s">
        <v>69</v>
      </c>
      <c r="B222" s="1" t="s">
        <v>52</v>
      </c>
    </row>
    <row r="223" spans="1:8" ht="12.75">
      <c r="A223" s="42"/>
      <c r="B223" s="1"/>
      <c r="G223" s="67" t="s">
        <v>145</v>
      </c>
      <c r="H223" s="67" t="s">
        <v>145</v>
      </c>
    </row>
    <row r="224" spans="1:8" ht="12.75">
      <c r="A224" s="42"/>
      <c r="B224" s="1"/>
      <c r="G224" s="67" t="s">
        <v>228</v>
      </c>
      <c r="H224" s="67" t="s">
        <v>229</v>
      </c>
    </row>
    <row r="225" spans="1:8" ht="12.75">
      <c r="A225" s="42"/>
      <c r="B225" s="1"/>
      <c r="G225" s="67" t="s">
        <v>146</v>
      </c>
      <c r="H225" s="67" t="s">
        <v>147</v>
      </c>
    </row>
    <row r="226" spans="1:2" ht="12.75">
      <c r="A226" s="42"/>
      <c r="B226" s="1" t="s">
        <v>171</v>
      </c>
    </row>
    <row r="227" spans="1:8" ht="12.75">
      <c r="A227" s="42"/>
      <c r="B227" s="2" t="s">
        <v>53</v>
      </c>
      <c r="G227" s="3">
        <v>9831</v>
      </c>
      <c r="H227" s="3">
        <v>9454</v>
      </c>
    </row>
    <row r="228" spans="1:8" ht="12.75">
      <c r="A228" s="42"/>
      <c r="B228" s="2" t="s">
        <v>54</v>
      </c>
      <c r="G228" s="3">
        <v>67275</v>
      </c>
      <c r="H228" s="3">
        <v>79349</v>
      </c>
    </row>
    <row r="229" spans="1:8" ht="12.75">
      <c r="A229" s="42"/>
      <c r="B229" s="1"/>
      <c r="G229" s="90">
        <f>SUM(G227:G228)</f>
        <v>77106</v>
      </c>
      <c r="H229" s="90">
        <f>SUM(H227:H228)</f>
        <v>88803</v>
      </c>
    </row>
    <row r="230" spans="1:8" ht="12.75">
      <c r="A230" s="42"/>
      <c r="B230" s="1"/>
      <c r="H230" s="3"/>
    </row>
    <row r="231" spans="1:8" ht="12.75">
      <c r="A231" s="42"/>
      <c r="B231" s="1" t="s">
        <v>172</v>
      </c>
      <c r="H231" s="3"/>
    </row>
    <row r="232" spans="1:8" ht="12.75">
      <c r="A232" s="42"/>
      <c r="B232" s="2" t="s">
        <v>53</v>
      </c>
      <c r="G232" s="3">
        <v>0</v>
      </c>
      <c r="H232" s="3">
        <v>465</v>
      </c>
    </row>
    <row r="233" spans="1:8" ht="13.5" thickBot="1">
      <c r="A233" s="42"/>
      <c r="G233" s="28">
        <f>G232+G229</f>
        <v>77106</v>
      </c>
      <c r="H233" s="28">
        <f>H232+H229</f>
        <v>89268</v>
      </c>
    </row>
    <row r="234" spans="1:8" ht="13.5" thickTop="1">
      <c r="A234" s="42"/>
      <c r="B234" s="1"/>
      <c r="G234" s="78">
        <f>G233-'balance sheet'!H46</f>
        <v>0</v>
      </c>
      <c r="H234" s="121">
        <f>H233-'balance sheet'!J46-'balance sheet'!J41</f>
        <v>0</v>
      </c>
    </row>
    <row r="235" spans="2:8" ht="12.75">
      <c r="B235" s="2" t="s">
        <v>122</v>
      </c>
      <c r="G235" s="47" t="s">
        <v>125</v>
      </c>
      <c r="H235" s="82"/>
    </row>
    <row r="236" spans="7:8" ht="12.75">
      <c r="G236" s="123" t="s">
        <v>137</v>
      </c>
      <c r="H236" s="47" t="s">
        <v>2</v>
      </c>
    </row>
    <row r="237" spans="7:8" ht="12.75">
      <c r="G237" s="124" t="s">
        <v>182</v>
      </c>
      <c r="H237" s="125" t="s">
        <v>121</v>
      </c>
    </row>
    <row r="238" spans="7:8" ht="12.75">
      <c r="G238" s="91"/>
      <c r="H238" s="91"/>
    </row>
    <row r="239" spans="2:8" ht="12.75">
      <c r="B239" s="1" t="s">
        <v>53</v>
      </c>
      <c r="G239" s="91"/>
      <c r="H239" s="91"/>
    </row>
    <row r="240" spans="2:8" ht="12.75">
      <c r="B240" s="2" t="s">
        <v>138</v>
      </c>
      <c r="G240" s="64">
        <f>+H240/0.44</f>
        <v>15515.90909090909</v>
      </c>
      <c r="H240" s="64">
        <v>6827</v>
      </c>
    </row>
    <row r="241" spans="2:8" ht="12.75">
      <c r="B241" s="2" t="s">
        <v>217</v>
      </c>
      <c r="G241" s="64">
        <f>+H241/0.5</f>
        <v>6008</v>
      </c>
      <c r="H241" s="64">
        <v>3004</v>
      </c>
    </row>
    <row r="242" spans="7:8" ht="12.75" hidden="1">
      <c r="G242" s="64"/>
      <c r="H242" s="64"/>
    </row>
    <row r="243" spans="2:8" ht="12.75" hidden="1">
      <c r="B243" s="1" t="s">
        <v>54</v>
      </c>
      <c r="G243" s="91"/>
      <c r="H243" s="91"/>
    </row>
    <row r="244" spans="2:8" ht="12.75" hidden="1">
      <c r="B244" s="2" t="s">
        <v>138</v>
      </c>
      <c r="G244" s="64">
        <f>+H244/0.47</f>
        <v>6974.468085106383</v>
      </c>
      <c r="H244" s="64">
        <v>3278</v>
      </c>
    </row>
    <row r="245" spans="7:8" ht="12.75">
      <c r="G245" s="64"/>
      <c r="H245" s="64"/>
    </row>
    <row r="246" spans="2:8" ht="13.5" thickBot="1">
      <c r="B246" s="2" t="s">
        <v>17</v>
      </c>
      <c r="G246" s="64"/>
      <c r="H246" s="89">
        <f>SUM(H240:H241)</f>
        <v>9831</v>
      </c>
    </row>
    <row r="247" spans="7:8" ht="13.5" thickTop="1">
      <c r="G247" s="64"/>
      <c r="H247" s="64"/>
    </row>
    <row r="248" spans="7:8" ht="12.75">
      <c r="G248" s="64"/>
      <c r="H248" s="64"/>
    </row>
    <row r="249" spans="1:2" ht="12.75">
      <c r="A249" s="42" t="s">
        <v>70</v>
      </c>
      <c r="B249" s="1" t="s">
        <v>55</v>
      </c>
    </row>
    <row r="253" spans="1:2" ht="12.75">
      <c r="A253" s="42" t="s">
        <v>71</v>
      </c>
      <c r="B253" s="1" t="s">
        <v>56</v>
      </c>
    </row>
    <row r="254" ht="12.75">
      <c r="A254" s="1"/>
    </row>
    <row r="255" ht="12.75">
      <c r="A255" s="1"/>
    </row>
    <row r="256" ht="12.75">
      <c r="A256" s="1"/>
    </row>
    <row r="257" spans="1:2" ht="13.5" customHeight="1">
      <c r="A257" s="42" t="s">
        <v>72</v>
      </c>
      <c r="B257" s="1" t="s">
        <v>57</v>
      </c>
    </row>
    <row r="258" ht="13.5" customHeight="1"/>
    <row r="259" ht="13.5" customHeight="1"/>
    <row r="260" ht="13.5" customHeight="1"/>
    <row r="261" spans="1:2" ht="13.5" customHeight="1">
      <c r="A261" s="42" t="s">
        <v>73</v>
      </c>
      <c r="B261" s="1" t="s">
        <v>87</v>
      </c>
    </row>
    <row r="262" spans="5:8" ht="13.5" customHeight="1">
      <c r="E262" s="14"/>
      <c r="F262" s="14"/>
      <c r="G262" s="14"/>
      <c r="H262" s="32"/>
    </row>
    <row r="263" spans="2:8" ht="13.5" customHeight="1">
      <c r="B263" s="1" t="s">
        <v>79</v>
      </c>
      <c r="C263" s="1" t="s">
        <v>88</v>
      </c>
      <c r="G263" s="47"/>
      <c r="H263" s="47"/>
    </row>
    <row r="264" spans="3:8" ht="13.5" customHeight="1">
      <c r="C264" s="2" t="s">
        <v>243</v>
      </c>
      <c r="G264" s="82"/>
      <c r="H264" s="82"/>
    </row>
    <row r="265" spans="3:8" ht="13.5" customHeight="1">
      <c r="C265" s="2" t="s">
        <v>242</v>
      </c>
      <c r="G265" s="82"/>
      <c r="H265" s="82"/>
    </row>
    <row r="266" spans="7:8" ht="13.5" customHeight="1">
      <c r="G266" s="47"/>
      <c r="H266" s="47"/>
    </row>
    <row r="267" spans="5:8" ht="13.5" customHeight="1">
      <c r="E267" s="136" t="s">
        <v>75</v>
      </c>
      <c r="F267" s="136"/>
      <c r="G267" s="136" t="s">
        <v>255</v>
      </c>
      <c r="H267" s="136"/>
    </row>
    <row r="268" spans="5:8" ht="13.5" customHeight="1">
      <c r="E268" s="126" t="s">
        <v>260</v>
      </c>
      <c r="F268" s="126" t="s">
        <v>261</v>
      </c>
      <c r="G268" s="126" t="str">
        <f>E268</f>
        <v>31/12/2009</v>
      </c>
      <c r="H268" s="126" t="str">
        <f>F268</f>
        <v>31/12/2008</v>
      </c>
    </row>
    <row r="269" spans="7:8" ht="13.5" customHeight="1">
      <c r="G269" s="47"/>
      <c r="H269" s="47"/>
    </row>
    <row r="270" spans="3:8" ht="13.5" customHeight="1">
      <c r="C270" s="2" t="s">
        <v>226</v>
      </c>
      <c r="G270" s="47"/>
      <c r="H270" s="47"/>
    </row>
    <row r="271" spans="3:8" ht="13.5" customHeight="1">
      <c r="C271" s="2" t="s">
        <v>142</v>
      </c>
      <c r="E271" s="119">
        <f>'income statement'!D32</f>
        <v>4059</v>
      </c>
      <c r="F271" s="119">
        <f>'income statement'!E32</f>
        <v>-42286</v>
      </c>
      <c r="G271" s="119">
        <f>'income statement'!G32</f>
        <v>9689</v>
      </c>
      <c r="H271" s="119">
        <f>'income statement'!H32</f>
        <v>-46296</v>
      </c>
    </row>
    <row r="272" spans="5:8" ht="13.5" customHeight="1">
      <c r="E272" s="120"/>
      <c r="F272" s="24"/>
      <c r="G272" s="24"/>
      <c r="H272" s="24"/>
    </row>
    <row r="273" spans="3:8" ht="13.5" customHeight="1">
      <c r="C273" s="2" t="s">
        <v>129</v>
      </c>
      <c r="E273" s="120"/>
      <c r="F273" s="24"/>
      <c r="G273" s="24"/>
      <c r="H273" s="24"/>
    </row>
    <row r="274" spans="3:8" ht="13.5" customHeight="1">
      <c r="C274" s="2" t="s">
        <v>130</v>
      </c>
      <c r="E274" s="3">
        <v>64286</v>
      </c>
      <c r="F274" s="3">
        <v>64286</v>
      </c>
      <c r="G274" s="3">
        <f>+E274</f>
        <v>64286</v>
      </c>
      <c r="H274" s="24">
        <v>64286</v>
      </c>
    </row>
    <row r="275" spans="5:8" ht="13.5" customHeight="1">
      <c r="E275" s="3"/>
      <c r="F275" s="3"/>
      <c r="H275" s="24"/>
    </row>
    <row r="276" spans="3:8" ht="13.5" customHeight="1" thickBot="1">
      <c r="C276" s="1" t="s">
        <v>91</v>
      </c>
      <c r="E276" s="48">
        <f>E271/E274*100</f>
        <v>6.313971937902499</v>
      </c>
      <c r="F276" s="48">
        <f>F271/F274*100</f>
        <v>-65.77792987586722</v>
      </c>
      <c r="G276" s="48">
        <f>G271/G274*100</f>
        <v>15.071710792396479</v>
      </c>
      <c r="H276" s="48">
        <f>H271/H274*100</f>
        <v>-72.01567993031142</v>
      </c>
    </row>
    <row r="277" spans="5:8" ht="13.5" customHeight="1" thickTop="1">
      <c r="E277" s="17"/>
      <c r="F277" s="17"/>
      <c r="G277" s="17"/>
      <c r="H277" s="17"/>
    </row>
    <row r="278" spans="2:8" ht="13.5" customHeight="1">
      <c r="B278" s="1" t="s">
        <v>90</v>
      </c>
      <c r="C278" s="1" t="s">
        <v>89</v>
      </c>
      <c r="G278" s="47"/>
      <c r="H278" s="47"/>
    </row>
    <row r="279" spans="3:8" ht="13.5" customHeight="1">
      <c r="C279" s="2" t="s">
        <v>139</v>
      </c>
      <c r="G279" s="47"/>
      <c r="H279" s="47"/>
    </row>
    <row r="280" spans="3:8" ht="13.5" customHeight="1">
      <c r="C280" s="2" t="s">
        <v>241</v>
      </c>
      <c r="G280" s="47"/>
      <c r="H280" s="47"/>
    </row>
    <row r="281" spans="7:8" ht="12.75" customHeight="1">
      <c r="G281" s="47"/>
      <c r="H281" s="47"/>
    </row>
    <row r="282" spans="5:8" ht="12.75" customHeight="1">
      <c r="E282" s="136" t="str">
        <f>+E267</f>
        <v>3 months ended</v>
      </c>
      <c r="F282" s="136"/>
      <c r="G282" s="136" t="str">
        <f>+G267</f>
        <v>12 months ended</v>
      </c>
      <c r="H282" s="136"/>
    </row>
    <row r="283" spans="5:8" ht="12.75" customHeight="1">
      <c r="E283" s="126" t="str">
        <f>+E268</f>
        <v>31/12/2009</v>
      </c>
      <c r="F283" s="126" t="str">
        <f>+F268</f>
        <v>31/12/2008</v>
      </c>
      <c r="G283" s="126" t="str">
        <f>+G268</f>
        <v>31/12/2009</v>
      </c>
      <c r="H283" s="126" t="str">
        <f>+H268</f>
        <v>31/12/2008</v>
      </c>
    </row>
    <row r="284" spans="7:8" ht="12.75" customHeight="1">
      <c r="G284" s="47"/>
      <c r="H284" s="47"/>
    </row>
    <row r="285" spans="3:8" ht="12.75" customHeight="1">
      <c r="C285" s="2" t="s">
        <v>226</v>
      </c>
      <c r="G285" s="47"/>
      <c r="H285" s="47"/>
    </row>
    <row r="286" spans="3:8" ht="13.5" customHeight="1">
      <c r="C286" s="2" t="s">
        <v>142</v>
      </c>
      <c r="E286" s="119">
        <f>E271</f>
        <v>4059</v>
      </c>
      <c r="F286" s="119">
        <f>F271</f>
        <v>-42286</v>
      </c>
      <c r="G286" s="119">
        <f>G271</f>
        <v>9689</v>
      </c>
      <c r="H286" s="119">
        <f>H271</f>
        <v>-46296</v>
      </c>
    </row>
    <row r="287" spans="5:8" ht="13.5" customHeight="1">
      <c r="E287" s="120"/>
      <c r="F287" s="24"/>
      <c r="G287" s="24"/>
      <c r="H287" s="24"/>
    </row>
    <row r="288" spans="3:8" ht="13.5" customHeight="1">
      <c r="C288" s="2" t="s">
        <v>129</v>
      </c>
      <c r="E288" s="120"/>
      <c r="F288" s="24"/>
      <c r="G288" s="24"/>
      <c r="H288" s="24"/>
    </row>
    <row r="289" spans="3:8" ht="13.5" customHeight="1">
      <c r="C289" s="2" t="s">
        <v>130</v>
      </c>
      <c r="E289" s="24">
        <f>E274</f>
        <v>64286</v>
      </c>
      <c r="F289" s="3">
        <f>+F274</f>
        <v>64286</v>
      </c>
      <c r="G289" s="24">
        <f>G274</f>
        <v>64286</v>
      </c>
      <c r="H289" s="24">
        <f>+H274</f>
        <v>64286</v>
      </c>
    </row>
    <row r="290" spans="5:8" ht="13.5" customHeight="1">
      <c r="E290" s="3"/>
      <c r="F290" s="3"/>
      <c r="H290" s="24"/>
    </row>
    <row r="291" spans="3:8" ht="13.5" customHeight="1">
      <c r="C291" s="2" t="s">
        <v>83</v>
      </c>
      <c r="E291" s="3">
        <v>0</v>
      </c>
      <c r="F291" s="3">
        <v>0</v>
      </c>
      <c r="G291" s="3">
        <v>0</v>
      </c>
      <c r="H291" s="24">
        <v>0</v>
      </c>
    </row>
    <row r="292" spans="5:8" ht="13.5" customHeight="1">
      <c r="E292" s="3"/>
      <c r="F292" s="3"/>
      <c r="H292" s="24"/>
    </row>
    <row r="293" spans="3:8" ht="13.5" customHeight="1">
      <c r="C293" s="2" t="s">
        <v>131</v>
      </c>
      <c r="E293" s="3"/>
      <c r="F293" s="3"/>
      <c r="H293" s="24"/>
    </row>
    <row r="294" spans="3:8" ht="13.5" customHeight="1">
      <c r="C294" s="2" t="s">
        <v>132</v>
      </c>
      <c r="E294" s="90">
        <f>SUM(E289:E293)</f>
        <v>64286</v>
      </c>
      <c r="F294" s="90">
        <f>SUM(F289:F293)</f>
        <v>64286</v>
      </c>
      <c r="G294" s="90">
        <f>SUM(G289:G293)</f>
        <v>64286</v>
      </c>
      <c r="H294" s="90">
        <f>SUM(H289:H293)</f>
        <v>64286</v>
      </c>
    </row>
    <row r="295" spans="5:8" ht="13.5" customHeight="1">
      <c r="E295" s="3"/>
      <c r="F295" s="3"/>
      <c r="H295" s="24"/>
    </row>
    <row r="296" spans="3:8" ht="13.5" customHeight="1" thickBot="1">
      <c r="C296" s="1" t="s">
        <v>92</v>
      </c>
      <c r="E296" s="48">
        <f>E286/E294*100</f>
        <v>6.313971937902499</v>
      </c>
      <c r="F296" s="48">
        <f>F286/F294*100</f>
        <v>-65.77792987586722</v>
      </c>
      <c r="G296" s="48">
        <f>G286/G294*100</f>
        <v>15.071710792396479</v>
      </c>
      <c r="H296" s="48">
        <f>H286/H294*100</f>
        <v>-72.01567993031142</v>
      </c>
    </row>
    <row r="297" spans="3:8" ht="13.5" customHeight="1" thickTop="1">
      <c r="C297" s="1"/>
      <c r="E297" s="18"/>
      <c r="F297" s="18"/>
      <c r="G297" s="18"/>
      <c r="H297" s="18"/>
    </row>
    <row r="298" spans="3:8" ht="13.5" customHeight="1">
      <c r="C298" s="1"/>
      <c r="E298" s="18"/>
      <c r="F298" s="18"/>
      <c r="G298" s="18"/>
      <c r="H298" s="18"/>
    </row>
    <row r="299" spans="1:7" ht="13.5" customHeight="1">
      <c r="A299" s="42" t="s">
        <v>245</v>
      </c>
      <c r="B299" s="1" t="s">
        <v>58</v>
      </c>
      <c r="G299" s="83"/>
    </row>
    <row r="300" spans="1:7" ht="13.5" customHeight="1">
      <c r="A300" s="42"/>
      <c r="B300" s="1"/>
      <c r="G300" s="83"/>
    </row>
    <row r="301" ht="13.5" customHeight="1"/>
    <row r="302" ht="13.5" customHeight="1"/>
    <row r="303" ht="13.5" customHeight="1"/>
    <row r="325" ht="15">
      <c r="E325" s="80"/>
    </row>
    <row r="414" s="43" customFormat="1" ht="12.75">
      <c r="G414" s="9"/>
    </row>
    <row r="415" spans="1:7" s="43" customFormat="1" ht="12.75">
      <c r="A415" s="84"/>
      <c r="G415" s="9"/>
    </row>
    <row r="416" s="43" customFormat="1" ht="12.75">
      <c r="G416" s="9"/>
    </row>
    <row r="417" s="43" customFormat="1" ht="12.75">
      <c r="G417" s="9"/>
    </row>
    <row r="418" s="43" customFormat="1" ht="12.75">
      <c r="G418" s="9"/>
    </row>
    <row r="419" s="43" customFormat="1" ht="12.75">
      <c r="G419" s="9"/>
    </row>
    <row r="420" spans="1:7" s="43" customFormat="1" ht="12.75">
      <c r="A420" s="84"/>
      <c r="G420" s="9"/>
    </row>
    <row r="421" s="43" customFormat="1" ht="12.75">
      <c r="G421" s="9"/>
    </row>
    <row r="422" s="43" customFormat="1" ht="12.75">
      <c r="G422" s="9"/>
    </row>
    <row r="423" s="43" customFormat="1" ht="12.75">
      <c r="G423" s="9"/>
    </row>
    <row r="424" spans="1:7" s="43" customFormat="1" ht="12.75">
      <c r="A424" s="84"/>
      <c r="G424" s="9"/>
    </row>
    <row r="425" spans="1:7" s="43" customFormat="1" ht="12.75">
      <c r="A425" s="84"/>
      <c r="E425" s="85"/>
      <c r="F425" s="85"/>
      <c r="G425" s="9"/>
    </row>
    <row r="426" spans="5:7" s="43" customFormat="1" ht="12.75">
      <c r="E426" s="86"/>
      <c r="F426" s="86"/>
      <c r="G426" s="9"/>
    </row>
    <row r="427" spans="5:7" s="43" customFormat="1" ht="12.75">
      <c r="E427" s="63"/>
      <c r="F427" s="9"/>
      <c r="G427" s="9"/>
    </row>
    <row r="428" s="43" customFormat="1" ht="12.75">
      <c r="G428" s="9"/>
    </row>
    <row r="429" s="43" customFormat="1" ht="12.75">
      <c r="G429" s="9"/>
    </row>
    <row r="430" s="43" customFormat="1" ht="12.75">
      <c r="G430" s="9"/>
    </row>
    <row r="431" s="43" customFormat="1" ht="12.75">
      <c r="G431" s="9"/>
    </row>
    <row r="432" s="43" customFormat="1" ht="12.75">
      <c r="G432" s="9"/>
    </row>
    <row r="433" s="43" customFormat="1" ht="12.75">
      <c r="G433" s="9"/>
    </row>
    <row r="434" s="43" customFormat="1" ht="12.75">
      <c r="G434" s="9"/>
    </row>
    <row r="435" s="43" customFormat="1" ht="12.75">
      <c r="G435" s="9"/>
    </row>
    <row r="436" s="43" customFormat="1" ht="12.75">
      <c r="G436" s="9"/>
    </row>
    <row r="437" s="43" customFormat="1" ht="12.75">
      <c r="G437" s="9"/>
    </row>
    <row r="438" s="43" customFormat="1" ht="12.75">
      <c r="G438" s="9"/>
    </row>
    <row r="439" s="43" customFormat="1" ht="12.75">
      <c r="G439" s="9"/>
    </row>
    <row r="440" s="43" customFormat="1" ht="12.75">
      <c r="G440" s="9"/>
    </row>
    <row r="441" s="43" customFormat="1" ht="12.75">
      <c r="G441" s="9"/>
    </row>
    <row r="442" s="43" customFormat="1" ht="12.75">
      <c r="G442" s="9"/>
    </row>
    <row r="443" s="43" customFormat="1" ht="12.75">
      <c r="G443" s="9"/>
    </row>
    <row r="444" s="43" customFormat="1" ht="12.75">
      <c r="G444" s="9"/>
    </row>
    <row r="445" s="43" customFormat="1" ht="12.75">
      <c r="G445" s="9"/>
    </row>
    <row r="446" s="43" customFormat="1" ht="12.75">
      <c r="G446" s="9"/>
    </row>
    <row r="447" spans="1:7" s="43" customFormat="1" ht="12.75">
      <c r="A447" s="84"/>
      <c r="G447" s="9"/>
    </row>
    <row r="448" s="43" customFormat="1" ht="12.75">
      <c r="G448" s="9"/>
    </row>
    <row r="449" spans="1:7" s="43" customFormat="1" ht="12.75">
      <c r="A449" s="84"/>
      <c r="G449" s="9"/>
    </row>
    <row r="450" spans="1:7" s="43" customFormat="1" ht="12.75">
      <c r="A450" s="84"/>
      <c r="G450" s="9"/>
    </row>
    <row r="451" s="43" customFormat="1" ht="12.75">
      <c r="G451" s="9"/>
    </row>
    <row r="452" s="43" customFormat="1" ht="12.75">
      <c r="G452" s="9"/>
    </row>
    <row r="453" spans="6:7" s="43" customFormat="1" ht="12.75">
      <c r="F453" s="86"/>
      <c r="G453" s="9"/>
    </row>
    <row r="454" s="43" customFormat="1" ht="12.75">
      <c r="G454" s="9"/>
    </row>
    <row r="455" spans="1:7" s="43" customFormat="1" ht="12.75">
      <c r="A455" s="84"/>
      <c r="G455" s="9"/>
    </row>
    <row r="456" s="43" customFormat="1" ht="12.75">
      <c r="G456" s="9"/>
    </row>
    <row r="457" s="43" customFormat="1" ht="12.75">
      <c r="G457" s="9"/>
    </row>
    <row r="458" s="43" customFormat="1" ht="12.75">
      <c r="G458" s="9"/>
    </row>
    <row r="459" s="43" customFormat="1" ht="12.75">
      <c r="G459" s="9"/>
    </row>
    <row r="460" s="43" customFormat="1" ht="12.75">
      <c r="G460" s="9"/>
    </row>
    <row r="461" s="43" customFormat="1" ht="12.75">
      <c r="G461" s="9"/>
    </row>
    <row r="462" s="43" customFormat="1" ht="12.75">
      <c r="G462" s="9"/>
    </row>
    <row r="463" s="43" customFormat="1" ht="12.75">
      <c r="G463" s="9"/>
    </row>
    <row r="464" s="43" customFormat="1" ht="12.75">
      <c r="G464" s="9"/>
    </row>
    <row r="465" s="43" customFormat="1" ht="12.75">
      <c r="G465" s="9"/>
    </row>
    <row r="466" s="43" customFormat="1" ht="12.75">
      <c r="G466" s="9"/>
    </row>
    <row r="467" s="43" customFormat="1" ht="12.75">
      <c r="G467" s="9"/>
    </row>
    <row r="468" s="43" customFormat="1" ht="12.75">
      <c r="G468" s="9"/>
    </row>
    <row r="469" s="43" customFormat="1" ht="12.75">
      <c r="G469" s="9"/>
    </row>
    <row r="470" spans="1:7" s="43" customFormat="1" ht="12.75">
      <c r="A470" s="84"/>
      <c r="G470" s="9"/>
    </row>
    <row r="471" spans="6:7" s="43" customFormat="1" ht="12.75">
      <c r="F471" s="86"/>
      <c r="G471" s="9"/>
    </row>
    <row r="472" s="43" customFormat="1" ht="12.75">
      <c r="G472" s="9"/>
    </row>
    <row r="473" s="43" customFormat="1" ht="12.75">
      <c r="G473" s="9"/>
    </row>
    <row r="474" s="43" customFormat="1" ht="12.75">
      <c r="G474" s="9"/>
    </row>
    <row r="475" spans="4:7" s="43" customFormat="1" ht="12.75">
      <c r="D475" s="85"/>
      <c r="E475" s="85"/>
      <c r="F475" s="85"/>
      <c r="G475" s="9"/>
    </row>
    <row r="476" spans="4:7" s="43" customFormat="1" ht="12.75">
      <c r="D476" s="85"/>
      <c r="E476" s="85"/>
      <c r="F476" s="85"/>
      <c r="G476" s="9"/>
    </row>
    <row r="477" spans="1:7" s="43" customFormat="1" ht="12.75">
      <c r="A477" s="87"/>
      <c r="D477" s="9"/>
      <c r="E477" s="9"/>
      <c r="F477" s="46"/>
      <c r="G477" s="9"/>
    </row>
    <row r="478" spans="1:8" s="43" customFormat="1" ht="12.75">
      <c r="A478" s="87"/>
      <c r="D478" s="9"/>
      <c r="E478" s="9"/>
      <c r="F478" s="46"/>
      <c r="G478" s="9"/>
      <c r="H478" s="46"/>
    </row>
    <row r="479" spans="1:8" s="43" customFormat="1" ht="12.75">
      <c r="A479" s="87"/>
      <c r="D479" s="9"/>
      <c r="E479" s="9"/>
      <c r="F479" s="46"/>
      <c r="G479" s="9"/>
      <c r="H479" s="46"/>
    </row>
    <row r="480" spans="1:7" s="43" customFormat="1" ht="12.75">
      <c r="A480" s="87"/>
      <c r="D480" s="9"/>
      <c r="E480" s="9"/>
      <c r="F480" s="46"/>
      <c r="G480" s="9"/>
    </row>
    <row r="481" spans="1:8" s="43" customFormat="1" ht="12.75">
      <c r="A481" s="87"/>
      <c r="D481" s="9"/>
      <c r="E481" s="9"/>
      <c r="F481" s="9"/>
      <c r="G481" s="9"/>
      <c r="H481" s="46"/>
    </row>
    <row r="482" spans="1:7" s="43" customFormat="1" ht="12.75">
      <c r="A482" s="87"/>
      <c r="D482" s="87"/>
      <c r="E482" s="63"/>
      <c r="F482" s="9"/>
      <c r="G482" s="9"/>
    </row>
    <row r="483" spans="4:7" s="43" customFormat="1" ht="12.75">
      <c r="D483" s="9"/>
      <c r="E483" s="46"/>
      <c r="F483" s="9"/>
      <c r="G483" s="9"/>
    </row>
    <row r="484" spans="4:7" s="43" customFormat="1" ht="12.75">
      <c r="D484" s="46"/>
      <c r="G484" s="9"/>
    </row>
    <row r="485" spans="4:7" s="43" customFormat="1" ht="12.75">
      <c r="D485" s="46"/>
      <c r="G485" s="9"/>
    </row>
    <row r="486" spans="1:7" s="43" customFormat="1" ht="12.75">
      <c r="A486" s="87"/>
      <c r="D486" s="46"/>
      <c r="F486" s="46"/>
      <c r="G486" s="9"/>
    </row>
    <row r="487" spans="4:7" s="43" customFormat="1" ht="12.75">
      <c r="D487" s="46"/>
      <c r="E487" s="46"/>
      <c r="F487" s="46"/>
      <c r="G487" s="9"/>
    </row>
    <row r="488" spans="4:7" s="43" customFormat="1" ht="12.75">
      <c r="D488" s="46"/>
      <c r="E488" s="46"/>
      <c r="F488" s="46"/>
      <c r="G488" s="9"/>
    </row>
    <row r="489" spans="6:7" s="43" customFormat="1" ht="12.75">
      <c r="F489" s="46"/>
      <c r="G489" s="9"/>
    </row>
    <row r="490" spans="6:7" s="43" customFormat="1" ht="12.75">
      <c r="F490" s="46"/>
      <c r="G490" s="9"/>
    </row>
    <row r="491" spans="6:7" s="43" customFormat="1" ht="12.75">
      <c r="F491" s="46"/>
      <c r="G491" s="9"/>
    </row>
    <row r="492" spans="6:7" s="43" customFormat="1" ht="12.75">
      <c r="F492" s="46"/>
      <c r="G492" s="9"/>
    </row>
    <row r="493" s="43" customFormat="1" ht="12.75">
      <c r="G493" s="9"/>
    </row>
    <row r="494" s="43" customFormat="1" ht="12.75">
      <c r="G494" s="9"/>
    </row>
    <row r="495" s="43" customFormat="1" ht="12.75">
      <c r="G495" s="9"/>
    </row>
    <row r="496" s="43" customFormat="1" ht="12.75">
      <c r="G496" s="9"/>
    </row>
    <row r="497" s="43" customFormat="1" ht="12.75">
      <c r="G497" s="9"/>
    </row>
    <row r="498" s="43" customFormat="1" ht="12.75">
      <c r="G498" s="9"/>
    </row>
    <row r="499" s="43" customFormat="1" ht="12.75">
      <c r="G499" s="9"/>
    </row>
    <row r="500" s="43" customFormat="1" ht="12.75">
      <c r="G500" s="9"/>
    </row>
    <row r="501" s="43" customFormat="1" ht="12.75">
      <c r="G501" s="9"/>
    </row>
    <row r="502" s="43" customFormat="1" ht="12.75">
      <c r="G502" s="9"/>
    </row>
    <row r="503" s="43" customFormat="1" ht="12.75">
      <c r="G503" s="9"/>
    </row>
    <row r="504" s="43" customFormat="1" ht="12.75">
      <c r="G504" s="9"/>
    </row>
    <row r="505" s="43" customFormat="1" ht="12.75">
      <c r="G505" s="9"/>
    </row>
    <row r="506" s="43" customFormat="1" ht="12.75">
      <c r="G506" s="9"/>
    </row>
    <row r="507" s="43" customFormat="1" ht="12.75">
      <c r="G507" s="9"/>
    </row>
    <row r="508" s="43" customFormat="1" ht="12.75">
      <c r="G508" s="9"/>
    </row>
    <row r="509" s="43" customFormat="1" ht="12.75">
      <c r="G509" s="9"/>
    </row>
    <row r="510" s="43" customFormat="1" ht="12.75">
      <c r="G510" s="9"/>
    </row>
    <row r="511" s="43" customFormat="1" ht="12.75">
      <c r="G511" s="9"/>
    </row>
    <row r="512" s="43" customFormat="1" ht="12.75">
      <c r="G512" s="9"/>
    </row>
    <row r="513" s="43" customFormat="1" ht="12.75">
      <c r="G513" s="9"/>
    </row>
    <row r="514" s="43" customFormat="1" ht="12.75">
      <c r="G514" s="9"/>
    </row>
    <row r="515" s="43" customFormat="1" ht="12.75">
      <c r="G515" s="9"/>
    </row>
    <row r="516" spans="4:7" s="43" customFormat="1" ht="12.75">
      <c r="D516" s="9"/>
      <c r="E516" s="9"/>
      <c r="F516" s="9"/>
      <c r="G516" s="9"/>
    </row>
    <row r="517" spans="4:7" s="43" customFormat="1" ht="12.75">
      <c r="D517" s="9"/>
      <c r="E517" s="70"/>
      <c r="F517" s="9"/>
      <c r="G517" s="9"/>
    </row>
    <row r="518" spans="1:7" s="43" customFormat="1" ht="12.75">
      <c r="A518" s="84"/>
      <c r="G518" s="9"/>
    </row>
    <row r="519" s="43" customFormat="1" ht="12.75">
      <c r="G519" s="9"/>
    </row>
    <row r="520" spans="4:7" s="43" customFormat="1" ht="12.75">
      <c r="D520" s="86"/>
      <c r="E520" s="86"/>
      <c r="F520" s="86"/>
      <c r="G520" s="9"/>
    </row>
    <row r="521" spans="4:7" s="43" customFormat="1" ht="12.75">
      <c r="D521" s="86"/>
      <c r="E521" s="86"/>
      <c r="F521" s="86"/>
      <c r="G521" s="9"/>
    </row>
    <row r="522" spans="4:7" s="43" customFormat="1" ht="12.75">
      <c r="D522" s="9"/>
      <c r="E522" s="9"/>
      <c r="F522" s="44"/>
      <c r="G522" s="9"/>
    </row>
    <row r="523" s="43" customFormat="1" ht="12.75">
      <c r="G523" s="9"/>
    </row>
    <row r="524" s="43" customFormat="1" ht="12.75">
      <c r="G524" s="9"/>
    </row>
    <row r="525" s="43" customFormat="1" ht="12.75">
      <c r="G525" s="9"/>
    </row>
    <row r="526" s="43" customFormat="1" ht="12.75">
      <c r="G526" s="9"/>
    </row>
    <row r="527" s="43" customFormat="1" ht="12.75">
      <c r="G527" s="9"/>
    </row>
    <row r="528" s="43" customFormat="1" ht="12.75">
      <c r="G528" s="9"/>
    </row>
    <row r="529" s="43" customFormat="1" ht="12.75">
      <c r="G529" s="9"/>
    </row>
    <row r="530" s="43" customFormat="1" ht="12.75">
      <c r="G530" s="9"/>
    </row>
    <row r="531" s="43" customFormat="1" ht="12.75">
      <c r="G531" s="9"/>
    </row>
    <row r="532" s="43" customFormat="1" ht="12.75">
      <c r="G532" s="9"/>
    </row>
    <row r="533" spans="1:7" s="43" customFormat="1" ht="12.75">
      <c r="A533" s="84"/>
      <c r="G533" s="9"/>
    </row>
    <row r="534" spans="5:7" s="43" customFormat="1" ht="12.75">
      <c r="E534" s="86"/>
      <c r="F534" s="86"/>
      <c r="G534" s="9"/>
    </row>
    <row r="535" spans="1:7" s="43" customFormat="1" ht="12.75">
      <c r="A535" s="84"/>
      <c r="E535" s="86"/>
      <c r="F535" s="86"/>
      <c r="G535" s="9"/>
    </row>
    <row r="536" spans="5:7" s="43" customFormat="1" ht="12.75">
      <c r="E536" s="86"/>
      <c r="F536" s="86"/>
      <c r="G536" s="9"/>
    </row>
    <row r="537" spans="5:7" s="43" customFormat="1" ht="12.75">
      <c r="E537" s="9"/>
      <c r="F537" s="9"/>
      <c r="G537" s="9"/>
    </row>
    <row r="538" s="43" customFormat="1" ht="12.75">
      <c r="G538" s="9"/>
    </row>
    <row r="539" s="43" customFormat="1" ht="12.75">
      <c r="G539" s="9"/>
    </row>
    <row r="540" spans="5:7" s="43" customFormat="1" ht="12.75">
      <c r="E540" s="9"/>
      <c r="F540" s="9"/>
      <c r="G540" s="9"/>
    </row>
    <row r="541" spans="5:7" s="43" customFormat="1" ht="12.75">
      <c r="E541" s="9"/>
      <c r="F541" s="9"/>
      <c r="G541" s="9"/>
    </row>
    <row r="542" spans="5:7" s="43" customFormat="1" ht="12.75">
      <c r="E542" s="9"/>
      <c r="F542" s="9"/>
      <c r="G542" s="9"/>
    </row>
    <row r="543" s="43" customFormat="1" ht="12.75">
      <c r="G543" s="9"/>
    </row>
    <row r="544" s="43" customFormat="1" ht="12.75">
      <c r="G544" s="9"/>
    </row>
    <row r="545" s="43" customFormat="1" ht="12.75">
      <c r="G545" s="9"/>
    </row>
    <row r="546" s="43" customFormat="1" ht="12.75">
      <c r="G546" s="9"/>
    </row>
    <row r="547" s="43" customFormat="1" ht="12.75">
      <c r="G547" s="9"/>
    </row>
    <row r="548" s="43" customFormat="1" ht="12.75">
      <c r="G548" s="9"/>
    </row>
    <row r="549" s="43" customFormat="1" ht="12.75">
      <c r="G549" s="9"/>
    </row>
    <row r="550" s="43" customFormat="1" ht="12.75">
      <c r="G550" s="9"/>
    </row>
    <row r="551" s="43" customFormat="1" ht="12.75">
      <c r="G551" s="9"/>
    </row>
    <row r="552" spans="1:7" s="43" customFormat="1" ht="12.75">
      <c r="A552" s="84"/>
      <c r="G552" s="9"/>
    </row>
    <row r="553" s="43" customFormat="1" ht="12.75">
      <c r="G553" s="9"/>
    </row>
    <row r="554" s="43" customFormat="1" ht="12.75">
      <c r="G554" s="9"/>
    </row>
    <row r="555" s="43" customFormat="1" ht="12.75">
      <c r="G555" s="9"/>
    </row>
    <row r="556" s="43" customFormat="1" ht="12.75">
      <c r="G556" s="9"/>
    </row>
    <row r="557" s="43" customFormat="1" ht="12.75">
      <c r="G557" s="9"/>
    </row>
    <row r="558" spans="1:7" s="43" customFormat="1" ht="12.75">
      <c r="A558" s="84"/>
      <c r="G558" s="9"/>
    </row>
    <row r="559" spans="1:7" s="43" customFormat="1" ht="12.75">
      <c r="A559" s="84"/>
      <c r="G559" s="9"/>
    </row>
    <row r="560" s="43" customFormat="1" ht="12.75">
      <c r="G560" s="9"/>
    </row>
    <row r="561" s="43" customFormat="1" ht="12.75">
      <c r="G561" s="9"/>
    </row>
    <row r="562" s="43" customFormat="1" ht="12.75">
      <c r="G562" s="9"/>
    </row>
    <row r="563" s="43" customFormat="1" ht="12.75">
      <c r="G563" s="9"/>
    </row>
    <row r="564" s="43" customFormat="1" ht="12.75">
      <c r="G564" s="9"/>
    </row>
    <row r="565" spans="1:7" s="43" customFormat="1" ht="12.75">
      <c r="A565" s="84"/>
      <c r="G565" s="9"/>
    </row>
    <row r="566" s="43" customFormat="1" ht="12.75">
      <c r="G566" s="9"/>
    </row>
    <row r="567" s="43" customFormat="1" ht="12.75">
      <c r="G567" s="9"/>
    </row>
    <row r="568" s="43" customFormat="1" ht="12.75">
      <c r="G568" s="9"/>
    </row>
    <row r="569" s="43" customFormat="1" ht="12.75">
      <c r="G569" s="9"/>
    </row>
    <row r="570" s="43" customFormat="1" ht="12.75">
      <c r="G570" s="9"/>
    </row>
    <row r="571" s="43" customFormat="1" ht="12.75">
      <c r="G571" s="9"/>
    </row>
    <row r="572" s="43" customFormat="1" ht="12.75">
      <c r="G572" s="9"/>
    </row>
    <row r="573" s="43" customFormat="1" ht="12.75">
      <c r="G573" s="9"/>
    </row>
    <row r="574" spans="1:7" s="43" customFormat="1" ht="12.75">
      <c r="A574" s="84"/>
      <c r="G574" s="9"/>
    </row>
    <row r="575" s="43" customFormat="1" ht="12.75">
      <c r="G575" s="9"/>
    </row>
    <row r="576" s="43" customFormat="1" ht="12.75">
      <c r="G576" s="9"/>
    </row>
    <row r="577" s="43" customFormat="1" ht="12.75">
      <c r="G577" s="9"/>
    </row>
    <row r="578" s="43" customFormat="1" ht="12.75">
      <c r="G578" s="9"/>
    </row>
    <row r="579" spans="1:7" s="43" customFormat="1" ht="12.75">
      <c r="A579" s="84"/>
      <c r="G579" s="9"/>
    </row>
    <row r="580" spans="1:7" s="43" customFormat="1" ht="12.75">
      <c r="A580" s="84"/>
      <c r="G580" s="9"/>
    </row>
    <row r="581" s="43" customFormat="1" ht="12.75">
      <c r="G581" s="9"/>
    </row>
    <row r="582" s="43" customFormat="1" ht="12.75">
      <c r="G582" s="9"/>
    </row>
    <row r="583" s="43" customFormat="1" ht="12.75">
      <c r="G583" s="9"/>
    </row>
    <row r="584" s="43" customFormat="1" ht="12.75">
      <c r="G584" s="9"/>
    </row>
    <row r="585" s="43" customFormat="1" ht="12.75">
      <c r="G585" s="9"/>
    </row>
    <row r="586" s="43" customFormat="1" ht="12.75">
      <c r="G586" s="9"/>
    </row>
    <row r="587" s="43" customFormat="1" ht="12.75">
      <c r="G587" s="9"/>
    </row>
    <row r="588" s="43" customFormat="1" ht="12.75">
      <c r="G588" s="9"/>
    </row>
    <row r="589" s="43" customFormat="1" ht="12.75">
      <c r="G589" s="9"/>
    </row>
    <row r="590" s="43" customFormat="1" ht="12.75">
      <c r="G590" s="9"/>
    </row>
    <row r="591" s="43" customFormat="1" ht="12.75">
      <c r="G591" s="9"/>
    </row>
    <row r="592" s="43" customFormat="1" ht="12.75">
      <c r="G592" s="9"/>
    </row>
    <row r="593" s="43" customFormat="1" ht="12.75">
      <c r="G593" s="9"/>
    </row>
    <row r="594" s="43" customFormat="1" ht="12.75">
      <c r="G594" s="9"/>
    </row>
    <row r="595" s="43" customFormat="1" ht="12.75">
      <c r="G595" s="9"/>
    </row>
    <row r="596" spans="1:7" s="43" customFormat="1" ht="12.75">
      <c r="A596" s="84"/>
      <c r="G596" s="9"/>
    </row>
    <row r="597" s="43" customFormat="1" ht="12.75">
      <c r="G597" s="9"/>
    </row>
  </sheetData>
  <sheetProtection/>
  <mergeCells count="9">
    <mergeCell ref="E155:F155"/>
    <mergeCell ref="E282:F282"/>
    <mergeCell ref="G282:H282"/>
    <mergeCell ref="E102:F102"/>
    <mergeCell ref="G102:H102"/>
    <mergeCell ref="E267:F267"/>
    <mergeCell ref="G267:H267"/>
    <mergeCell ref="E177:F177"/>
    <mergeCell ref="G177:H177"/>
  </mergeCells>
  <printOptions/>
  <pageMargins left="0.5118110236220472" right="0.17" top="0.5118110236220472" bottom="0.5118110236220472" header="0.2362204724409449" footer="0.2362204724409449"/>
  <pageSetup firstPageNumber="5" useFirstPageNumber="1" fitToHeight="0" fitToWidth="1" horizontalDpi="600" verticalDpi="600" orientation="portrait" r:id="rId4"/>
  <headerFooter alignWithMargins="0">
    <oddFooter>&amp;C&amp;"Times New Roman,標準"&amp;P</oddFooter>
  </headerFooter>
  <rowBreaks count="5" manualBreakCount="5">
    <brk id="66" max="7" man="1"/>
    <brk id="112" max="7" man="1"/>
    <brk id="166" max="7" man="1"/>
    <brk id="216" max="7" man="1"/>
    <brk id="260"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2010-02-25T05:47:16Z</cp:lastPrinted>
  <dcterms:created xsi:type="dcterms:W3CDTF">2004-06-09T09:00:43Z</dcterms:created>
  <dcterms:modified xsi:type="dcterms:W3CDTF">2010-02-25T09:00:16Z</dcterms:modified>
  <cp:category/>
  <cp:version/>
  <cp:contentType/>
  <cp:contentStatus/>
</cp:coreProperties>
</file>