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8505" windowHeight="4530" tabRatio="740" firstSheet="2" activeTab="4"/>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sheet'!$A$1:$J$54</definedName>
    <definedName name="_xlnm.Print_Area" localSheetId="3">'cash flows statements'!$A:$IV</definedName>
    <definedName name="_xlnm.Print_Area" localSheetId="4">'explanatory notes'!$A$1:$H$295</definedName>
    <definedName name="_xlnm.Print_Area" localSheetId="2">'statement of changes in equ'!$A$1:$Q$50</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<sst xmlns="http://schemas.openxmlformats.org/spreadsheetml/2006/main" count="331" uniqueCount="247">
  <si>
    <t>TA WIN HOLDINGS BERHAD (Company No. 291592-U)</t>
  </si>
  <si>
    <t>Note</t>
  </si>
  <si>
    <t>RM'000</t>
  </si>
  <si>
    <t>Revenue</t>
  </si>
  <si>
    <t>CONDENSED CONSOLIDATED BALANCE SHEET</t>
  </si>
  <si>
    <t>AS AT</t>
  </si>
  <si>
    <t xml:space="preserve">AS AT END </t>
  </si>
  <si>
    <t>PRECEDING</t>
  </si>
  <si>
    <t>OF CURRENT</t>
  </si>
  <si>
    <t xml:space="preserve">FINANCIAL </t>
  </si>
  <si>
    <t>QUARTER</t>
  </si>
  <si>
    <t>YEAR END</t>
  </si>
  <si>
    <t>CURRENT ASSETS</t>
  </si>
  <si>
    <t>CURRENT LIABILITIES</t>
  </si>
  <si>
    <t xml:space="preserve">CONDENSED CONSOLIDATED STATEMENTS OF  CHANGES IN EQUITY </t>
  </si>
  <si>
    <t>Share</t>
  </si>
  <si>
    <t xml:space="preserve">Share </t>
  </si>
  <si>
    <t>capital</t>
  </si>
  <si>
    <t>premium</t>
  </si>
  <si>
    <t>Total</t>
  </si>
  <si>
    <t>Net cash used in investing activities</t>
  </si>
  <si>
    <t>Cash and bank balances</t>
  </si>
  <si>
    <t>to the interim financial statements.</t>
  </si>
  <si>
    <t>TA WIN HOLDINGS BERHAD (Company No.291592-U)</t>
  </si>
  <si>
    <t>1.</t>
  </si>
  <si>
    <t>Basis of Preparation</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</si>
  <si>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</si>
  <si>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</si>
  <si>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</si>
  <si>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</si>
  <si>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</si>
  <si>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</si>
  <si>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</si>
  <si>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</si>
  <si>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</si>
  <si>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</si>
  <si>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</si>
  <si>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</si>
  <si>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</si>
  <si>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</si>
  <si>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</si>
  <si>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Malaysia</t>
  </si>
  <si>
    <t>Hong Kong (S.A.R)</t>
  </si>
  <si>
    <t>9.</t>
  </si>
  <si>
    <t>Carrying Amount of Revalued Assets</t>
  </si>
  <si>
    <t>10.</t>
  </si>
  <si>
    <t>Subsequent Event</t>
  </si>
  <si>
    <t>11.</t>
  </si>
  <si>
    <t>Changes in Composition of the Group</t>
  </si>
  <si>
    <t>12.</t>
  </si>
  <si>
    <t>Performance Review</t>
  </si>
  <si>
    <t xml:space="preserve">   Revenue</t>
  </si>
  <si>
    <t>Changes</t>
  </si>
  <si>
    <t>(%)</t>
  </si>
  <si>
    <t>Commentary on Prospects</t>
  </si>
  <si>
    <t>Profit Forecast or Profit Guarantee</t>
  </si>
  <si>
    <t>Deferred tax</t>
  </si>
  <si>
    <t>Sale of Unquoted Investments and Properties</t>
  </si>
  <si>
    <t>Corporate Proposals</t>
  </si>
  <si>
    <t>Status of Corporate Proposals</t>
  </si>
  <si>
    <t>Borrowings and Debt Securities</t>
  </si>
  <si>
    <t xml:space="preserve">a. Short term borrowings </t>
  </si>
  <si>
    <t>Secured</t>
  </si>
  <si>
    <t>Unsecured</t>
  </si>
  <si>
    <t xml:space="preserve">ECR </t>
  </si>
  <si>
    <t>Bankers' acceptance</t>
  </si>
  <si>
    <t>Term loan</t>
  </si>
  <si>
    <t xml:space="preserve">b. Long term borrowings </t>
  </si>
  <si>
    <t>Off Balance Sheet Financial Instruments</t>
  </si>
  <si>
    <t>Changes in Material Litigation</t>
  </si>
  <si>
    <t>Dividend</t>
  </si>
  <si>
    <t>Authorisation for Issue</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</si>
  <si>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</si>
  <si>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</si>
  <si>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</si>
  <si>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</si>
  <si>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</si>
  <si>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</si>
  <si>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</si>
  <si>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</si>
  <si>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</si>
  <si>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</si>
  <si>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</si>
  <si>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</si>
  <si>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</si>
  <si>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</si>
  <si>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</si>
  <si>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</si>
  <si>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</si>
  <si>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Less: Provision for diminution in value</t>
  </si>
  <si>
    <t>Investment in quoted securities:</t>
  </si>
  <si>
    <t>At cost</t>
  </si>
  <si>
    <t>3 months ended</t>
  </si>
  <si>
    <t>At book value</t>
  </si>
  <si>
    <t>At market value</t>
  </si>
  <si>
    <t xml:space="preserve">Non-Distributable </t>
  </si>
  <si>
    <t>3 months ended</t>
  </si>
  <si>
    <t>People's Republic of China</t>
  </si>
  <si>
    <t>Changes in Contingent Liabilities and Contingent Assets</t>
  </si>
  <si>
    <t>CONDENSED CONSOLIDATED CASH FLOW STATEMENT</t>
  </si>
  <si>
    <t>(a)</t>
  </si>
  <si>
    <t>Revaluation</t>
  </si>
  <si>
    <t xml:space="preserve"> </t>
  </si>
  <si>
    <t>Republic of Mauritius</t>
  </si>
  <si>
    <t>Breakdown of group borrowings is as follow:</t>
  </si>
  <si>
    <t>Adjustment for share options ('000)</t>
  </si>
  <si>
    <t xml:space="preserve">     - Basic</t>
  </si>
  <si>
    <t xml:space="preserve">     - Diluted</t>
  </si>
  <si>
    <t>Berhad</t>
  </si>
  <si>
    <t>Part A - Explanatory Notes Pursuant to FRS 134</t>
  </si>
  <si>
    <t>Part B - Explanatory Notes Pursuant to Appendix 9B of the Listing Requirements of Bursa Malaysia Securities</t>
  </si>
  <si>
    <t>Earnings Per Share ("EPS")</t>
  </si>
  <si>
    <t>Basic EPS</t>
  </si>
  <si>
    <t>Diluted EPS</t>
  </si>
  <si>
    <t>(b)</t>
  </si>
  <si>
    <t>Basic EPS (sen)</t>
  </si>
  <si>
    <t>Diluted EPS (sen)</t>
  </si>
  <si>
    <t>NON-CURRENT ASSETS</t>
  </si>
  <si>
    <t>LIABILITIES</t>
  </si>
  <si>
    <t>NON-CURRENT LIABILITIES</t>
  </si>
  <si>
    <t>Borrowings</t>
  </si>
  <si>
    <t>EQUITY</t>
  </si>
  <si>
    <t>Share Capital</t>
  </si>
  <si>
    <t>Share Premium</t>
  </si>
  <si>
    <t>Inventories</t>
  </si>
  <si>
    <t>TOTAL EQUITY</t>
  </si>
  <si>
    <t>TOTAL LIABILITIES</t>
  </si>
  <si>
    <t>TOTAL EQUITY AND LIABILITIES</t>
  </si>
  <si>
    <t>TOTAL ASSETS</t>
  </si>
  <si>
    <t>Other Investments</t>
  </si>
  <si>
    <t>Other Income</t>
  </si>
  <si>
    <t>Selling and Distribution Expenses</t>
  </si>
  <si>
    <t>Finance costs</t>
  </si>
  <si>
    <t>ASSETS</t>
  </si>
  <si>
    <t>As previously stated</t>
  </si>
  <si>
    <t>Cost of sales</t>
  </si>
  <si>
    <t>Income tax expense</t>
  </si>
  <si>
    <t>Earnings per share attributable to equity</t>
  </si>
  <si>
    <t xml:space="preserve">   holders of the parent (cent):</t>
  </si>
  <si>
    <t>Property, plant and equipment</t>
  </si>
  <si>
    <t>Trade receivables</t>
  </si>
  <si>
    <t>Other receivables, prepayment and deposits</t>
  </si>
  <si>
    <t>Equity attributable to equity holders of the parent</t>
  </si>
  <si>
    <t>Retained earnings</t>
  </si>
  <si>
    <t>Deferred tax liabilities</t>
  </si>
  <si>
    <t>Other payables</t>
  </si>
  <si>
    <t>Trade payables</t>
  </si>
  <si>
    <t>Retained</t>
  </si>
  <si>
    <t>Earnings</t>
  </si>
  <si>
    <t>Distributable</t>
  </si>
  <si>
    <t>Net assets per share</t>
  </si>
  <si>
    <t>Tax recoverable</t>
  </si>
  <si>
    <t>Attributable to Equity Holders of the Parent</t>
  </si>
  <si>
    <t xml:space="preserve">The condensed consolidated statements of changes in equity  should be read in conjunction with the audited financial statements for the </t>
  </si>
  <si>
    <t>The condensed consolidated balance sheet should be read in conjunction with the audited financial statements for the</t>
  </si>
  <si>
    <t>Effect of exchange rates changes</t>
  </si>
  <si>
    <t xml:space="preserve">                                                                                                                                </t>
  </si>
  <si>
    <t>(Loss)/profit before tax</t>
  </si>
  <si>
    <t>(Loss)/profit from operations</t>
  </si>
  <si>
    <t>CONDENSED CONSOLIDATED INCOME STATEMENTS</t>
  </si>
  <si>
    <t xml:space="preserve">The condensed consolidated income statements should be read in conjunction with the audited financial statements for </t>
  </si>
  <si>
    <t>Investment Property</t>
  </si>
  <si>
    <t>Total income tax expense</t>
  </si>
  <si>
    <t>Income Tax Expense</t>
  </si>
  <si>
    <t>Equivalent</t>
  </si>
  <si>
    <t xml:space="preserve">Hire purchase </t>
  </si>
  <si>
    <t>Hire purchase</t>
  </si>
  <si>
    <t>Borrowings denominated in foreign currency:</t>
  </si>
  <si>
    <t>At 1 January 2007</t>
  </si>
  <si>
    <t>Administrative Expenses</t>
  </si>
  <si>
    <t>Prior year adjustments</t>
  </si>
  <si>
    <t>28.</t>
  </si>
  <si>
    <t>Changes in Accounting Policies</t>
  </si>
  <si>
    <t>Foreign Exchange Reserve</t>
  </si>
  <si>
    <t>Share Option Reserve</t>
  </si>
  <si>
    <t>Revaluation Reserve</t>
  </si>
  <si>
    <t>Reserve</t>
  </si>
  <si>
    <t>Foreign</t>
  </si>
  <si>
    <t>Exchange</t>
  </si>
  <si>
    <t>Option</t>
  </si>
  <si>
    <t>Current tax payable</t>
  </si>
  <si>
    <t>Foreign currency translation</t>
  </si>
  <si>
    <t>Share options granted under ESOS</t>
  </si>
  <si>
    <t xml:space="preserve">Weighted average number of ordinary </t>
  </si>
  <si>
    <t xml:space="preserve">   shares in issue ('000)</t>
  </si>
  <si>
    <t xml:space="preserve">Weighted average number of ordinary shares </t>
  </si>
  <si>
    <t xml:space="preserve">   for diluted earnings per share ('000)</t>
  </si>
  <si>
    <t>Net cash from/(used in) operating activities</t>
  </si>
  <si>
    <t>Cash and cash equivalents comprise:</t>
  </si>
  <si>
    <t xml:space="preserve"> - Effects of change in accounting policy</t>
  </si>
  <si>
    <t>Prepaid lease payments</t>
  </si>
  <si>
    <t>Issued of ordinary shares:</t>
  </si>
  <si>
    <t>31.12.2007</t>
  </si>
  <si>
    <t>Other investments</t>
  </si>
  <si>
    <t>Quoted shares at cost - Outside Malaysia</t>
  </si>
  <si>
    <t>Medium term notes</t>
  </si>
  <si>
    <t xml:space="preserve"> - Outside Malaysia</t>
  </si>
  <si>
    <t>Currency</t>
  </si>
  <si>
    <t>Hong Kong Dollars ("HKD")</t>
  </si>
  <si>
    <t>Chinese Renminbi ("RMB")</t>
  </si>
  <si>
    <t xml:space="preserve">For the purpose of calculating diluted earnings per share, the weighted average number of ordinary shares in issue during the </t>
  </si>
  <si>
    <t>period have been adjusted for the dilutive effects of all potential ordinary shares, i.e. share options granted to employees.</t>
  </si>
  <si>
    <t>Malaysian income tax</t>
  </si>
  <si>
    <t xml:space="preserve">    Current tax</t>
  </si>
  <si>
    <t xml:space="preserve">   Overprovision in prior year</t>
  </si>
  <si>
    <t>Gross (loss)/profit</t>
  </si>
  <si>
    <t xml:space="preserve">   Pursuant to Employee Share Option </t>
  </si>
  <si>
    <t xml:space="preserve">     Scheme (ESOS)</t>
  </si>
  <si>
    <t>At beginning of financial year</t>
  </si>
  <si>
    <t>At end of financial year</t>
  </si>
  <si>
    <t xml:space="preserve">(Loss)/profit for the period/year attributable to </t>
  </si>
  <si>
    <t xml:space="preserve">   equity holders of the parent</t>
  </si>
  <si>
    <t xml:space="preserve">   equity holders of the parent (RM'000)</t>
  </si>
  <si>
    <t xml:space="preserve">Basic EPS is calculated by dividing the net profit for the period by the weighted average number of ordinary shares in issue </t>
  </si>
  <si>
    <t xml:space="preserve">during the period.  </t>
  </si>
  <si>
    <t>000</t>
  </si>
  <si>
    <t>FOR THE FIRST QUARTER ENDED 31 MARCH 2008 (UNAUDITED)</t>
  </si>
  <si>
    <t>AS AT 31 MARCH 2008 (UNAUDITED)</t>
  </si>
  <si>
    <t>FOR THE  FIRST QUARTER ENDED 31 MARCH 2008 (UNAUDITED)</t>
  </si>
  <si>
    <t>NOTES TO INTERIM FINANCIAL REPORT ENDED 31 MARCH 2008</t>
  </si>
  <si>
    <t>At 31 March 2007</t>
  </si>
  <si>
    <t>At 31 March 2008</t>
  </si>
  <si>
    <t>the year ended 31 December 2007 and the accompanying explanatory notes attached to the interim financial statements.</t>
  </si>
  <si>
    <t xml:space="preserve"> year ended 31 December 2007 and the accompanying explanatory notes attached to the interim financial statements.</t>
  </si>
  <si>
    <t>year ended 31 December 2007 and the accompanying explanatory notes attached to the interim financial statements.</t>
  </si>
  <si>
    <t xml:space="preserve">At 1 January 2008 </t>
  </si>
  <si>
    <t xml:space="preserve">At 1 January 2007 </t>
  </si>
  <si>
    <t>Loss for the period</t>
  </si>
  <si>
    <t>Profit for the period</t>
  </si>
  <si>
    <t>Net cash used in financing activities</t>
  </si>
  <si>
    <t>Net decrease in cash and cash equivalents</t>
  </si>
  <si>
    <t>31.03.2008</t>
  </si>
  <si>
    <t>31.03.2007</t>
  </si>
  <si>
    <t>Period to date</t>
  </si>
  <si>
    <t xml:space="preserve">   Profit from operations</t>
  </si>
  <si>
    <t xml:space="preserve">   Profit before tax</t>
  </si>
  <si>
    <t xml:space="preserve">   Net Profit for the period</t>
  </si>
  <si>
    <t xml:space="preserve">FCTC/OFCL </t>
  </si>
  <si>
    <t>Bank overdraft</t>
  </si>
  <si>
    <t>9</t>
  </si>
  <si>
    <t>20</t>
  </si>
  <si>
    <t>22</t>
  </si>
  <si>
    <t>Bank overdrafts (Included within short term borrowings in Note 22)</t>
  </si>
  <si>
    <t>statements for the year ended 31 December 2007 and the accompanying explanatory notes attached</t>
  </si>
  <si>
    <t>Increase/</t>
  </si>
  <si>
    <t>(Decrease)</t>
  </si>
  <si>
    <t>Comparison with immediate Preceding Quarter's results</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</si>
</sst>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quot;NT$&quot;* #,##0.00_-;\-&quot;NT$&quot;* #,##0.00_-;_-&quot;N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US$&quot;#,##0_);\(&quot;US$&quot;#,##0\)"/>
    <numFmt numFmtId="185" formatCode="&quot;US$&quot;#,##0_);[Red]\(&quot;US$&quot;#,##0\)"/>
    <numFmt numFmtId="186" formatCode="&quot;US$&quot;#,##0.00_);\(&quot;US$&quot;#,##0.00\)"/>
    <numFmt numFmtId="187" formatCode="&quot;US$&quot;#,##0.00_);[Red]\(&quot;US$&quot;#,##0.00\)"/>
    <numFmt numFmtId="188" formatCode="_(* #,##0.000_);_(* \(#,##0.000\);_(* &quot;-&quot;??_);_(@_)"/>
    <numFmt numFmtId="189" formatCode="_(* #,##0.0_);_(* \(#,##0.0\);_(* &quot;-&quot;??_);_(@_)"/>
    <numFmt numFmtId="190" formatCode="_(* #,##0_);_(* \(#,##0\);_(* &quot;-&quot;??_);_(@_)"/>
    <numFmt numFmtId="191" formatCode="_(* #,##0.0000_);_(* \(#,##0.0000\);_(* &quot;-&quot;??_);_(@_)"/>
    <numFmt numFmtId="192" formatCode="_(* #,##0.00_);_(* \(#,##0.00\);_(* &quot;-&quot;_);_(@_)"/>
    <numFmt numFmtId="193" formatCode="0.0%"/>
    <numFmt numFmtId="194" formatCode="0.0000"/>
    <numFmt numFmtId="195" formatCode="_(* #,##0.0000_);_(* \(#,##0.0000\);_(* &quot;-&quot;_);_(@_)"/>
    <numFmt numFmtId="196" formatCode="_(* #,##0.0000000_);_(* \(#,##0.0000000\);_(* &quot;-&quot;??_);_(@_)"/>
    <numFmt numFmtId="197" formatCode="_-* #,##0_-;\-* #,##0_-;_-* &quot;-&quot;??_-;_-@_-"/>
    <numFmt numFmtId="198" formatCode="0_);\(0\)"/>
    <numFmt numFmtId="199" formatCode="0.0"/>
    <numFmt numFmtId="200" formatCode="0_);[Red]\(0\)"/>
    <numFmt numFmtId="201" formatCode="0.00_)"/>
    <numFmt numFmtId="202" formatCode="#,##0.000"/>
    <numFmt numFmtId="203" formatCode="0.000%"/>
    <numFmt numFmtId="204" formatCode="_(* #,##0.0_);_(* \(#,##0.0\);_(* &quot;-&quot;?_);_(@_)"/>
    <numFmt numFmtId="205" formatCode="#,##0.00000_);\(#,##0.00000\)"/>
    <numFmt numFmtId="206" formatCode="mmm\-yyyy"/>
    <numFmt numFmtId="207" formatCode="0.00%;\(0.00\)%"/>
    <numFmt numFmtId="208" formatCode="#,##0.000_);[Red]\(#,##0.000\)"/>
    <numFmt numFmtId="209" formatCode="&quot;RM&quot;#,##0_);[Red]\(&quot;RM&quot;#,##0\)"/>
    <numFmt numFmtId="210" formatCode="d/m/yyyy"/>
    <numFmt numFmtId="211" formatCode="&quot;$&quot;#,##0.00"/>
    <numFmt numFmtId="212" formatCode="General_)"/>
    <numFmt numFmtId="213" formatCode="0\ \ "/>
    <numFmt numFmtId="214" formatCode="mm&quot;月&quot;dd&quot;日&quot;"/>
    <numFmt numFmtId="215" formatCode="_(* #,##0.0_);_(* \(#,##0.0\);_(* &quot;-&quot;_);_(@_)"/>
    <numFmt numFmtId="216" formatCode="_(* #,##0.000_);_(* \(#,##0.000\);_(* &quot;-&quot;_);_(@_)"/>
    <numFmt numFmtId="217" formatCode="_-* #,##0.0_-;\-* #,##0.0_-;_-* &quot;-&quot;??_-;_-@_-"/>
    <numFmt numFmtId="218" formatCode="_-* #,##0.000_-;\-* #,##0.000_-;_-* &quot;-&quot;??_-;_-@_-"/>
    <numFmt numFmtId="219" formatCode="0.00_);\(0.00\)"/>
    <numFmt numFmtId="220" formatCode="0.0_);\(0.0\)"/>
    <numFmt numFmtId="221" formatCode="_(* #,##0.0000_);_(* \(#,##0.0000\);_(* &quot;-&quot;????_);_(@_)"/>
    <numFmt numFmtId="222" formatCode="#,##0.0_);\(#,##0.0\)"/>
    <numFmt numFmtId="223" formatCode="[$-409]h:mm:ss\ AM/PM"/>
  </numFmts>
  <fonts count="19">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sz val="10"/>
      <color indexed="10"/>
      <name val="Times New Roman"/>
      <family val="1"/>
    </font>
    <font>
      <b/>
      <sz val="12"/>
      <name val="Times New Roman"/>
      <family val="1"/>
    </font>
    <font>
      <sz val="8"/>
      <name val="新細明體"/>
      <family val="1"/>
    </font>
  </fonts>
  <fills count="4">
    <fill>
      <patternFill/>
    </fill>
    <fill>
      <patternFill patternType="gray125"/>
    </fill>
    <fill>
      <patternFill patternType="solid">
        <fgColor indexed="65"/>
        <bgColor indexed="64"/>
      </patternFill>
    </fill>
    <fill>
      <patternFill patternType="gray0625">
        <fgColor indexed="10"/>
      </patternFill>
    </fill>
  </fills>
  <borders count="11">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color indexed="63"/>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210" fontId="3" fillId="0" borderId="0">
      <alignment/>
      <protection/>
    </xf>
    <xf numFmtId="211" fontId="3" fillId="0" borderId="0">
      <alignment/>
      <protection/>
    </xf>
    <xf numFmtId="0" fontId="2" fillId="3" borderId="0">
      <alignment horizontal="right"/>
      <protection/>
    </xf>
    <xf numFmtId="0" fontId="1" fillId="0" borderId="0">
      <alignment/>
      <protection/>
    </xf>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207" fontId="4" fillId="0" borderId="0">
      <alignment/>
      <protection locked="0"/>
    </xf>
    <xf numFmtId="208" fontId="3" fillId="0" borderId="0">
      <alignment/>
      <protection locked="0"/>
    </xf>
    <xf numFmtId="0" fontId="8" fillId="0" borderId="0" applyNumberFormat="0" applyFill="0" applyBorder="0" applyAlignment="0" applyProtection="0"/>
    <xf numFmtId="203" fontId="3" fillId="0" borderId="0">
      <alignment/>
      <protection locked="0"/>
    </xf>
    <xf numFmtId="203" fontId="3" fillId="0" borderId="0">
      <alignment/>
      <protection locked="0"/>
    </xf>
    <xf numFmtId="0" fontId="7" fillId="0" borderId="0" applyNumberFormat="0" applyFill="0" applyBorder="0" applyAlignment="0" applyProtection="0"/>
    <xf numFmtId="172" fontId="3" fillId="0" borderId="0">
      <alignment horizontal="center"/>
      <protection/>
    </xf>
    <xf numFmtId="209" fontId="3" fillId="0" borderId="0" applyFont="0" applyFill="0" applyBorder="0" applyAlignment="0" applyProtection="0"/>
    <xf numFmtId="201" fontId="5" fillId="0" borderId="0">
      <alignment/>
      <protection/>
    </xf>
    <xf numFmtId="0" fontId="0" fillId="0" borderId="0">
      <alignment/>
      <protection/>
    </xf>
    <xf numFmtId="9" fontId="0" fillId="0" borderId="0" applyFont="0" applyFill="0" applyBorder="0" applyAlignment="0" applyProtection="0"/>
    <xf numFmtId="212" fontId="6" fillId="0" borderId="0">
      <alignment/>
      <protection/>
    </xf>
    <xf numFmtId="203" fontId="3" fillId="0" borderId="3">
      <alignment/>
      <protection locked="0"/>
    </xf>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155">
    <xf numFmtId="0" fontId="0" fillId="0" borderId="0" xfId="0" applyAlignment="1">
      <alignment/>
    </xf>
    <xf numFmtId="190" fontId="9" fillId="0" borderId="0" xfId="45" applyNumberFormat="1" applyFont="1" applyAlignment="1">
      <alignment horizontal="left"/>
    </xf>
    <xf numFmtId="190" fontId="10" fillId="0" borderId="0" xfId="45" applyNumberFormat="1" applyFont="1" applyAlignment="1">
      <alignment/>
    </xf>
    <xf numFmtId="190" fontId="9" fillId="0" borderId="0" xfId="45" applyNumberFormat="1" applyFont="1" applyAlignment="1">
      <alignment/>
    </xf>
    <xf numFmtId="15" fontId="9" fillId="0" borderId="0" xfId="45" applyNumberFormat="1" applyFont="1" applyAlignment="1">
      <alignment horizontal="center"/>
    </xf>
    <xf numFmtId="0" fontId="11" fillId="0" borderId="0" xfId="39" applyFont="1">
      <alignment/>
      <protection/>
    </xf>
    <xf numFmtId="0" fontId="11" fillId="0" borderId="0" xfId="39" applyFont="1" applyAlignment="1">
      <alignment horizontal="center"/>
      <protection/>
    </xf>
    <xf numFmtId="190" fontId="11" fillId="0" borderId="0" xfId="45" applyNumberFormat="1" applyFont="1" applyAlignment="1">
      <alignment/>
    </xf>
    <xf numFmtId="190" fontId="11" fillId="0" borderId="0" xfId="45" applyNumberFormat="1" applyFont="1" applyBorder="1" applyAlignment="1">
      <alignment/>
    </xf>
    <xf numFmtId="190" fontId="11" fillId="0" borderId="4" xfId="45" applyNumberFormat="1" applyFont="1" applyBorder="1" applyAlignment="1">
      <alignment/>
    </xf>
    <xf numFmtId="190" fontId="11" fillId="0" borderId="0" xfId="39" applyNumberFormat="1" applyFont="1">
      <alignment/>
      <protection/>
    </xf>
    <xf numFmtId="190" fontId="11" fillId="0" borderId="0" xfId="45" applyNumberFormat="1" applyFont="1" applyAlignment="1">
      <alignment horizontal="center"/>
    </xf>
    <xf numFmtId="41" fontId="9" fillId="0" borderId="0" xfId="45" applyNumberFormat="1" applyFont="1" applyAlignment="1">
      <alignment horizontal="left"/>
    </xf>
    <xf numFmtId="41" fontId="10" fillId="0" borderId="0" xfId="45" applyNumberFormat="1" applyFont="1" applyAlignment="1">
      <alignment horizontal="left"/>
    </xf>
    <xf numFmtId="41" fontId="10" fillId="0" borderId="0" xfId="45" applyNumberFormat="1" applyFont="1" applyAlignment="1">
      <alignment/>
    </xf>
    <xf numFmtId="41" fontId="10" fillId="0" borderId="0" xfId="45" applyNumberFormat="1" applyFont="1" applyAlignment="1">
      <alignment horizontal="center"/>
    </xf>
    <xf numFmtId="41" fontId="9" fillId="0" borderId="0" xfId="45" applyNumberFormat="1" applyFont="1" applyAlignment="1">
      <alignment horizontal="center"/>
    </xf>
    <xf numFmtId="41" fontId="10" fillId="0" borderId="0" xfId="45" applyNumberFormat="1" applyFont="1" applyAlignment="1" quotePrefix="1">
      <alignment horizontal="center"/>
    </xf>
    <xf numFmtId="41" fontId="10" fillId="0" borderId="0" xfId="45" applyNumberFormat="1" applyFont="1" applyBorder="1" applyAlignment="1">
      <alignment horizontal="right"/>
    </xf>
    <xf numFmtId="41" fontId="10" fillId="0" borderId="5" xfId="45" applyNumberFormat="1" applyFont="1" applyBorder="1" applyAlignment="1">
      <alignment horizontal="right"/>
    </xf>
    <xf numFmtId="190" fontId="10" fillId="0" borderId="6" xfId="45" applyNumberFormat="1" applyFont="1" applyBorder="1" applyAlignment="1">
      <alignment/>
    </xf>
    <xf numFmtId="41" fontId="10" fillId="0" borderId="6" xfId="45" applyNumberFormat="1" applyFont="1" applyBorder="1" applyAlignment="1">
      <alignment horizontal="right"/>
    </xf>
    <xf numFmtId="41" fontId="10" fillId="0" borderId="6" xfId="45" applyNumberFormat="1" applyFont="1" applyBorder="1" applyAlignment="1">
      <alignment/>
    </xf>
    <xf numFmtId="190" fontId="10" fillId="0" borderId="1" xfId="45" applyNumberFormat="1" applyFont="1" applyBorder="1" applyAlignment="1">
      <alignment/>
    </xf>
    <xf numFmtId="190" fontId="10" fillId="0" borderId="4" xfId="45" applyNumberFormat="1" applyFont="1" applyBorder="1" applyAlignment="1">
      <alignment/>
    </xf>
    <xf numFmtId="41" fontId="10" fillId="0" borderId="4" xfId="45" applyNumberFormat="1" applyFont="1" applyBorder="1" applyAlignment="1">
      <alignment horizontal="right"/>
    </xf>
    <xf numFmtId="41" fontId="10" fillId="0" borderId="0" xfId="45" applyNumberFormat="1" applyFont="1" applyBorder="1" applyAlignment="1">
      <alignment/>
    </xf>
    <xf numFmtId="0" fontId="11" fillId="0" borderId="0" xfId="39" applyFont="1" applyBorder="1">
      <alignment/>
      <protection/>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lignment/>
      <protection/>
    </xf>
    <xf numFmtId="190" fontId="11" fillId="0" borderId="3" xfId="45" applyNumberFormat="1" applyFont="1" applyBorder="1" applyAlignment="1">
      <alignment/>
    </xf>
    <xf numFmtId="190" fontId="11" fillId="0" borderId="0" xfId="45" applyNumberFormat="1" applyFont="1" applyAlignment="1">
      <alignment horizontal="right"/>
    </xf>
    <xf numFmtId="0" fontId="13" fillId="0" borderId="0" xfId="39" applyFont="1">
      <alignment/>
      <protection/>
    </xf>
    <xf numFmtId="190" fontId="10" fillId="0" borderId="7" xfId="45" applyNumberFormat="1" applyFont="1" applyBorder="1" applyAlignment="1">
      <alignment/>
    </xf>
    <xf numFmtId="0" fontId="10" fillId="0" borderId="0" xfId="39" applyFont="1">
      <alignment/>
      <protection/>
    </xf>
    <xf numFmtId="0" fontId="14" fillId="0" borderId="0" xfId="39" applyFont="1" applyAlignment="1">
      <alignment horizontal="left"/>
      <protection/>
    </xf>
    <xf numFmtId="0" fontId="12" fillId="0" borderId="0" xfId="39" applyFont="1" quotePrefix="1">
      <alignment/>
      <protection/>
    </xf>
    <xf numFmtId="0" fontId="12" fillId="0" borderId="0" xfId="39" applyFont="1" applyAlignment="1" quotePrefix="1">
      <alignment horizontal="left"/>
      <protection/>
    </xf>
    <xf numFmtId="0" fontId="11" fillId="0" borderId="0" xfId="39" applyFont="1" applyAlignment="1">
      <alignment horizontal="left"/>
      <protection/>
    </xf>
    <xf numFmtId="0" fontId="9" fillId="0" borderId="0" xfId="39" applyFont="1" applyAlignment="1" quotePrefix="1">
      <alignment horizontal="left"/>
      <protection/>
    </xf>
    <xf numFmtId="190" fontId="11" fillId="0" borderId="0" xfId="39" applyNumberFormat="1" applyFont="1" applyBorder="1">
      <alignment/>
      <protection/>
    </xf>
    <xf numFmtId="190" fontId="11" fillId="0" borderId="0" xfId="39" applyNumberFormat="1" applyFont="1" applyAlignment="1">
      <alignment horizontal="right"/>
      <protection/>
    </xf>
    <xf numFmtId="43" fontId="11" fillId="0" borderId="0" xfId="45" applyFont="1" applyBorder="1" applyAlignment="1">
      <alignment/>
    </xf>
    <xf numFmtId="41" fontId="11" fillId="0" borderId="0" xfId="39" applyNumberFormat="1" applyFont="1">
      <alignment/>
      <protection/>
    </xf>
    <xf numFmtId="190" fontId="11" fillId="0" borderId="0" xfId="45" applyNumberFormat="1" applyFont="1" applyAlignment="1" quotePrefix="1">
      <alignment/>
    </xf>
    <xf numFmtId="0" fontId="12" fillId="0" borderId="0" xfId="39" applyFont="1" applyBorder="1">
      <alignment/>
      <protection/>
    </xf>
    <xf numFmtId="0" fontId="15" fillId="0" borderId="0" xfId="39" applyFont="1" applyBorder="1" applyAlignment="1">
      <alignment horizontal="right"/>
      <protection/>
    </xf>
    <xf numFmtId="0" fontId="12" fillId="0" borderId="0" xfId="39" applyFont="1" applyBorder="1" applyAlignment="1">
      <alignment horizontal="right"/>
      <protection/>
    </xf>
    <xf numFmtId="41" fontId="11" fillId="0" borderId="0" xfId="39" applyNumberFormat="1" applyFont="1" applyBorder="1">
      <alignment/>
      <protection/>
    </xf>
    <xf numFmtId="190" fontId="11" fillId="0" borderId="0" xfId="45" applyNumberFormat="1" applyFont="1" applyBorder="1" applyAlignment="1">
      <alignment horizontal="right"/>
    </xf>
    <xf numFmtId="43" fontId="11" fillId="0" borderId="0" xfId="39" applyNumberFormat="1" applyFont="1" applyBorder="1">
      <alignment/>
      <protection/>
    </xf>
    <xf numFmtId="190" fontId="10" fillId="0" borderId="0" xfId="45" applyNumberFormat="1" applyFont="1" applyBorder="1" applyAlignment="1">
      <alignment/>
    </xf>
    <xf numFmtId="0" fontId="13" fillId="0" borderId="0" xfId="39" applyFont="1" applyBorder="1">
      <alignment/>
      <protection/>
    </xf>
    <xf numFmtId="0" fontId="12" fillId="0" borderId="0" xfId="39" applyFont="1" applyFill="1">
      <alignment/>
      <protection/>
    </xf>
    <xf numFmtId="0" fontId="11" fillId="0" borderId="0" xfId="39" applyFont="1" applyFill="1">
      <alignment/>
      <protection/>
    </xf>
    <xf numFmtId="190" fontId="11" fillId="0" borderId="0" xfId="45" applyNumberFormat="1" applyFont="1" applyFill="1" applyAlignment="1">
      <alignment/>
    </xf>
    <xf numFmtId="197" fontId="11" fillId="0" borderId="0" xfId="26" applyNumberFormat="1" applyFont="1" applyBorder="1" applyAlignment="1">
      <alignment/>
    </xf>
    <xf numFmtId="15" fontId="12" fillId="0" borderId="0" xfId="45" applyNumberFormat="1" applyFont="1" applyAlignment="1">
      <alignment horizontal="center"/>
    </xf>
    <xf numFmtId="0" fontId="16" fillId="0" borderId="0" xfId="39" applyFont="1">
      <alignment/>
      <protection/>
    </xf>
    <xf numFmtId="43" fontId="11" fillId="0" borderId="0" xfId="45" applyNumberFormat="1" applyFont="1" applyBorder="1" applyAlignment="1">
      <alignment/>
    </xf>
    <xf numFmtId="0" fontId="9" fillId="0" borderId="0" xfId="39" applyFont="1" applyAlignment="1">
      <alignment horizontal="center"/>
      <protection/>
    </xf>
    <xf numFmtId="0" fontId="10" fillId="0" borderId="0" xfId="39" applyFont="1" applyAlignment="1">
      <alignment horizontal="center"/>
      <protection/>
    </xf>
    <xf numFmtId="0" fontId="11" fillId="0" borderId="0" xfId="39" applyFont="1" applyAlignment="1">
      <alignment horizontal="right"/>
      <protection/>
    </xf>
    <xf numFmtId="0" fontId="15" fillId="0" borderId="0" xfId="39" applyFont="1" applyAlignment="1">
      <alignment horizontal="center"/>
      <protection/>
    </xf>
    <xf numFmtId="190" fontId="10" fillId="0" borderId="8" xfId="45" applyNumberFormat="1" applyFont="1" applyBorder="1" applyAlignment="1">
      <alignment/>
    </xf>
    <xf numFmtId="41" fontId="10" fillId="0" borderId="7" xfId="45" applyNumberFormat="1" applyFont="1" applyBorder="1" applyAlignment="1">
      <alignment horizontal="right"/>
    </xf>
    <xf numFmtId="41" fontId="10" fillId="0" borderId="5" xfId="45" applyNumberFormat="1" applyFont="1" applyBorder="1" applyAlignment="1">
      <alignment horizontal="center"/>
    </xf>
    <xf numFmtId="41" fontId="10" fillId="0" borderId="1" xfId="45" applyNumberFormat="1" applyFont="1" applyBorder="1" applyAlignment="1">
      <alignment horizontal="right"/>
    </xf>
    <xf numFmtId="190" fontId="11" fillId="0" borderId="0" xfId="45" applyNumberFormat="1" applyFont="1" applyFill="1" applyAlignment="1">
      <alignment horizontal="center"/>
    </xf>
    <xf numFmtId="190" fontId="11" fillId="0" borderId="4" xfId="45" applyNumberFormat="1" applyFont="1" applyFill="1" applyBorder="1" applyAlignment="1">
      <alignment horizontal="center"/>
    </xf>
    <xf numFmtId="190" fontId="11" fillId="0" borderId="7" xfId="45" applyNumberFormat="1" applyFont="1" applyFill="1" applyBorder="1" applyAlignment="1">
      <alignment horizontal="center"/>
    </xf>
    <xf numFmtId="190" fontId="11" fillId="0" borderId="7" xfId="39" applyNumberFormat="1" applyFont="1" applyFill="1" applyBorder="1" applyAlignment="1">
      <alignment horizontal="center"/>
      <protection/>
    </xf>
    <xf numFmtId="0" fontId="11" fillId="0" borderId="0" xfId="39" applyFont="1" applyFill="1" applyAlignment="1">
      <alignment horizontal="left"/>
      <protection/>
    </xf>
    <xf numFmtId="0" fontId="11" fillId="0" borderId="0" xfId="39" applyFont="1" applyFill="1" applyAlignment="1">
      <alignment horizontal="center"/>
      <protection/>
    </xf>
    <xf numFmtId="197" fontId="11" fillId="0" borderId="0" xfId="26" applyNumberFormat="1" applyFont="1" applyFill="1" applyAlignment="1">
      <alignment horizontal="right"/>
    </xf>
    <xf numFmtId="190" fontId="11" fillId="0" borderId="0" xfId="45" applyNumberFormat="1" applyFont="1" applyFill="1" applyAlignment="1">
      <alignment horizontal="right"/>
    </xf>
    <xf numFmtId="43" fontId="10" fillId="0" borderId="0" xfId="45" applyNumberFormat="1" applyFont="1" applyAlignment="1">
      <alignment/>
    </xf>
    <xf numFmtId="190" fontId="11" fillId="0" borderId="0" xfId="45" applyNumberFormat="1" applyFont="1" applyFill="1" applyBorder="1" applyAlignment="1">
      <alignment/>
    </xf>
    <xf numFmtId="190" fontId="11" fillId="0" borderId="4" xfId="45" applyNumberFormat="1" applyFont="1" applyFill="1" applyBorder="1" applyAlignment="1">
      <alignment/>
    </xf>
    <xf numFmtId="190" fontId="11" fillId="0" borderId="9" xfId="39" applyNumberFormat="1" applyFont="1" applyFill="1" applyBorder="1">
      <alignment/>
      <protection/>
    </xf>
    <xf numFmtId="190" fontId="10" fillId="0" borderId="5" xfId="45" applyNumberFormat="1" applyFont="1" applyFill="1" applyBorder="1" applyAlignment="1">
      <alignment/>
    </xf>
    <xf numFmtId="190" fontId="10" fillId="0" borderId="6" xfId="45" applyNumberFormat="1" applyFont="1" applyFill="1" applyBorder="1" applyAlignment="1">
      <alignment/>
    </xf>
    <xf numFmtId="190" fontId="10" fillId="0" borderId="1" xfId="45" applyNumberFormat="1" applyFont="1" applyFill="1" applyBorder="1" applyAlignment="1">
      <alignment/>
    </xf>
    <xf numFmtId="190" fontId="9" fillId="0" borderId="0" xfId="45" applyNumberFormat="1" applyFont="1" applyFill="1" applyAlignment="1">
      <alignment horizontal="center"/>
    </xf>
    <xf numFmtId="190" fontId="10" fillId="0" borderId="0" xfId="45" applyNumberFormat="1" applyFont="1" applyFill="1" applyAlignment="1">
      <alignment/>
    </xf>
    <xf numFmtId="15" fontId="9" fillId="0" borderId="0" xfId="45" applyNumberFormat="1" applyFont="1" applyFill="1" applyAlignment="1">
      <alignment horizontal="center"/>
    </xf>
    <xf numFmtId="190" fontId="11" fillId="0" borderId="9" xfId="45" applyNumberFormat="1" applyFont="1" applyFill="1" applyBorder="1" applyAlignment="1">
      <alignment/>
    </xf>
    <xf numFmtId="171" fontId="11" fillId="0" borderId="0" xfId="26" applyFont="1" applyFill="1" applyAlignment="1">
      <alignment/>
    </xf>
    <xf numFmtId="43" fontId="11" fillId="0" borderId="0" xfId="45" applyNumberFormat="1" applyFont="1" applyFill="1" applyBorder="1" applyAlignment="1">
      <alignment/>
    </xf>
    <xf numFmtId="190" fontId="11" fillId="0" borderId="0" xfId="45" applyNumberFormat="1" applyFont="1" applyFill="1" applyBorder="1" applyAlignment="1">
      <alignment horizontal="center"/>
    </xf>
    <xf numFmtId="0" fontId="0" fillId="0" borderId="0" xfId="39" applyFill="1">
      <alignment/>
      <protection/>
    </xf>
    <xf numFmtId="190" fontId="12" fillId="0" borderId="0" xfId="39" applyNumberFormat="1" applyFont="1" applyAlignment="1">
      <alignment horizontal="right"/>
      <protection/>
    </xf>
    <xf numFmtId="190" fontId="12" fillId="0" borderId="0" xfId="45" applyNumberFormat="1" applyFont="1" applyFill="1" applyAlignment="1">
      <alignment/>
    </xf>
    <xf numFmtId="41" fontId="10" fillId="0" borderId="6" xfId="45" applyNumberFormat="1" applyFont="1" applyBorder="1" applyAlignment="1">
      <alignment horizontal="center"/>
    </xf>
    <xf numFmtId="41" fontId="10" fillId="0" borderId="0" xfId="45" applyNumberFormat="1" applyFont="1" applyFill="1" applyAlignment="1">
      <alignment horizontal="right"/>
    </xf>
    <xf numFmtId="41" fontId="10" fillId="0" borderId="0" xfId="45" applyNumberFormat="1" applyFont="1" applyFill="1" applyAlignment="1">
      <alignment/>
    </xf>
    <xf numFmtId="190" fontId="11" fillId="0" borderId="10" xfId="45" applyNumberFormat="1" applyFont="1" applyBorder="1" applyAlignment="1">
      <alignment horizontal="right"/>
    </xf>
    <xf numFmtId="197" fontId="11" fillId="0" borderId="0" xfId="26" applyNumberFormat="1" applyFont="1" applyFill="1" applyAlignment="1">
      <alignment/>
    </xf>
    <xf numFmtId="197" fontId="11" fillId="0" borderId="0" xfId="26" applyNumberFormat="1" applyFont="1" applyFill="1" applyAlignment="1">
      <alignment horizontal="left" indent="1"/>
    </xf>
    <xf numFmtId="43" fontId="12" fillId="0" borderId="0" xfId="26" applyNumberFormat="1" applyFont="1" applyFill="1" applyAlignment="1">
      <alignment/>
    </xf>
    <xf numFmtId="190" fontId="11" fillId="0" borderId="0" xfId="26" applyNumberFormat="1" applyFont="1" applyFill="1" applyAlignment="1">
      <alignment horizontal="left" indent="1"/>
    </xf>
    <xf numFmtId="41" fontId="10" fillId="0" borderId="0" xfId="45" applyNumberFormat="1" applyFont="1" applyFill="1" applyAlignment="1">
      <alignment horizontal="center"/>
    </xf>
    <xf numFmtId="0" fontId="12" fillId="0" borderId="0" xfId="39" applyFont="1" applyFill="1" applyAlignment="1">
      <alignment horizontal="center"/>
      <protection/>
    </xf>
    <xf numFmtId="190" fontId="11" fillId="0" borderId="0" xfId="45" applyNumberFormat="1" applyFont="1" applyFill="1" applyAlignment="1">
      <alignment horizontal="left"/>
    </xf>
    <xf numFmtId="190" fontId="11" fillId="0" borderId="3" xfId="45" applyNumberFormat="1" applyFont="1" applyFill="1" applyBorder="1" applyAlignment="1">
      <alignment/>
    </xf>
    <xf numFmtId="41" fontId="11" fillId="0" borderId="0" xfId="39" applyNumberFormat="1" applyFont="1" applyFill="1" applyAlignment="1">
      <alignment horizontal="center"/>
      <protection/>
    </xf>
    <xf numFmtId="190" fontId="11" fillId="0" borderId="0" xfId="39" applyNumberFormat="1" applyFont="1" applyFill="1" applyBorder="1" applyAlignment="1">
      <alignment horizontal="center"/>
      <protection/>
    </xf>
    <xf numFmtId="197" fontId="11" fillId="0" borderId="0" xfId="26" applyNumberFormat="1" applyFont="1" applyFill="1" applyBorder="1" applyAlignment="1">
      <alignment horizontal="center"/>
    </xf>
    <xf numFmtId="190" fontId="11" fillId="0" borderId="4" xfId="39" applyNumberFormat="1" applyFont="1" applyFill="1" applyBorder="1" applyAlignment="1">
      <alignment horizontal="center"/>
      <protection/>
    </xf>
    <xf numFmtId="197" fontId="11" fillId="0" borderId="4" xfId="26" applyNumberFormat="1" applyFont="1" applyFill="1" applyBorder="1" applyAlignment="1">
      <alignment horizontal="center"/>
    </xf>
    <xf numFmtId="190" fontId="9" fillId="0" borderId="0" xfId="45" applyNumberFormat="1" applyFont="1" applyFill="1" applyAlignment="1">
      <alignment horizontal="left"/>
    </xf>
    <xf numFmtId="190" fontId="10" fillId="0" borderId="0" xfId="45" applyNumberFormat="1" applyFont="1" applyFill="1" applyAlignment="1">
      <alignment horizontal="center"/>
    </xf>
    <xf numFmtId="43" fontId="10" fillId="0" borderId="0" xfId="26" applyNumberFormat="1" applyFont="1" applyFill="1" applyAlignment="1">
      <alignment/>
    </xf>
    <xf numFmtId="190" fontId="9" fillId="0" borderId="0" xfId="45" applyNumberFormat="1" applyFont="1" applyFill="1" applyAlignment="1">
      <alignment/>
    </xf>
    <xf numFmtId="15" fontId="10" fillId="0" borderId="0" xfId="45" applyNumberFormat="1" applyFont="1" applyFill="1" applyAlignment="1">
      <alignment horizontal="center"/>
    </xf>
    <xf numFmtId="43" fontId="10" fillId="0" borderId="0" xfId="26" applyNumberFormat="1" applyFont="1" applyFill="1" applyAlignment="1">
      <alignment horizontal="center"/>
    </xf>
    <xf numFmtId="43" fontId="11" fillId="0" borderId="0" xfId="26" applyNumberFormat="1" applyFont="1" applyFill="1" applyAlignment="1">
      <alignment/>
    </xf>
    <xf numFmtId="9" fontId="11" fillId="0" borderId="0" xfId="40" applyFont="1" applyFill="1" applyAlignment="1">
      <alignment horizontal="center"/>
    </xf>
    <xf numFmtId="43" fontId="11" fillId="0" borderId="0" xfId="26" applyNumberFormat="1" applyFont="1" applyFill="1" applyBorder="1" applyAlignment="1">
      <alignment/>
    </xf>
    <xf numFmtId="190" fontId="11" fillId="0" borderId="0" xfId="39" applyNumberFormat="1" applyFont="1" applyFill="1" applyAlignment="1">
      <alignment horizontal="center"/>
      <protection/>
    </xf>
    <xf numFmtId="190" fontId="10" fillId="0" borderId="7" xfId="45" applyNumberFormat="1" applyFont="1" applyFill="1" applyBorder="1" applyAlignment="1">
      <alignment/>
    </xf>
    <xf numFmtId="190" fontId="10" fillId="0" borderId="0" xfId="45" applyNumberFormat="1" applyFont="1" applyFill="1" applyBorder="1" applyAlignment="1">
      <alignment/>
    </xf>
    <xf numFmtId="190" fontId="10" fillId="0" borderId="4" xfId="45" applyNumberFormat="1" applyFont="1" applyFill="1" applyBorder="1" applyAlignment="1">
      <alignment/>
    </xf>
    <xf numFmtId="190" fontId="10" fillId="0" borderId="8" xfId="45" applyNumberFormat="1" applyFont="1" applyFill="1" applyBorder="1" applyAlignment="1">
      <alignment/>
    </xf>
    <xf numFmtId="43" fontId="10" fillId="0" borderId="0" xfId="45" applyNumberFormat="1" applyFont="1" applyFill="1" applyAlignment="1">
      <alignment/>
    </xf>
    <xf numFmtId="0" fontId="12" fillId="0" borderId="0" xfId="39" applyFont="1" applyFill="1" quotePrefix="1">
      <alignment/>
      <protection/>
    </xf>
    <xf numFmtId="0" fontId="10" fillId="0" borderId="0" xfId="39" applyFont="1" applyBorder="1">
      <alignment/>
      <protection/>
    </xf>
    <xf numFmtId="15" fontId="9" fillId="0" borderId="0" xfId="39" applyNumberFormat="1" applyFont="1" applyAlignment="1">
      <alignment horizontal="center"/>
      <protection/>
    </xf>
    <xf numFmtId="171" fontId="11" fillId="0" borderId="0" xfId="26" applyFont="1" applyAlignment="1">
      <alignment/>
    </xf>
    <xf numFmtId="190" fontId="11" fillId="0" borderId="0" xfId="39" applyNumberFormat="1" applyFont="1" applyFill="1">
      <alignment/>
      <protection/>
    </xf>
    <xf numFmtId="190" fontId="12" fillId="0" borderId="0" xfId="39" applyNumberFormat="1" applyFont="1" applyBorder="1" applyAlignment="1">
      <alignment horizontal="center"/>
      <protection/>
    </xf>
    <xf numFmtId="0" fontId="15" fillId="0" borderId="0" xfId="39" applyFont="1" applyAlignment="1" quotePrefix="1">
      <alignment horizontal="center"/>
      <protection/>
    </xf>
    <xf numFmtId="197" fontId="11" fillId="0" borderId="0" xfId="39" applyNumberFormat="1" applyFont="1">
      <alignment/>
      <protection/>
    </xf>
    <xf numFmtId="0" fontId="11" fillId="0" borderId="0" xfId="39" applyFont="1" applyFill="1" applyBorder="1">
      <alignment/>
      <protection/>
    </xf>
    <xf numFmtId="43" fontId="11" fillId="0" borderId="0" xfId="39" applyNumberFormat="1" applyFont="1" applyFill="1" applyBorder="1">
      <alignment/>
      <protection/>
    </xf>
    <xf numFmtId="183" fontId="11" fillId="0" borderId="0" xfId="28" applyFont="1" applyFill="1" applyBorder="1" applyAlignment="1">
      <alignment/>
    </xf>
    <xf numFmtId="190" fontId="11" fillId="0" borderId="0" xfId="39" applyNumberFormat="1" applyFont="1" applyFill="1" applyBorder="1">
      <alignment/>
      <protection/>
    </xf>
    <xf numFmtId="190" fontId="10" fillId="0" borderId="3" xfId="45" applyNumberFormat="1" applyFont="1" applyBorder="1" applyAlignment="1">
      <alignment/>
    </xf>
    <xf numFmtId="197" fontId="11" fillId="0" borderId="0" xfId="26" applyNumberFormat="1" applyFont="1" applyFill="1" applyBorder="1" applyAlignment="1">
      <alignment/>
    </xf>
    <xf numFmtId="171" fontId="11" fillId="0" borderId="0" xfId="26" applyFont="1" applyFill="1" applyBorder="1" applyAlignment="1">
      <alignment/>
    </xf>
    <xf numFmtId="197" fontId="11" fillId="0" borderId="3" xfId="26" applyNumberFormat="1" applyFont="1" applyFill="1" applyBorder="1" applyAlignment="1">
      <alignment/>
    </xf>
    <xf numFmtId="0" fontId="12" fillId="0" borderId="0" xfId="39" applyFont="1" applyFill="1" applyAlignment="1">
      <alignment horizontal="right"/>
      <protection/>
    </xf>
    <xf numFmtId="43" fontId="11" fillId="0" borderId="9" xfId="45" applyNumberFormat="1" applyFont="1" applyFill="1" applyBorder="1" applyAlignment="1">
      <alignment/>
    </xf>
    <xf numFmtId="190" fontId="11" fillId="0" borderId="7" xfId="45" applyNumberFormat="1" applyFont="1" applyFill="1" applyBorder="1" applyAlignment="1">
      <alignment/>
    </xf>
    <xf numFmtId="190" fontId="11" fillId="0" borderId="8" xfId="45" applyNumberFormat="1" applyFont="1" applyFill="1" applyBorder="1" applyAlignment="1">
      <alignment/>
    </xf>
    <xf numFmtId="217" fontId="11" fillId="0" borderId="0" xfId="26" applyNumberFormat="1" applyFont="1" applyAlignment="1">
      <alignment horizontal="right"/>
    </xf>
    <xf numFmtId="190" fontId="12" fillId="0" borderId="0" xfId="45" applyNumberFormat="1" applyFont="1" applyAlignment="1">
      <alignment horizontal="right"/>
    </xf>
    <xf numFmtId="190" fontId="9" fillId="0" borderId="0" xfId="45" applyNumberFormat="1" applyFont="1" applyFill="1" applyAlignment="1">
      <alignment horizontal="center"/>
    </xf>
    <xf numFmtId="0" fontId="12" fillId="0" borderId="0" xfId="39" applyFont="1" applyAlignment="1">
      <alignment horizontal="center"/>
      <protection/>
    </xf>
    <xf numFmtId="0" fontId="17" fillId="0" borderId="0" xfId="39" applyFont="1" applyAlignment="1">
      <alignment horizontal="center"/>
      <protection/>
    </xf>
    <xf numFmtId="190" fontId="12" fillId="0" borderId="0" xfId="45" applyNumberFormat="1" applyFont="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123825</xdr:rowOff>
    </xdr:from>
    <xdr:to>
      <xdr:col>16</xdr:col>
      <xdr:colOff>581025</xdr:colOff>
      <xdr:row>3</xdr:row>
      <xdr:rowOff>123825</xdr:rowOff>
    </xdr:to>
    <xdr:sp>
      <xdr:nvSpPr>
        <xdr:cNvPr id="1" name="Line 1"/>
        <xdr:cNvSpPr>
          <a:spLocks/>
        </xdr:cNvSpPr>
      </xdr:nvSpPr>
      <xdr:spPr>
        <a:xfrm>
          <a:off x="6572250" y="75247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790825" y="752475"/>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552450</xdr:colOff>
      <xdr:row>4</xdr:row>
      <xdr:rowOff>123825</xdr:rowOff>
    </xdr:from>
    <xdr:to>
      <xdr:col>13</xdr:col>
      <xdr:colOff>0</xdr:colOff>
      <xdr:row>4</xdr:row>
      <xdr:rowOff>123825</xdr:rowOff>
    </xdr:to>
    <xdr:sp>
      <xdr:nvSpPr>
        <xdr:cNvPr id="3" name="Line 3"/>
        <xdr:cNvSpPr>
          <a:spLocks/>
        </xdr:cNvSpPr>
      </xdr:nvSpPr>
      <xdr:spPr>
        <a:xfrm>
          <a:off x="5372100" y="9620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76200</xdr:colOff>
      <xdr:row>4</xdr:row>
      <xdr:rowOff>123825</xdr:rowOff>
    </xdr:to>
    <xdr:sp>
      <xdr:nvSpPr>
        <xdr:cNvPr id="4" name="Line 4"/>
        <xdr:cNvSpPr>
          <a:spLocks/>
        </xdr:cNvSpPr>
      </xdr:nvSpPr>
      <xdr:spPr>
        <a:xfrm flipH="1">
          <a:off x="3381375" y="9620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7</xdr:col>
      <xdr:colOff>981075</xdr:colOff>
      <xdr:row>27</xdr:row>
      <xdr:rowOff>123825</xdr:rowOff>
    </xdr:to>
    <xdr:sp>
      <xdr:nvSpPr>
        <xdr:cNvPr id="1" name="TextBox 3"/>
        <xdr:cNvSpPr txBox="1">
          <a:spLocks noChangeArrowheads="1"/>
        </xdr:cNvSpPr>
      </xdr:nvSpPr>
      <xdr:spPr>
        <a:xfrm>
          <a:off x="219075" y="4305300"/>
          <a:ext cx="6638925" cy="3048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a:t>
          </a:r>
        </a:p>
      </xdr:txBody>
    </xdr:sp>
    <xdr:clientData/>
  </xdr:twoCellAnchor>
  <xdr:twoCellAnchor>
    <xdr:from>
      <xdr:col>0</xdr:col>
      <xdr:colOff>200025</xdr:colOff>
      <xdr:row>115</xdr:row>
      <xdr:rowOff>9525</xdr:rowOff>
    </xdr:from>
    <xdr:to>
      <xdr:col>7</xdr:col>
      <xdr:colOff>952500</xdr:colOff>
      <xdr:row>119</xdr:row>
      <xdr:rowOff>104775</xdr:rowOff>
    </xdr:to>
    <xdr:sp>
      <xdr:nvSpPr>
        <xdr:cNvPr id="2" name="TextBox 9"/>
        <xdr:cNvSpPr txBox="1">
          <a:spLocks noChangeArrowheads="1"/>
        </xdr:cNvSpPr>
      </xdr:nvSpPr>
      <xdr:spPr>
        <a:xfrm>
          <a:off x="200025" y="19840575"/>
          <a:ext cx="6629400" cy="742950"/>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increased compared to that of preceding quarter. This was mainly due to the recovery of the copper price quoted at the London Metal Exchange ("LME")  which had resulted in better pricing of its finished products.  Last Quarter's unsatisfactory result was due to fluctuation in copper prices as well as the adjustment for the variation in results announced on 30 April 2008.</a:t>
          </a:r>
        </a:p>
      </xdr:txBody>
    </xdr:sp>
    <xdr:clientData/>
  </xdr:twoCellAnchor>
  <xdr:twoCellAnchor>
    <xdr:from>
      <xdr:col>0</xdr:col>
      <xdr:colOff>209550</xdr:colOff>
      <xdr:row>234</xdr:row>
      <xdr:rowOff>0</xdr:rowOff>
    </xdr:from>
    <xdr:to>
      <xdr:col>7</xdr:col>
      <xdr:colOff>1219200</xdr:colOff>
      <xdr:row>236</xdr:row>
      <xdr:rowOff>0</xdr:rowOff>
    </xdr:to>
    <xdr:sp>
      <xdr:nvSpPr>
        <xdr:cNvPr id="3" name="TextBox 24"/>
        <xdr:cNvSpPr txBox="1">
          <a:spLocks noChangeArrowheads="1"/>
        </xdr:cNvSpPr>
      </xdr:nvSpPr>
      <xdr:spPr>
        <a:xfrm>
          <a:off x="209550" y="39824025"/>
          <a:ext cx="6886575"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2</xdr:col>
      <xdr:colOff>0</xdr:colOff>
      <xdr:row>79</xdr:row>
      <xdr:rowOff>0</xdr:rowOff>
    </xdr:from>
    <xdr:to>
      <xdr:col>8</xdr:col>
      <xdr:colOff>0</xdr:colOff>
      <xdr:row>79</xdr:row>
      <xdr:rowOff>0</xdr:rowOff>
    </xdr:to>
    <xdr:sp>
      <xdr:nvSpPr>
        <xdr:cNvPr id="4" name="TextBox 30"/>
        <xdr:cNvSpPr txBox="1">
          <a:spLocks noChangeArrowheads="1"/>
        </xdr:cNvSpPr>
      </xdr:nvSpPr>
      <xdr:spPr>
        <a:xfrm>
          <a:off x="485775" y="13592175"/>
          <a:ext cx="661987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79</xdr:row>
      <xdr:rowOff>0</xdr:rowOff>
    </xdr:from>
    <xdr:to>
      <xdr:col>8</xdr:col>
      <xdr:colOff>0</xdr:colOff>
      <xdr:row>79</xdr:row>
      <xdr:rowOff>0</xdr:rowOff>
    </xdr:to>
    <xdr:sp>
      <xdr:nvSpPr>
        <xdr:cNvPr id="5" name="TextBox 31"/>
        <xdr:cNvSpPr txBox="1">
          <a:spLocks noChangeArrowheads="1"/>
        </xdr:cNvSpPr>
      </xdr:nvSpPr>
      <xdr:spPr>
        <a:xfrm>
          <a:off x="485775" y="13592175"/>
          <a:ext cx="661987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187</xdr:row>
      <xdr:rowOff>0</xdr:rowOff>
    </xdr:from>
    <xdr:to>
      <xdr:col>7</xdr:col>
      <xdr:colOff>1228725</xdr:colOff>
      <xdr:row>187</xdr:row>
      <xdr:rowOff>0</xdr:rowOff>
    </xdr:to>
    <xdr:sp>
      <xdr:nvSpPr>
        <xdr:cNvPr id="6" name="TextBox 32"/>
        <xdr:cNvSpPr txBox="1">
          <a:spLocks noChangeArrowheads="1"/>
        </xdr:cNvSpPr>
      </xdr:nvSpPr>
      <xdr:spPr>
        <a:xfrm>
          <a:off x="485775" y="32080200"/>
          <a:ext cx="661987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187</xdr:row>
      <xdr:rowOff>0</xdr:rowOff>
    </xdr:from>
    <xdr:to>
      <xdr:col>8</xdr:col>
      <xdr:colOff>0</xdr:colOff>
      <xdr:row>187</xdr:row>
      <xdr:rowOff>0</xdr:rowOff>
    </xdr:to>
    <xdr:sp>
      <xdr:nvSpPr>
        <xdr:cNvPr id="7" name="TextBox 33"/>
        <xdr:cNvSpPr txBox="1">
          <a:spLocks noChangeArrowheads="1"/>
        </xdr:cNvSpPr>
      </xdr:nvSpPr>
      <xdr:spPr>
        <a:xfrm>
          <a:off x="466725" y="32080200"/>
          <a:ext cx="663892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8" name="TextBox 83"/>
        <xdr:cNvSpPr txBox="1">
          <a:spLocks noChangeArrowheads="1"/>
        </xdr:cNvSpPr>
      </xdr:nvSpPr>
      <xdr:spPr>
        <a:xfrm>
          <a:off x="714375" y="3171825"/>
          <a:ext cx="63912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9" name="TextBox 84"/>
        <xdr:cNvSpPr txBox="1">
          <a:spLocks noChangeArrowheads="1"/>
        </xdr:cNvSpPr>
      </xdr:nvSpPr>
      <xdr:spPr>
        <a:xfrm>
          <a:off x="485775" y="3171825"/>
          <a:ext cx="661987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78</xdr:row>
      <xdr:rowOff>0</xdr:rowOff>
    </xdr:from>
    <xdr:to>
      <xdr:col>7</xdr:col>
      <xdr:colOff>942975</xdr:colOff>
      <xdr:row>78</xdr:row>
      <xdr:rowOff>0</xdr:rowOff>
    </xdr:to>
    <xdr:sp>
      <xdr:nvSpPr>
        <xdr:cNvPr id="10" name="TextBox 86"/>
        <xdr:cNvSpPr txBox="1">
          <a:spLocks noChangeArrowheads="1"/>
        </xdr:cNvSpPr>
      </xdr:nvSpPr>
      <xdr:spPr>
        <a:xfrm>
          <a:off x="152400" y="13430250"/>
          <a:ext cx="6667500"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80</xdr:row>
      <xdr:rowOff>0</xdr:rowOff>
    </xdr:from>
    <xdr:to>
      <xdr:col>7</xdr:col>
      <xdr:colOff>962025</xdr:colOff>
      <xdr:row>83</xdr:row>
      <xdr:rowOff>0</xdr:rowOff>
    </xdr:to>
    <xdr:sp>
      <xdr:nvSpPr>
        <xdr:cNvPr id="11" name="TextBox 87"/>
        <xdr:cNvSpPr txBox="1">
          <a:spLocks noChangeArrowheads="1"/>
        </xdr:cNvSpPr>
      </xdr:nvSpPr>
      <xdr:spPr>
        <a:xfrm>
          <a:off x="219075" y="13754100"/>
          <a:ext cx="6619875" cy="5810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2007. </a:t>
          </a:r>
        </a:p>
      </xdr:txBody>
    </xdr:sp>
    <xdr:clientData/>
  </xdr:twoCellAnchor>
  <xdr:twoCellAnchor>
    <xdr:from>
      <xdr:col>2</xdr:col>
      <xdr:colOff>0</xdr:colOff>
      <xdr:row>194</xdr:row>
      <xdr:rowOff>0</xdr:rowOff>
    </xdr:from>
    <xdr:to>
      <xdr:col>8</xdr:col>
      <xdr:colOff>0</xdr:colOff>
      <xdr:row>194</xdr:row>
      <xdr:rowOff>0</xdr:rowOff>
    </xdr:to>
    <xdr:sp>
      <xdr:nvSpPr>
        <xdr:cNvPr id="12" name="TextBox 91"/>
        <xdr:cNvSpPr txBox="1">
          <a:spLocks noChangeArrowheads="1"/>
        </xdr:cNvSpPr>
      </xdr:nvSpPr>
      <xdr:spPr>
        <a:xfrm>
          <a:off x="485775" y="33166050"/>
          <a:ext cx="661987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264</xdr:row>
      <xdr:rowOff>0</xdr:rowOff>
    </xdr:from>
    <xdr:to>
      <xdr:col>8</xdr:col>
      <xdr:colOff>0</xdr:colOff>
      <xdr:row>264</xdr:row>
      <xdr:rowOff>0</xdr:rowOff>
    </xdr:to>
    <xdr:sp>
      <xdr:nvSpPr>
        <xdr:cNvPr id="13" name="TextBox 95"/>
        <xdr:cNvSpPr txBox="1">
          <a:spLocks noChangeArrowheads="1"/>
        </xdr:cNvSpPr>
      </xdr:nvSpPr>
      <xdr:spPr>
        <a:xfrm>
          <a:off x="219075" y="44853225"/>
          <a:ext cx="68865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280</xdr:row>
      <xdr:rowOff>0</xdr:rowOff>
    </xdr:from>
    <xdr:to>
      <xdr:col>8</xdr:col>
      <xdr:colOff>0</xdr:colOff>
      <xdr:row>280</xdr:row>
      <xdr:rowOff>0</xdr:rowOff>
    </xdr:to>
    <xdr:sp>
      <xdr:nvSpPr>
        <xdr:cNvPr id="14" name="TextBox 98"/>
        <xdr:cNvSpPr txBox="1">
          <a:spLocks noChangeArrowheads="1"/>
        </xdr:cNvSpPr>
      </xdr:nvSpPr>
      <xdr:spPr>
        <a:xfrm>
          <a:off x="219075" y="47548800"/>
          <a:ext cx="68865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264</xdr:row>
      <xdr:rowOff>0</xdr:rowOff>
    </xdr:from>
    <xdr:to>
      <xdr:col>8</xdr:col>
      <xdr:colOff>0</xdr:colOff>
      <xdr:row>264</xdr:row>
      <xdr:rowOff>0</xdr:rowOff>
    </xdr:to>
    <xdr:sp>
      <xdr:nvSpPr>
        <xdr:cNvPr id="15" name="TextBox 100"/>
        <xdr:cNvSpPr txBox="1">
          <a:spLocks noChangeArrowheads="1"/>
        </xdr:cNvSpPr>
      </xdr:nvSpPr>
      <xdr:spPr>
        <a:xfrm>
          <a:off x="219075" y="44853225"/>
          <a:ext cx="68865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280</xdr:row>
      <xdr:rowOff>0</xdr:rowOff>
    </xdr:from>
    <xdr:to>
      <xdr:col>8</xdr:col>
      <xdr:colOff>0</xdr:colOff>
      <xdr:row>280</xdr:row>
      <xdr:rowOff>0</xdr:rowOff>
    </xdr:to>
    <xdr:sp>
      <xdr:nvSpPr>
        <xdr:cNvPr id="16" name="TextBox 101"/>
        <xdr:cNvSpPr txBox="1">
          <a:spLocks noChangeArrowheads="1"/>
        </xdr:cNvSpPr>
      </xdr:nvSpPr>
      <xdr:spPr>
        <a:xfrm>
          <a:off x="219075" y="47548800"/>
          <a:ext cx="68865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17</xdr:row>
      <xdr:rowOff>114300</xdr:rowOff>
    </xdr:to>
    <xdr:sp>
      <xdr:nvSpPr>
        <xdr:cNvPr id="17" name="TextBox 102"/>
        <xdr:cNvSpPr txBox="1">
          <a:spLocks noChangeArrowheads="1"/>
        </xdr:cNvSpPr>
      </xdr:nvSpPr>
      <xdr:spPr>
        <a:xfrm>
          <a:off x="219075" y="1257300"/>
          <a:ext cx="6648450" cy="17049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p>
      </xdr:txBody>
    </xdr:sp>
    <xdr:clientData/>
  </xdr:twoCellAnchor>
  <xdr:twoCellAnchor>
    <xdr:from>
      <xdr:col>1</xdr:col>
      <xdr:colOff>0</xdr:colOff>
      <xdr:row>24</xdr:row>
      <xdr:rowOff>0</xdr:rowOff>
    </xdr:from>
    <xdr:to>
      <xdr:col>7</xdr:col>
      <xdr:colOff>990600</xdr:colOff>
      <xdr:row>24</xdr:row>
      <xdr:rowOff>0</xdr:rowOff>
    </xdr:to>
    <xdr:sp>
      <xdr:nvSpPr>
        <xdr:cNvPr id="18" name="TextBox 103"/>
        <xdr:cNvSpPr txBox="1">
          <a:spLocks noChangeArrowheads="1"/>
        </xdr:cNvSpPr>
      </xdr:nvSpPr>
      <xdr:spPr>
        <a:xfrm>
          <a:off x="219075" y="3981450"/>
          <a:ext cx="6648450"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0</xdr:col>
      <xdr:colOff>200025</xdr:colOff>
      <xdr:row>26</xdr:row>
      <xdr:rowOff>28575</xdr:rowOff>
    </xdr:from>
    <xdr:to>
      <xdr:col>7</xdr:col>
      <xdr:colOff>904875</xdr:colOff>
      <xdr:row>27</xdr:row>
      <xdr:rowOff>76200</xdr:rowOff>
    </xdr:to>
    <xdr:sp>
      <xdr:nvSpPr>
        <xdr:cNvPr id="19" name="TextBox 104"/>
        <xdr:cNvSpPr txBox="1">
          <a:spLocks noChangeArrowheads="1"/>
        </xdr:cNvSpPr>
      </xdr:nvSpPr>
      <xdr:spPr>
        <a:xfrm>
          <a:off x="200025" y="4333875"/>
          <a:ext cx="6581775" cy="2286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wires and copper rods are not subjected to cyclical or seasonal factors. 
</a:t>
          </a:r>
        </a:p>
      </xdr:txBody>
    </xdr:sp>
    <xdr:clientData/>
  </xdr:twoCellAnchor>
  <xdr:twoCellAnchor>
    <xdr:from>
      <xdr:col>1</xdr:col>
      <xdr:colOff>0</xdr:colOff>
      <xdr:row>31</xdr:row>
      <xdr:rowOff>0</xdr:rowOff>
    </xdr:from>
    <xdr:to>
      <xdr:col>7</xdr:col>
      <xdr:colOff>990600</xdr:colOff>
      <xdr:row>33</xdr:row>
      <xdr:rowOff>9525</xdr:rowOff>
    </xdr:to>
    <xdr:sp>
      <xdr:nvSpPr>
        <xdr:cNvPr id="20" name="TextBox 105"/>
        <xdr:cNvSpPr txBox="1">
          <a:spLocks noChangeArrowheads="1"/>
        </xdr:cNvSpPr>
      </xdr:nvSpPr>
      <xdr:spPr>
        <a:xfrm>
          <a:off x="219075" y="5238750"/>
          <a:ext cx="6648450" cy="381000"/>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assets, liabilities, equity, net income, or cash flows of the Group that are unusual because of their nature, size or incidence.</a:t>
          </a:r>
        </a:p>
      </xdr:txBody>
    </xdr:sp>
    <xdr:clientData/>
  </xdr:twoCellAnchor>
  <xdr:twoCellAnchor>
    <xdr:from>
      <xdr:col>0</xdr:col>
      <xdr:colOff>180975</xdr:colOff>
      <xdr:row>36</xdr:row>
      <xdr:rowOff>9525</xdr:rowOff>
    </xdr:from>
    <xdr:to>
      <xdr:col>7</xdr:col>
      <xdr:colOff>933450</xdr:colOff>
      <xdr:row>37</xdr:row>
      <xdr:rowOff>76200</xdr:rowOff>
    </xdr:to>
    <xdr:sp>
      <xdr:nvSpPr>
        <xdr:cNvPr id="21" name="TextBox 106"/>
        <xdr:cNvSpPr txBox="1">
          <a:spLocks noChangeArrowheads="1"/>
        </xdr:cNvSpPr>
      </xdr:nvSpPr>
      <xdr:spPr>
        <a:xfrm>
          <a:off x="180975" y="6153150"/>
          <a:ext cx="6629400" cy="2095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had a material effect in the current quarter.</a:t>
          </a:r>
        </a:p>
      </xdr:txBody>
    </xdr:sp>
    <xdr:clientData/>
  </xdr:twoCellAnchor>
  <xdr:twoCellAnchor>
    <xdr:from>
      <xdr:col>0</xdr:col>
      <xdr:colOff>190500</xdr:colOff>
      <xdr:row>39</xdr:row>
      <xdr:rowOff>152400</xdr:rowOff>
    </xdr:from>
    <xdr:to>
      <xdr:col>7</xdr:col>
      <xdr:colOff>942975</xdr:colOff>
      <xdr:row>43</xdr:row>
      <xdr:rowOff>104775</xdr:rowOff>
    </xdr:to>
    <xdr:sp>
      <xdr:nvSpPr>
        <xdr:cNvPr id="22" name="TextBox 107"/>
        <xdr:cNvSpPr txBox="1">
          <a:spLocks noChangeArrowheads="1"/>
        </xdr:cNvSpPr>
      </xdr:nvSpPr>
      <xdr:spPr>
        <a:xfrm>
          <a:off x="190500" y="6781800"/>
          <a:ext cx="6629400" cy="600075"/>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financial period.
</a:t>
          </a:r>
        </a:p>
      </xdr:txBody>
    </xdr:sp>
    <xdr:clientData/>
  </xdr:twoCellAnchor>
  <xdr:twoCellAnchor>
    <xdr:from>
      <xdr:col>1</xdr:col>
      <xdr:colOff>0</xdr:colOff>
      <xdr:row>99</xdr:row>
      <xdr:rowOff>0</xdr:rowOff>
    </xdr:from>
    <xdr:to>
      <xdr:col>7</xdr:col>
      <xdr:colOff>990600</xdr:colOff>
      <xdr:row>104</xdr:row>
      <xdr:rowOff>76200</xdr:rowOff>
    </xdr:to>
    <xdr:sp>
      <xdr:nvSpPr>
        <xdr:cNvPr id="23" name="TextBox 109"/>
        <xdr:cNvSpPr txBox="1">
          <a:spLocks noChangeArrowheads="1"/>
        </xdr:cNvSpPr>
      </xdr:nvSpPr>
      <xdr:spPr>
        <a:xfrm>
          <a:off x="219075" y="16802100"/>
          <a:ext cx="6648450" cy="885825"/>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higher revenue of RM155.292 million compared with RM130.257 million in the same period ended  31 March 2007. Consequently, the Group has registered  a pre-tax profit of RM3.489 million (31.03.08)  as compared to the pre-tax loss of RM5.418 million in the same period ended 31 March 2007. The improve in performance has been substantially due to recovery of copper prices quoted at  the London Metal Exchange ("LME") that resulted in the higher prices for the Group's finished products.   </a:t>
          </a:r>
        </a:p>
      </xdr:txBody>
    </xdr:sp>
    <xdr:clientData/>
  </xdr:twoCellAnchor>
  <xdr:twoCellAnchor>
    <xdr:from>
      <xdr:col>1</xdr:col>
      <xdr:colOff>0</xdr:colOff>
      <xdr:row>123</xdr:row>
      <xdr:rowOff>104775</xdr:rowOff>
    </xdr:from>
    <xdr:to>
      <xdr:col>7</xdr:col>
      <xdr:colOff>1019175</xdr:colOff>
      <xdr:row>129</xdr:row>
      <xdr:rowOff>28575</xdr:rowOff>
    </xdr:to>
    <xdr:sp>
      <xdr:nvSpPr>
        <xdr:cNvPr id="24" name="TextBox 111"/>
        <xdr:cNvSpPr txBox="1">
          <a:spLocks noChangeArrowheads="1"/>
        </xdr:cNvSpPr>
      </xdr:nvSpPr>
      <xdr:spPr>
        <a:xfrm>
          <a:off x="219075" y="20945475"/>
          <a:ext cx="6677025" cy="895350"/>
        </a:xfrm>
        <a:prstGeom prst="rect">
          <a:avLst/>
        </a:prstGeom>
        <a:noFill/>
        <a:ln w="9525" cmpd="sng">
          <a:noFill/>
        </a:ln>
      </xdr:spPr>
      <xdr:txBody>
        <a:bodyPr vertOverflow="clip" wrap="square"/>
        <a:p>
          <a:pPr algn="just">
            <a:defRPr/>
          </a:pPr>
          <a:r>
            <a:rPr lang="en-US" cap="none" sz="1000" b="0" i="0" u="none" baseline="0"/>
            <a:t>The copper rod and wire industry will continue to be a challenge due to the intense competition and the fluctuation of the copper prices at London Metal Exchange ("LME"). Therefore, to compensate for ongoing pricing pressure, the Group is focusing its effort on improving the overall productivity while reducing cost and improving product quality.  Furthermore, with various risk management strategies which had started to be implemented in early 2008 the Group expects better performance for the year 2008. 
</a:t>
          </a:r>
        </a:p>
      </xdr:txBody>
    </xdr:sp>
    <xdr:clientData/>
  </xdr:twoCellAnchor>
  <xdr:twoCellAnchor>
    <xdr:from>
      <xdr:col>0</xdr:col>
      <xdr:colOff>209550</xdr:colOff>
      <xdr:row>131</xdr:row>
      <xdr:rowOff>95250</xdr:rowOff>
    </xdr:from>
    <xdr:to>
      <xdr:col>7</xdr:col>
      <xdr:colOff>904875</xdr:colOff>
      <xdr:row>134</xdr:row>
      <xdr:rowOff>180975</xdr:rowOff>
    </xdr:to>
    <xdr:sp>
      <xdr:nvSpPr>
        <xdr:cNvPr id="25" name="TextBox 112"/>
        <xdr:cNvSpPr txBox="1">
          <a:spLocks noChangeArrowheads="1"/>
        </xdr:cNvSpPr>
      </xdr:nvSpPr>
      <xdr:spPr>
        <a:xfrm>
          <a:off x="209550" y="22212300"/>
          <a:ext cx="6572250" cy="533400"/>
        </a:xfrm>
        <a:prstGeom prst="rect">
          <a:avLst/>
        </a:prstGeom>
        <a:solidFill>
          <a:srgbClr val="FFFFFF"/>
        </a:solidFill>
        <a:ln w="9525" cmpd="sng">
          <a:noFill/>
        </a:ln>
      </xdr:spPr>
      <xdr:txBody>
        <a:bodyPr vertOverflow="clip" wrap="square"/>
        <a:p>
          <a:pPr algn="l">
            <a:defRPr/>
          </a:pPr>
          <a:r>
            <a:rPr lang="en-US" cap="none" sz="1000" b="0" i="0" u="none" baseline="0"/>
            <a:t>There was neither a profit forecast nor a profit guarantee issued by the Company for the current financial period ended 31 March 2008.
</a:t>
          </a:r>
        </a:p>
      </xdr:txBody>
    </xdr:sp>
    <xdr:clientData/>
  </xdr:twoCellAnchor>
  <xdr:twoCellAnchor>
    <xdr:from>
      <xdr:col>1</xdr:col>
      <xdr:colOff>28575</xdr:colOff>
      <xdr:row>147</xdr:row>
      <xdr:rowOff>0</xdr:rowOff>
    </xdr:from>
    <xdr:to>
      <xdr:col>7</xdr:col>
      <xdr:colOff>962025</xdr:colOff>
      <xdr:row>147</xdr:row>
      <xdr:rowOff>0</xdr:rowOff>
    </xdr:to>
    <xdr:sp>
      <xdr:nvSpPr>
        <xdr:cNvPr id="26" name="TextBox 113"/>
        <xdr:cNvSpPr txBox="1">
          <a:spLocks noChangeArrowheads="1"/>
        </xdr:cNvSpPr>
      </xdr:nvSpPr>
      <xdr:spPr>
        <a:xfrm>
          <a:off x="247650" y="24812625"/>
          <a:ext cx="6591300"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27" name="TextBox 114"/>
        <xdr:cNvSpPr txBox="1">
          <a:spLocks noChangeArrowheads="1"/>
        </xdr:cNvSpPr>
      </xdr:nvSpPr>
      <xdr:spPr>
        <a:xfrm>
          <a:off x="714375" y="3171825"/>
          <a:ext cx="63912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28" name="TextBox 115"/>
        <xdr:cNvSpPr txBox="1">
          <a:spLocks noChangeArrowheads="1"/>
        </xdr:cNvSpPr>
      </xdr:nvSpPr>
      <xdr:spPr>
        <a:xfrm>
          <a:off x="485775" y="3171825"/>
          <a:ext cx="661987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66</xdr:row>
      <xdr:rowOff>0</xdr:rowOff>
    </xdr:from>
    <xdr:to>
      <xdr:col>7</xdr:col>
      <xdr:colOff>942975</xdr:colOff>
      <xdr:row>66</xdr:row>
      <xdr:rowOff>0</xdr:rowOff>
    </xdr:to>
    <xdr:sp>
      <xdr:nvSpPr>
        <xdr:cNvPr id="29" name="TextBox 117"/>
        <xdr:cNvSpPr txBox="1">
          <a:spLocks noChangeArrowheads="1"/>
        </xdr:cNvSpPr>
      </xdr:nvSpPr>
      <xdr:spPr>
        <a:xfrm>
          <a:off x="152400" y="11296650"/>
          <a:ext cx="6667500"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0</xdr:col>
      <xdr:colOff>200025</xdr:colOff>
      <xdr:row>69</xdr:row>
      <xdr:rowOff>28575</xdr:rowOff>
    </xdr:from>
    <xdr:to>
      <xdr:col>7</xdr:col>
      <xdr:colOff>1000125</xdr:colOff>
      <xdr:row>70</xdr:row>
      <xdr:rowOff>142875</xdr:rowOff>
    </xdr:to>
    <xdr:sp>
      <xdr:nvSpPr>
        <xdr:cNvPr id="30" name="TextBox 118"/>
        <xdr:cNvSpPr txBox="1">
          <a:spLocks noChangeArrowheads="1"/>
        </xdr:cNvSpPr>
      </xdr:nvSpPr>
      <xdr:spPr>
        <a:xfrm>
          <a:off x="200025" y="11811000"/>
          <a:ext cx="667702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74</xdr:row>
      <xdr:rowOff>9525</xdr:rowOff>
    </xdr:from>
    <xdr:to>
      <xdr:col>7</xdr:col>
      <xdr:colOff>952500</xdr:colOff>
      <xdr:row>77</xdr:row>
      <xdr:rowOff>28575</xdr:rowOff>
    </xdr:to>
    <xdr:sp>
      <xdr:nvSpPr>
        <xdr:cNvPr id="31" name="TextBox 119"/>
        <xdr:cNvSpPr txBox="1">
          <a:spLocks noChangeArrowheads="1"/>
        </xdr:cNvSpPr>
      </xdr:nvSpPr>
      <xdr:spPr>
        <a:xfrm>
          <a:off x="219075" y="12601575"/>
          <a:ext cx="6610350" cy="504825"/>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composition of the Group during the current quarter. This included business combinations, acquisitions or disposal of subsidiaries, and long term investment, restructuring, and continuing operation.</a:t>
          </a:r>
        </a:p>
      </xdr:txBody>
    </xdr:sp>
    <xdr:clientData/>
  </xdr:twoCellAnchor>
  <xdr:twoCellAnchor>
    <xdr:from>
      <xdr:col>1</xdr:col>
      <xdr:colOff>0</xdr:colOff>
      <xdr:row>151</xdr:row>
      <xdr:rowOff>38100</xdr:rowOff>
    </xdr:from>
    <xdr:to>
      <xdr:col>7</xdr:col>
      <xdr:colOff>914400</xdr:colOff>
      <xdr:row>153</xdr:row>
      <xdr:rowOff>152400</xdr:rowOff>
    </xdr:to>
    <xdr:sp>
      <xdr:nvSpPr>
        <xdr:cNvPr id="32" name="TextBox 120"/>
        <xdr:cNvSpPr txBox="1">
          <a:spLocks noChangeArrowheads="1"/>
        </xdr:cNvSpPr>
      </xdr:nvSpPr>
      <xdr:spPr>
        <a:xfrm>
          <a:off x="219075" y="25584150"/>
          <a:ext cx="6572250" cy="457200"/>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31 March 2008.
</a:t>
          </a:r>
        </a:p>
      </xdr:txBody>
    </xdr:sp>
    <xdr:clientData/>
  </xdr:twoCellAnchor>
  <xdr:twoCellAnchor>
    <xdr:from>
      <xdr:col>1</xdr:col>
      <xdr:colOff>9525</xdr:colOff>
      <xdr:row>179</xdr:row>
      <xdr:rowOff>0</xdr:rowOff>
    </xdr:from>
    <xdr:to>
      <xdr:col>8</xdr:col>
      <xdr:colOff>0</xdr:colOff>
      <xdr:row>179</xdr:row>
      <xdr:rowOff>0</xdr:rowOff>
    </xdr:to>
    <xdr:sp>
      <xdr:nvSpPr>
        <xdr:cNvPr id="33" name="TextBox 121"/>
        <xdr:cNvSpPr txBox="1">
          <a:spLocks noChangeArrowheads="1"/>
        </xdr:cNvSpPr>
      </xdr:nvSpPr>
      <xdr:spPr>
        <a:xfrm>
          <a:off x="228600" y="30308550"/>
          <a:ext cx="6877050"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179</xdr:row>
      <xdr:rowOff>0</xdr:rowOff>
    </xdr:from>
    <xdr:to>
      <xdr:col>8</xdr:col>
      <xdr:colOff>0</xdr:colOff>
      <xdr:row>179</xdr:row>
      <xdr:rowOff>0</xdr:rowOff>
    </xdr:to>
    <xdr:sp>
      <xdr:nvSpPr>
        <xdr:cNvPr id="34" name="TextBox 122"/>
        <xdr:cNvSpPr txBox="1">
          <a:spLocks noChangeArrowheads="1"/>
        </xdr:cNvSpPr>
      </xdr:nvSpPr>
      <xdr:spPr>
        <a:xfrm>
          <a:off x="485775" y="30308550"/>
          <a:ext cx="661987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221</xdr:row>
      <xdr:rowOff>0</xdr:rowOff>
    </xdr:from>
    <xdr:to>
      <xdr:col>7</xdr:col>
      <xdr:colOff>981075</xdr:colOff>
      <xdr:row>230</xdr:row>
      <xdr:rowOff>152400</xdr:rowOff>
    </xdr:to>
    <xdr:sp>
      <xdr:nvSpPr>
        <xdr:cNvPr id="35" name="TextBox 123"/>
        <xdr:cNvSpPr txBox="1">
          <a:spLocks noChangeArrowheads="1"/>
        </xdr:cNvSpPr>
      </xdr:nvSpPr>
      <xdr:spPr>
        <a:xfrm>
          <a:off x="219075" y="37195125"/>
          <a:ext cx="6638925" cy="1609725"/>
        </a:xfrm>
        <a:prstGeom prst="rect">
          <a:avLst/>
        </a:prstGeom>
        <a:solidFill>
          <a:srgbClr val="FFFFFF"/>
        </a:solidFill>
        <a:ln w="9525" cmpd="sng">
          <a:noFill/>
        </a:ln>
      </xdr:spPr>
      <xdr:txBody>
        <a:bodyPr vertOverflow="clip" wrap="square"/>
        <a:p>
          <a:pPr algn="just">
            <a:defRPr/>
          </a:pPr>
          <a:r>
            <a:rPr lang="en-US" cap="none" sz="1000" b="0" i="0" u="none" baseline="0"/>
            <a:t>There were no off balance sheet financial instruments as at the date of this announcement other than the following:
Forward foreign exchange contract expiring:
Currency       Contract Amount        Equivalent Amount          Maturity Date
                       '000                                  in RM'000
USD               1,000                                3,195                              October 2007 - September 2008
HKD              12,261                               5,109                              October 2007 - February 2009
</a:t>
          </a:r>
        </a:p>
      </xdr:txBody>
    </xdr:sp>
    <xdr:clientData/>
  </xdr:twoCellAnchor>
  <xdr:twoCellAnchor>
    <xdr:from>
      <xdr:col>1</xdr:col>
      <xdr:colOff>0</xdr:colOff>
      <xdr:row>234</xdr:row>
      <xdr:rowOff>0</xdr:rowOff>
    </xdr:from>
    <xdr:to>
      <xdr:col>8</xdr:col>
      <xdr:colOff>0</xdr:colOff>
      <xdr:row>235</xdr:row>
      <xdr:rowOff>142875</xdr:rowOff>
    </xdr:to>
    <xdr:sp>
      <xdr:nvSpPr>
        <xdr:cNvPr id="36" name="TextBox 124"/>
        <xdr:cNvSpPr txBox="1">
          <a:spLocks noChangeArrowheads="1"/>
        </xdr:cNvSpPr>
      </xdr:nvSpPr>
      <xdr:spPr>
        <a:xfrm>
          <a:off x="219075" y="39300150"/>
          <a:ext cx="6886575"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0</xdr:col>
      <xdr:colOff>200025</xdr:colOff>
      <xdr:row>237</xdr:row>
      <xdr:rowOff>76200</xdr:rowOff>
    </xdr:from>
    <xdr:to>
      <xdr:col>7</xdr:col>
      <xdr:colOff>981075</xdr:colOff>
      <xdr:row>244</xdr:row>
      <xdr:rowOff>104775</xdr:rowOff>
    </xdr:to>
    <xdr:sp>
      <xdr:nvSpPr>
        <xdr:cNvPr id="37" name="TextBox 125"/>
        <xdr:cNvSpPr txBox="1">
          <a:spLocks noChangeArrowheads="1"/>
        </xdr:cNvSpPr>
      </xdr:nvSpPr>
      <xdr:spPr>
        <a:xfrm>
          <a:off x="200025" y="39871650"/>
          <a:ext cx="6657975" cy="1228725"/>
        </a:xfrm>
        <a:prstGeom prst="rect">
          <a:avLst/>
        </a:prstGeom>
        <a:solidFill>
          <a:srgbClr val="FFFFFF"/>
        </a:solidFill>
        <a:ln w="9525" cmpd="sng">
          <a:noFill/>
        </a:ln>
      </xdr:spPr>
      <xdr:txBody>
        <a:bodyPr vertOverflow="clip" wrap="square"/>
        <a:p>
          <a:pPr algn="l">
            <a:defRPr/>
          </a:pPr>
          <a:r>
            <a:rPr lang="en-US" cap="none" sz="1000" b="0" i="0" u="none" baseline="0"/>
            <a:t>The Board recommends a first and final tax exempt dividend of 5% in respect of the financial year ended 31 December 2007 based on 64,286,300 ordinary shares as at 31 December 2007 amounting to a dividend payable of RM3,214,315 subject to approval of the shareholders at the Annual General Meeting to be held on 26 June 2008. The actual net amount paid will depend on the issued capital on entitlement date. The dividend, if approved will be paid on 4 August 2008 to shareholders appearing in the Register on 14 July 2008.
No dividend was recommended for the current financial period under review.
</a:t>
          </a:r>
        </a:p>
      </xdr:txBody>
    </xdr:sp>
    <xdr:clientData/>
  </xdr:twoCellAnchor>
  <xdr:twoCellAnchor>
    <xdr:from>
      <xdr:col>1</xdr:col>
      <xdr:colOff>0</xdr:colOff>
      <xdr:row>248</xdr:row>
      <xdr:rowOff>0</xdr:rowOff>
    </xdr:from>
    <xdr:to>
      <xdr:col>8</xdr:col>
      <xdr:colOff>0</xdr:colOff>
      <xdr:row>248</xdr:row>
      <xdr:rowOff>0</xdr:rowOff>
    </xdr:to>
    <xdr:sp>
      <xdr:nvSpPr>
        <xdr:cNvPr id="38" name="TextBox 126"/>
        <xdr:cNvSpPr txBox="1">
          <a:spLocks noChangeArrowheads="1"/>
        </xdr:cNvSpPr>
      </xdr:nvSpPr>
      <xdr:spPr>
        <a:xfrm>
          <a:off x="219075" y="41681400"/>
          <a:ext cx="68865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200025</xdr:colOff>
      <xdr:row>292</xdr:row>
      <xdr:rowOff>47625</xdr:rowOff>
    </xdr:from>
    <xdr:to>
      <xdr:col>7</xdr:col>
      <xdr:colOff>1047750</xdr:colOff>
      <xdr:row>294</xdr:row>
      <xdr:rowOff>76200</xdr:rowOff>
    </xdr:to>
    <xdr:sp>
      <xdr:nvSpPr>
        <xdr:cNvPr id="39" name="TextBox 127"/>
        <xdr:cNvSpPr txBox="1">
          <a:spLocks noChangeArrowheads="1"/>
        </xdr:cNvSpPr>
      </xdr:nvSpPr>
      <xdr:spPr>
        <a:xfrm>
          <a:off x="200025" y="49187100"/>
          <a:ext cx="6724650" cy="3714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28 May 2008.</a:t>
          </a:r>
        </a:p>
      </xdr:txBody>
    </xdr:sp>
    <xdr:clientData/>
  </xdr:twoCellAnchor>
  <xdr:twoCellAnchor>
    <xdr:from>
      <xdr:col>0</xdr:col>
      <xdr:colOff>190500</xdr:colOff>
      <xdr:row>85</xdr:row>
      <xdr:rowOff>0</xdr:rowOff>
    </xdr:from>
    <xdr:to>
      <xdr:col>7</xdr:col>
      <xdr:colOff>942975</xdr:colOff>
      <xdr:row>86</xdr:row>
      <xdr:rowOff>0</xdr:rowOff>
    </xdr:to>
    <xdr:sp>
      <xdr:nvSpPr>
        <xdr:cNvPr id="40" name="TextBox 128"/>
        <xdr:cNvSpPr txBox="1">
          <a:spLocks noChangeArrowheads="1"/>
        </xdr:cNvSpPr>
      </xdr:nvSpPr>
      <xdr:spPr>
        <a:xfrm>
          <a:off x="190500" y="14487525"/>
          <a:ext cx="6629400" cy="171450"/>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March 2008.             
                              </a:t>
          </a:r>
        </a:p>
      </xdr:txBody>
    </xdr:sp>
    <xdr:clientData/>
  </xdr:twoCellAnchor>
  <xdr:twoCellAnchor>
    <xdr:from>
      <xdr:col>1</xdr:col>
      <xdr:colOff>0</xdr:colOff>
      <xdr:row>263</xdr:row>
      <xdr:rowOff>0</xdr:rowOff>
    </xdr:from>
    <xdr:to>
      <xdr:col>8</xdr:col>
      <xdr:colOff>0</xdr:colOff>
      <xdr:row>263</xdr:row>
      <xdr:rowOff>0</xdr:rowOff>
    </xdr:to>
    <xdr:sp>
      <xdr:nvSpPr>
        <xdr:cNvPr id="41" name="TextBox 129"/>
        <xdr:cNvSpPr txBox="1">
          <a:spLocks noChangeArrowheads="1"/>
        </xdr:cNvSpPr>
      </xdr:nvSpPr>
      <xdr:spPr>
        <a:xfrm>
          <a:off x="219075" y="44253150"/>
          <a:ext cx="68865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63</xdr:row>
      <xdr:rowOff>9525</xdr:rowOff>
    </xdr:from>
    <xdr:to>
      <xdr:col>7</xdr:col>
      <xdr:colOff>952500</xdr:colOff>
      <xdr:row>65</xdr:row>
      <xdr:rowOff>57150</xdr:rowOff>
    </xdr:to>
    <xdr:sp>
      <xdr:nvSpPr>
        <xdr:cNvPr id="42" name="TextBox 130"/>
        <xdr:cNvSpPr txBox="1">
          <a:spLocks noChangeArrowheads="1"/>
        </xdr:cNvSpPr>
      </xdr:nvSpPr>
      <xdr:spPr>
        <a:xfrm>
          <a:off x="190500" y="10725150"/>
          <a:ext cx="6638925" cy="41910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has been brought forward without any amendments  from the previous financial statements for the year ended 31 December 2007
</a:t>
          </a:r>
        </a:p>
      </xdr:txBody>
    </xdr:sp>
    <xdr:clientData/>
  </xdr:twoCellAnchor>
  <xdr:twoCellAnchor>
    <xdr:from>
      <xdr:col>1</xdr:col>
      <xdr:colOff>0</xdr:colOff>
      <xdr:row>248</xdr:row>
      <xdr:rowOff>0</xdr:rowOff>
    </xdr:from>
    <xdr:to>
      <xdr:col>8</xdr:col>
      <xdr:colOff>0</xdr:colOff>
      <xdr:row>248</xdr:row>
      <xdr:rowOff>0</xdr:rowOff>
    </xdr:to>
    <xdr:sp>
      <xdr:nvSpPr>
        <xdr:cNvPr id="43" name="TextBox 131"/>
        <xdr:cNvSpPr txBox="1">
          <a:spLocks noChangeArrowheads="1"/>
        </xdr:cNvSpPr>
      </xdr:nvSpPr>
      <xdr:spPr>
        <a:xfrm>
          <a:off x="219075" y="41633775"/>
          <a:ext cx="68865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263</xdr:row>
      <xdr:rowOff>0</xdr:rowOff>
    </xdr:from>
    <xdr:to>
      <xdr:col>8</xdr:col>
      <xdr:colOff>0</xdr:colOff>
      <xdr:row>263</xdr:row>
      <xdr:rowOff>0</xdr:rowOff>
    </xdr:to>
    <xdr:sp>
      <xdr:nvSpPr>
        <xdr:cNvPr id="44" name="TextBox 132"/>
        <xdr:cNvSpPr txBox="1">
          <a:spLocks noChangeArrowheads="1"/>
        </xdr:cNvSpPr>
      </xdr:nvSpPr>
      <xdr:spPr>
        <a:xfrm>
          <a:off x="219075" y="44205525"/>
          <a:ext cx="68865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179</xdr:row>
      <xdr:rowOff>0</xdr:rowOff>
    </xdr:from>
    <xdr:to>
      <xdr:col>7</xdr:col>
      <xdr:colOff>942975</xdr:colOff>
      <xdr:row>179</xdr:row>
      <xdr:rowOff>0</xdr:rowOff>
    </xdr:to>
    <xdr:sp>
      <xdr:nvSpPr>
        <xdr:cNvPr id="45" name="TextBox 134"/>
        <xdr:cNvSpPr txBox="1">
          <a:spLocks noChangeArrowheads="1"/>
        </xdr:cNvSpPr>
      </xdr:nvSpPr>
      <xdr:spPr>
        <a:xfrm>
          <a:off x="676275" y="30260925"/>
          <a:ext cx="61436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46" name="TextBox 137"/>
        <xdr:cNvSpPr txBox="1">
          <a:spLocks noChangeArrowheads="1"/>
        </xdr:cNvSpPr>
      </xdr:nvSpPr>
      <xdr:spPr>
        <a:xfrm>
          <a:off x="219075" y="3171825"/>
          <a:ext cx="6600825"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19</xdr:row>
      <xdr:rowOff>0</xdr:rowOff>
    </xdr:from>
    <xdr:to>
      <xdr:col>8</xdr:col>
      <xdr:colOff>0</xdr:colOff>
      <xdr:row>19</xdr:row>
      <xdr:rowOff>0</xdr:rowOff>
    </xdr:to>
    <xdr:sp>
      <xdr:nvSpPr>
        <xdr:cNvPr id="47" name="TextBox 138"/>
        <xdr:cNvSpPr txBox="1">
          <a:spLocks noChangeArrowheads="1"/>
        </xdr:cNvSpPr>
      </xdr:nvSpPr>
      <xdr:spPr>
        <a:xfrm>
          <a:off x="219075" y="3171825"/>
          <a:ext cx="68865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48" name="TextBox 139"/>
        <xdr:cNvSpPr txBox="1">
          <a:spLocks noChangeArrowheads="1"/>
        </xdr:cNvSpPr>
      </xdr:nvSpPr>
      <xdr:spPr>
        <a:xfrm>
          <a:off x="219075" y="3171825"/>
          <a:ext cx="68865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49" name="TextBox 140"/>
        <xdr:cNvSpPr txBox="1">
          <a:spLocks noChangeArrowheads="1"/>
        </xdr:cNvSpPr>
      </xdr:nvSpPr>
      <xdr:spPr>
        <a:xfrm>
          <a:off x="219075" y="3171825"/>
          <a:ext cx="6886575"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19</xdr:row>
      <xdr:rowOff>0</xdr:rowOff>
    </xdr:from>
    <xdr:to>
      <xdr:col>7</xdr:col>
      <xdr:colOff>1000125</xdr:colOff>
      <xdr:row>19</xdr:row>
      <xdr:rowOff>0</xdr:rowOff>
    </xdr:to>
    <xdr:sp>
      <xdr:nvSpPr>
        <xdr:cNvPr id="50" name="TextBox 141"/>
        <xdr:cNvSpPr txBox="1">
          <a:spLocks noChangeArrowheads="1"/>
        </xdr:cNvSpPr>
      </xdr:nvSpPr>
      <xdr:spPr>
        <a:xfrm>
          <a:off x="219075" y="3171825"/>
          <a:ext cx="6657975"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51" name="TextBox 142"/>
        <xdr:cNvSpPr txBox="1">
          <a:spLocks noChangeArrowheads="1"/>
        </xdr:cNvSpPr>
      </xdr:nvSpPr>
      <xdr:spPr>
        <a:xfrm>
          <a:off x="200025" y="3171825"/>
          <a:ext cx="6905625"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52" name="TextBox 143"/>
        <xdr:cNvSpPr txBox="1">
          <a:spLocks noChangeArrowheads="1"/>
        </xdr:cNvSpPr>
      </xdr:nvSpPr>
      <xdr:spPr>
        <a:xfrm>
          <a:off x="180975" y="3171825"/>
          <a:ext cx="6667500"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53" name="TextBox 144"/>
        <xdr:cNvSpPr txBox="1">
          <a:spLocks noChangeArrowheads="1"/>
        </xdr:cNvSpPr>
      </xdr:nvSpPr>
      <xdr:spPr>
        <a:xfrm>
          <a:off x="200025" y="3171825"/>
          <a:ext cx="6667500"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0</xdr:col>
      <xdr:colOff>142875</xdr:colOff>
      <xdr:row>46</xdr:row>
      <xdr:rowOff>0</xdr:rowOff>
    </xdr:from>
    <xdr:to>
      <xdr:col>7</xdr:col>
      <xdr:colOff>942975</xdr:colOff>
      <xdr:row>47</xdr:row>
      <xdr:rowOff>152400</xdr:rowOff>
    </xdr:to>
    <xdr:sp>
      <xdr:nvSpPr>
        <xdr:cNvPr id="54" name="TextBox 145"/>
        <xdr:cNvSpPr txBox="1">
          <a:spLocks noChangeArrowheads="1"/>
        </xdr:cNvSpPr>
      </xdr:nvSpPr>
      <xdr:spPr>
        <a:xfrm>
          <a:off x="142875" y="7810500"/>
          <a:ext cx="6677025" cy="276225"/>
        </a:xfrm>
        <a:prstGeom prst="rect">
          <a:avLst/>
        </a:prstGeom>
        <a:solidFill>
          <a:srgbClr val="FFFFFF"/>
        </a:solidFill>
        <a:ln w="9525" cmpd="sng">
          <a:noFill/>
        </a:ln>
      </xdr:spPr>
      <xdr:txBody>
        <a:bodyPr vertOverflow="clip" wrap="square"/>
        <a:p>
          <a:pPr algn="l">
            <a:defRPr/>
          </a:pPr>
          <a:r>
            <a:rPr lang="en-US" cap="none" sz="1000" b="0" i="0" u="none" baseline="0"/>
            <a:t>No dividend was paid in the current financial period under review.</a:t>
          </a:r>
        </a:p>
      </xdr:txBody>
    </xdr:sp>
    <xdr:clientData/>
  </xdr:twoCellAnchor>
  <xdr:twoCellAnchor>
    <xdr:from>
      <xdr:col>1</xdr:col>
      <xdr:colOff>0</xdr:colOff>
      <xdr:row>19</xdr:row>
      <xdr:rowOff>0</xdr:rowOff>
    </xdr:from>
    <xdr:to>
      <xdr:col>7</xdr:col>
      <xdr:colOff>1000125</xdr:colOff>
      <xdr:row>19</xdr:row>
      <xdr:rowOff>0</xdr:rowOff>
    </xdr:to>
    <xdr:sp>
      <xdr:nvSpPr>
        <xdr:cNvPr id="55" name="TextBox 148"/>
        <xdr:cNvSpPr txBox="1">
          <a:spLocks noChangeArrowheads="1"/>
        </xdr:cNvSpPr>
      </xdr:nvSpPr>
      <xdr:spPr>
        <a:xfrm>
          <a:off x="219075" y="3171825"/>
          <a:ext cx="665797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9525</xdr:colOff>
      <xdr:row>180</xdr:row>
      <xdr:rowOff>47625</xdr:rowOff>
    </xdr:from>
    <xdr:to>
      <xdr:col>8</xdr:col>
      <xdr:colOff>0</xdr:colOff>
      <xdr:row>183</xdr:row>
      <xdr:rowOff>0</xdr:rowOff>
    </xdr:to>
    <xdr:sp>
      <xdr:nvSpPr>
        <xdr:cNvPr id="56" name="TextBox 152"/>
        <xdr:cNvSpPr txBox="1">
          <a:spLocks noChangeArrowheads="1"/>
        </xdr:cNvSpPr>
      </xdr:nvSpPr>
      <xdr:spPr>
        <a:xfrm>
          <a:off x="228600" y="30375225"/>
          <a:ext cx="6877050" cy="43815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1</xdr:col>
      <xdr:colOff>28575</xdr:colOff>
      <xdr:row>147</xdr:row>
      <xdr:rowOff>0</xdr:rowOff>
    </xdr:from>
    <xdr:to>
      <xdr:col>7</xdr:col>
      <xdr:colOff>962025</xdr:colOff>
      <xdr:row>147</xdr:row>
      <xdr:rowOff>0</xdr:rowOff>
    </xdr:to>
    <xdr:sp>
      <xdr:nvSpPr>
        <xdr:cNvPr id="57" name="TextBox 153"/>
        <xdr:cNvSpPr txBox="1">
          <a:spLocks noChangeArrowheads="1"/>
        </xdr:cNvSpPr>
      </xdr:nvSpPr>
      <xdr:spPr>
        <a:xfrm>
          <a:off x="247650" y="24669750"/>
          <a:ext cx="6591300" cy="0"/>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in respect of non business source of income.</a:t>
          </a:r>
        </a:p>
      </xdr:txBody>
    </xdr:sp>
    <xdr:clientData/>
  </xdr:twoCellAnchor>
  <xdr:twoCellAnchor>
    <xdr:from>
      <xdr:col>1</xdr:col>
      <xdr:colOff>0</xdr:colOff>
      <xdr:row>21</xdr:row>
      <xdr:rowOff>0</xdr:rowOff>
    </xdr:from>
    <xdr:to>
      <xdr:col>7</xdr:col>
      <xdr:colOff>942975</xdr:colOff>
      <xdr:row>23</xdr:row>
      <xdr:rowOff>76200</xdr:rowOff>
    </xdr:to>
    <xdr:sp>
      <xdr:nvSpPr>
        <xdr:cNvPr id="58" name="TextBox 155"/>
        <xdr:cNvSpPr txBox="1">
          <a:spLocks noChangeArrowheads="1"/>
        </xdr:cNvSpPr>
      </xdr:nvSpPr>
      <xdr:spPr>
        <a:xfrm>
          <a:off x="219075" y="3495675"/>
          <a:ext cx="6600825" cy="400050"/>
        </a:xfrm>
        <a:prstGeom prst="rect">
          <a:avLst/>
        </a:prstGeom>
        <a:solidFill>
          <a:srgbClr val="FFFFFF"/>
        </a:solidFill>
        <a:ln w="9525" cmpd="sng">
          <a:noFill/>
        </a:ln>
      </xdr:spPr>
      <xdr:txBody>
        <a:bodyPr vertOverflow="clip" wrap="square"/>
        <a:p>
          <a:pPr algn="l">
            <a:defRPr/>
          </a:pPr>
          <a:r>
            <a:rPr lang="en-US" cap="none" sz="1000" b="0" i="0" u="none" baseline="0"/>
            <a:t>The significant accounting policies adopted are consistent with those of the audited financial statements for the year ended 31 December 2007.
</a:t>
          </a:r>
        </a:p>
      </xdr:txBody>
    </xdr:sp>
    <xdr:clientData/>
  </xdr:twoCellAnchor>
  <xdr:twoCellAnchor>
    <xdr:from>
      <xdr:col>1</xdr:col>
      <xdr:colOff>0</xdr:colOff>
      <xdr:row>24</xdr:row>
      <xdr:rowOff>0</xdr:rowOff>
    </xdr:from>
    <xdr:to>
      <xdr:col>7</xdr:col>
      <xdr:colOff>942975</xdr:colOff>
      <xdr:row>24</xdr:row>
      <xdr:rowOff>0</xdr:rowOff>
    </xdr:to>
    <xdr:sp>
      <xdr:nvSpPr>
        <xdr:cNvPr id="59" name="TextBox 156"/>
        <xdr:cNvSpPr txBox="1">
          <a:spLocks noChangeArrowheads="1"/>
        </xdr:cNvSpPr>
      </xdr:nvSpPr>
      <xdr:spPr>
        <a:xfrm>
          <a:off x="219075" y="3981450"/>
          <a:ext cx="66008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0</xdr:colOff>
      <xdr:row>24</xdr:row>
      <xdr:rowOff>0</xdr:rowOff>
    </xdr:from>
    <xdr:to>
      <xdr:col>7</xdr:col>
      <xdr:colOff>1009650</xdr:colOff>
      <xdr:row>24</xdr:row>
      <xdr:rowOff>0</xdr:rowOff>
    </xdr:to>
    <xdr:sp>
      <xdr:nvSpPr>
        <xdr:cNvPr id="60" name="TextBox 157"/>
        <xdr:cNvSpPr txBox="1">
          <a:spLocks noChangeArrowheads="1"/>
        </xdr:cNvSpPr>
      </xdr:nvSpPr>
      <xdr:spPr>
        <a:xfrm>
          <a:off x="219075" y="3981450"/>
          <a:ext cx="666750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a:t>
          </a:r>
          <a:r>
            <a:rPr lang="en-US" cap="none" sz="1000" b="0" i="0" u="none" baseline="0">
              <a:latin typeface="Times New Roman"/>
              <a:ea typeface="Times New Roman"/>
              <a:cs typeface="Times New Roman"/>
            </a:rPr>
            <a:t>
The Company has adopt the following new/revised FRSs for the financial period beginning 1 January 2007:
FRS 117 Leases
FRS 124 Related Party Disclosures
</a:t>
          </a:r>
          <a:r>
            <a:rPr lang="en-US" cap="none" sz="1000" b="0" i="0" u="none" baseline="0">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1009650</xdr:colOff>
      <xdr:row>24</xdr:row>
      <xdr:rowOff>0</xdr:rowOff>
    </xdr:to>
    <xdr:sp>
      <xdr:nvSpPr>
        <xdr:cNvPr id="61" name="TextBox 158"/>
        <xdr:cNvSpPr txBox="1">
          <a:spLocks noChangeArrowheads="1"/>
        </xdr:cNvSpPr>
      </xdr:nvSpPr>
      <xdr:spPr>
        <a:xfrm>
          <a:off x="219075" y="3981450"/>
          <a:ext cx="666750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(cont'd)
</a:t>
          </a:r>
          <a:r>
            <a:rPr lang="en-US" cap="none" sz="1000" b="0" i="0" u="none" baseline="0">
              <a:latin typeface="Times New Roman"/>
              <a:ea typeface="Times New Roman"/>
              <a:cs typeface="Times New Roman"/>
            </a:rPr>
            <a:t>
The adoption of FRS 124 does not have significant financial impact on the Group. The principal effect of the change in accounting policy resulting from the adoption of the other new/revised FRSs is discussed below:
</a:t>
          </a:r>
          <a:r>
            <a:rPr lang="en-US" cap="none" sz="1000" b="1" i="0" u="none" baseline="0">
              <a:latin typeface="Times New Roman"/>
              <a:ea typeface="Times New Roman"/>
              <a:cs typeface="Times New Roman"/>
            </a:rPr>
            <a:t>i) FRS 117: Leases</a:t>
          </a:r>
          <a:r>
            <a:rPr lang="en-US" cap="none" sz="1000" b="0" i="0" u="none" baseline="0">
              <a:latin typeface="Times New Roman"/>
              <a:ea typeface="Times New Roman"/>
              <a:cs typeface="Times New Roman"/>
            </a:rPr>
            <a:t>
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p>
      </xdr:txBody>
    </xdr:sp>
    <xdr:clientData/>
  </xdr:twoCellAnchor>
  <xdr:twoCellAnchor>
    <xdr:from>
      <xdr:col>1</xdr:col>
      <xdr:colOff>0</xdr:colOff>
      <xdr:row>286</xdr:row>
      <xdr:rowOff>152400</xdr:rowOff>
    </xdr:from>
    <xdr:to>
      <xdr:col>7</xdr:col>
      <xdr:colOff>990600</xdr:colOff>
      <xdr:row>289</xdr:row>
      <xdr:rowOff>0</xdr:rowOff>
    </xdr:to>
    <xdr:sp>
      <xdr:nvSpPr>
        <xdr:cNvPr id="62" name="TextBox 159"/>
        <xdr:cNvSpPr txBox="1">
          <a:spLocks noChangeArrowheads="1"/>
        </xdr:cNvSpPr>
      </xdr:nvSpPr>
      <xdr:spPr>
        <a:xfrm>
          <a:off x="219075" y="48148875"/>
          <a:ext cx="6648450" cy="333375"/>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2007 was not qualified.</a:t>
          </a:r>
        </a:p>
      </xdr:txBody>
    </xdr:sp>
    <xdr:clientData/>
  </xdr:twoCellAnchor>
  <xdr:twoCellAnchor>
    <xdr:from>
      <xdr:col>1</xdr:col>
      <xdr:colOff>0</xdr:colOff>
      <xdr:row>145</xdr:row>
      <xdr:rowOff>38100</xdr:rowOff>
    </xdr:from>
    <xdr:to>
      <xdr:col>7</xdr:col>
      <xdr:colOff>914400</xdr:colOff>
      <xdr:row>147</xdr:row>
      <xdr:rowOff>142875</xdr:rowOff>
    </xdr:to>
    <xdr:sp>
      <xdr:nvSpPr>
        <xdr:cNvPr id="63" name="TextBox 161"/>
        <xdr:cNvSpPr txBox="1">
          <a:spLocks noChangeArrowheads="1"/>
        </xdr:cNvSpPr>
      </xdr:nvSpPr>
      <xdr:spPr>
        <a:xfrm>
          <a:off x="219075" y="24279225"/>
          <a:ext cx="6572250" cy="485775"/>
        </a:xfrm>
        <a:prstGeom prst="rect">
          <a:avLst/>
        </a:prstGeom>
        <a:solidFill>
          <a:srgbClr val="FFFFFF"/>
        </a:solidFill>
        <a:ln w="9525" cmpd="sng">
          <a:noFill/>
        </a:ln>
      </xdr:spPr>
      <xdr:txBody>
        <a:bodyPr vertOverflow="clip" wrap="square"/>
        <a:p>
          <a:pPr algn="l">
            <a:defRPr/>
          </a:pPr>
          <a:r>
            <a:rPr lang="en-US" cap="none" sz="1000" b="0" i="0" u="none" baseline="0"/>
            <a:t>The tax provided in the current period is in respect of Company business source of income.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4"/>
  <sheetViews>
    <sheetView zoomScale="75" zoomScaleNormal="75" workbookViewId="0" topLeftCell="A1">
      <pane xSplit="3" ySplit="9" topLeftCell="D52" activePane="bottomRight" state="frozen"/>
      <selection pane="topLeft" activeCell="A1" sqref="A1"/>
      <selection pane="topRight" activeCell="D1" sqref="D1"/>
      <selection pane="bottomLeft" activeCell="A10" sqref="A10"/>
      <selection pane="bottomRight" activeCell="D10" sqref="D10"/>
    </sheetView>
  </sheetViews>
  <sheetFormatPr defaultColWidth="9.00390625" defaultRowHeight="16.5"/>
  <cols>
    <col min="1" max="1" width="10.25390625" style="58" customWidth="1"/>
    <col min="2" max="2" width="22.375" style="58" customWidth="1"/>
    <col min="3" max="3" width="6.625" style="77" customWidth="1"/>
    <col min="4" max="5" width="12.625" style="58" customWidth="1"/>
    <col min="6" max="6" width="1.4921875" style="58" customWidth="1"/>
    <col min="7" max="8" width="12.625" style="58" customWidth="1"/>
    <col min="9" max="9" width="13.00390625" style="58" customWidth="1"/>
    <col min="10" max="14" width="9.00390625" style="120" customWidth="1"/>
    <col min="15" max="16384" width="9.00390625" style="58" customWidth="1"/>
  </cols>
  <sheetData>
    <row r="1" spans="1:14" s="88" customFormat="1" ht="15">
      <c r="A1" s="114" t="s">
        <v>0</v>
      </c>
      <c r="C1" s="115"/>
      <c r="J1" s="116"/>
      <c r="K1" s="116"/>
      <c r="L1" s="116"/>
      <c r="M1" s="116"/>
      <c r="N1" s="116"/>
    </row>
    <row r="2" spans="1:14" s="88" customFormat="1" ht="15">
      <c r="A2" s="114" t="s">
        <v>159</v>
      </c>
      <c r="C2" s="115"/>
      <c r="J2" s="116"/>
      <c r="K2" s="116"/>
      <c r="L2" s="116"/>
      <c r="M2" s="116"/>
      <c r="N2" s="116"/>
    </row>
    <row r="3" spans="1:14" s="88" customFormat="1" ht="15">
      <c r="A3" s="114" t="s">
        <v>216</v>
      </c>
      <c r="C3" s="115"/>
      <c r="J3" s="116"/>
      <c r="K3" s="116"/>
      <c r="L3" s="116"/>
      <c r="M3" s="116"/>
      <c r="N3" s="116"/>
    </row>
    <row r="4" spans="1:14" s="88" customFormat="1" ht="15">
      <c r="A4" s="114"/>
      <c r="C4" s="115"/>
      <c r="J4" s="116"/>
      <c r="K4" s="116"/>
      <c r="L4" s="116"/>
      <c r="M4" s="116"/>
      <c r="N4" s="116"/>
    </row>
    <row r="5" spans="1:14" s="88" customFormat="1" ht="15">
      <c r="A5" s="114"/>
      <c r="C5" s="115"/>
      <c r="J5" s="116"/>
      <c r="K5" s="116"/>
      <c r="L5" s="116"/>
      <c r="M5" s="116"/>
      <c r="N5" s="116"/>
    </row>
    <row r="6" spans="1:14" s="88" customFormat="1" ht="15">
      <c r="A6" s="117"/>
      <c r="C6" s="115"/>
      <c r="G6" s="117"/>
      <c r="J6" s="116"/>
      <c r="K6" s="116"/>
      <c r="L6" s="116"/>
      <c r="M6" s="116"/>
      <c r="N6" s="116"/>
    </row>
    <row r="7" spans="3:14" s="88" customFormat="1" ht="15">
      <c r="C7" s="115"/>
      <c r="D7" s="151" t="s">
        <v>96</v>
      </c>
      <c r="E7" s="151"/>
      <c r="G7" s="151" t="s">
        <v>92</v>
      </c>
      <c r="H7" s="151"/>
      <c r="I7" s="87"/>
      <c r="J7" s="116"/>
      <c r="K7" s="116"/>
      <c r="L7" s="116"/>
      <c r="M7" s="116"/>
      <c r="N7" s="116"/>
    </row>
    <row r="8" spans="3:14" s="115" customFormat="1" ht="15">
      <c r="C8" s="87" t="s">
        <v>1</v>
      </c>
      <c r="D8" s="89">
        <v>39538</v>
      </c>
      <c r="E8" s="89">
        <v>39172</v>
      </c>
      <c r="F8" s="118"/>
      <c r="G8" s="89">
        <f>D8</f>
        <v>39538</v>
      </c>
      <c r="H8" s="89">
        <f>E8</f>
        <v>39172</v>
      </c>
      <c r="I8" s="89"/>
      <c r="J8" s="119"/>
      <c r="K8" s="119"/>
      <c r="L8" s="119"/>
      <c r="M8" s="119"/>
      <c r="N8" s="119"/>
    </row>
    <row r="9" spans="4:14" s="115" customFormat="1" ht="15">
      <c r="D9" s="87" t="s">
        <v>2</v>
      </c>
      <c r="E9" s="87" t="s">
        <v>2</v>
      </c>
      <c r="G9" s="87" t="s">
        <v>2</v>
      </c>
      <c r="H9" s="87" t="s">
        <v>2</v>
      </c>
      <c r="I9" s="87"/>
      <c r="J9" s="119"/>
      <c r="K9" s="119"/>
      <c r="L9" s="119"/>
      <c r="M9" s="119"/>
      <c r="N9" s="119"/>
    </row>
    <row r="10" spans="4:14" s="115" customFormat="1" ht="15">
      <c r="D10" s="87"/>
      <c r="E10" s="87"/>
      <c r="G10" s="87"/>
      <c r="H10" s="87"/>
      <c r="I10" s="87"/>
      <c r="J10" s="119"/>
      <c r="K10" s="119"/>
      <c r="L10" s="119"/>
      <c r="M10" s="119"/>
      <c r="N10" s="119"/>
    </row>
    <row r="11" spans="9:15" ht="12.75">
      <c r="I11" s="140"/>
      <c r="J11" s="122"/>
      <c r="K11" s="122"/>
      <c r="L11" s="122"/>
      <c r="M11" s="122"/>
      <c r="N11" s="122"/>
      <c r="O11" s="137"/>
    </row>
    <row r="12" spans="1:15" ht="12.75">
      <c r="A12" s="58" t="s">
        <v>3</v>
      </c>
      <c r="B12" s="59"/>
      <c r="C12" s="77">
        <v>8</v>
      </c>
      <c r="D12" s="59">
        <v>155292</v>
      </c>
      <c r="E12" s="7">
        <v>130257</v>
      </c>
      <c r="F12" s="59"/>
      <c r="G12" s="59">
        <v>155292</v>
      </c>
      <c r="H12" s="59">
        <v>130257</v>
      </c>
      <c r="I12" s="81"/>
      <c r="J12" s="122"/>
      <c r="K12" s="122"/>
      <c r="L12" s="122"/>
      <c r="M12" s="122"/>
      <c r="N12" s="122"/>
      <c r="O12" s="138"/>
    </row>
    <row r="13" spans="2:15" ht="12.75">
      <c r="B13" s="59"/>
      <c r="D13" s="59"/>
      <c r="E13" s="7"/>
      <c r="F13" s="59"/>
      <c r="G13" s="59"/>
      <c r="H13" s="59"/>
      <c r="I13" s="81"/>
      <c r="J13" s="122"/>
      <c r="K13" s="122"/>
      <c r="L13" s="122"/>
      <c r="M13" s="122"/>
      <c r="N13" s="122"/>
      <c r="O13" s="137"/>
    </row>
    <row r="14" spans="1:15" ht="12.75">
      <c r="A14" s="58" t="s">
        <v>135</v>
      </c>
      <c r="B14" s="81"/>
      <c r="D14" s="81">
        <f>-144703-1674</f>
        <v>-146377</v>
      </c>
      <c r="E14" s="7">
        <v>-131156</v>
      </c>
      <c r="F14" s="59"/>
      <c r="G14" s="81">
        <f>-144703-1674</f>
        <v>-146377</v>
      </c>
      <c r="H14" s="59">
        <v>-131156</v>
      </c>
      <c r="I14" s="81"/>
      <c r="J14" s="122"/>
      <c r="K14" s="122"/>
      <c r="L14" s="122"/>
      <c r="M14" s="122"/>
      <c r="N14" s="122"/>
      <c r="O14" s="137"/>
    </row>
    <row r="15" spans="2:15" ht="12.75">
      <c r="B15" s="59"/>
      <c r="D15" s="82"/>
      <c r="E15" s="82"/>
      <c r="F15" s="59"/>
      <c r="G15" s="82"/>
      <c r="H15" s="82"/>
      <c r="I15" s="81"/>
      <c r="J15" s="122"/>
      <c r="K15" s="122"/>
      <c r="L15" s="122"/>
      <c r="M15" s="122"/>
      <c r="N15" s="122"/>
      <c r="O15" s="137"/>
    </row>
    <row r="16" spans="1:15" ht="12.75">
      <c r="A16" s="57" t="s">
        <v>205</v>
      </c>
      <c r="B16" s="81"/>
      <c r="D16" s="59">
        <f>SUM(D12:D14)</f>
        <v>8915</v>
      </c>
      <c r="E16" s="59">
        <v>-899</v>
      </c>
      <c r="F16" s="59"/>
      <c r="G16" s="59">
        <f>SUM(G12:G14)</f>
        <v>8915</v>
      </c>
      <c r="H16" s="81">
        <v>-899</v>
      </c>
      <c r="I16" s="81"/>
      <c r="J16" s="122"/>
      <c r="K16" s="139"/>
      <c r="L16" s="122"/>
      <c r="M16" s="122"/>
      <c r="N16" s="122"/>
      <c r="O16" s="137"/>
    </row>
    <row r="17" spans="2:15" ht="12.75">
      <c r="B17" s="59"/>
      <c r="D17" s="59"/>
      <c r="E17" s="59"/>
      <c r="F17" s="59"/>
      <c r="G17" s="59"/>
      <c r="H17" s="59"/>
      <c r="I17" s="81"/>
      <c r="J17" s="122"/>
      <c r="K17" s="122"/>
      <c r="L17" s="122"/>
      <c r="M17" s="122"/>
      <c r="N17" s="122"/>
      <c r="O17" s="137"/>
    </row>
    <row r="18" spans="1:15" ht="12.75">
      <c r="A18" s="58" t="s">
        <v>130</v>
      </c>
      <c r="B18" s="59"/>
      <c r="D18" s="59">
        <f>69+15</f>
        <v>84</v>
      </c>
      <c r="E18" s="7">
        <v>805</v>
      </c>
      <c r="F18" s="59"/>
      <c r="G18" s="59">
        <f>69+15</f>
        <v>84</v>
      </c>
      <c r="H18" s="59">
        <v>805</v>
      </c>
      <c r="I18" s="81"/>
      <c r="J18" s="122"/>
      <c r="K18" s="122"/>
      <c r="L18" s="122"/>
      <c r="M18" s="122"/>
      <c r="N18" s="122"/>
      <c r="O18" s="137"/>
    </row>
    <row r="19" spans="2:15" ht="12.75">
      <c r="B19" s="59"/>
      <c r="D19" s="59"/>
      <c r="E19" s="7"/>
      <c r="F19" s="59"/>
      <c r="G19" s="59"/>
      <c r="H19" s="59"/>
      <c r="I19" s="81"/>
      <c r="J19" s="122"/>
      <c r="K19" s="122"/>
      <c r="L19" s="122"/>
      <c r="M19" s="122"/>
      <c r="N19" s="122"/>
      <c r="O19" s="137"/>
    </row>
    <row r="20" spans="1:15" ht="12.75">
      <c r="A20" s="58" t="s">
        <v>131</v>
      </c>
      <c r="B20" s="81"/>
      <c r="D20" s="59">
        <v>-462</v>
      </c>
      <c r="E20" s="7">
        <v>-443</v>
      </c>
      <c r="F20" s="59"/>
      <c r="G20" s="59">
        <v>-462</v>
      </c>
      <c r="H20" s="81">
        <v>-443</v>
      </c>
      <c r="I20" s="81"/>
      <c r="J20" s="122"/>
      <c r="K20" s="122"/>
      <c r="L20" s="122"/>
      <c r="M20" s="122"/>
      <c r="N20" s="122"/>
      <c r="O20" s="137"/>
    </row>
    <row r="21" spans="2:15" ht="12.75">
      <c r="B21" s="81"/>
      <c r="D21" s="81"/>
      <c r="E21" s="8"/>
      <c r="F21" s="81"/>
      <c r="G21" s="81"/>
      <c r="I21" s="81"/>
      <c r="J21" s="122"/>
      <c r="K21" s="122"/>
      <c r="L21" s="122"/>
      <c r="M21" s="122"/>
      <c r="N21" s="122"/>
      <c r="O21" s="137"/>
    </row>
    <row r="22" spans="1:15" ht="12.75">
      <c r="A22" s="58" t="s">
        <v>169</v>
      </c>
      <c r="B22" s="81"/>
      <c r="C22" s="121"/>
      <c r="D22" s="81">
        <f>-3527-7-165</f>
        <v>-3699</v>
      </c>
      <c r="E22" s="8">
        <v>-3501</v>
      </c>
      <c r="F22" s="81"/>
      <c r="G22" s="81">
        <f>-3527-7-165</f>
        <v>-3699</v>
      </c>
      <c r="H22" s="59">
        <v>-3501</v>
      </c>
      <c r="I22" s="81"/>
      <c r="J22" s="122"/>
      <c r="K22" s="122"/>
      <c r="L22" s="122"/>
      <c r="M22" s="122"/>
      <c r="N22" s="122"/>
      <c r="O22" s="137"/>
    </row>
    <row r="23" spans="2:15" ht="12.75">
      <c r="B23" s="81"/>
      <c r="C23" s="121"/>
      <c r="D23" s="82"/>
      <c r="E23" s="82"/>
      <c r="F23" s="81"/>
      <c r="G23" s="82"/>
      <c r="H23" s="82"/>
      <c r="I23" s="81"/>
      <c r="J23" s="122"/>
      <c r="K23" s="122"/>
      <c r="L23" s="122"/>
      <c r="M23" s="122"/>
      <c r="N23" s="122"/>
      <c r="O23" s="137"/>
    </row>
    <row r="24" spans="1:15" ht="12.75">
      <c r="A24" s="58" t="s">
        <v>158</v>
      </c>
      <c r="B24" s="81"/>
      <c r="C24" s="121"/>
      <c r="D24" s="81">
        <f>SUM(D16:D23)</f>
        <v>4838</v>
      </c>
      <c r="E24" s="81">
        <v>-4038</v>
      </c>
      <c r="F24" s="81">
        <f>SUM(F16:F23)</f>
        <v>0</v>
      </c>
      <c r="G24" s="81">
        <f>SUM(G16:G23)</f>
        <v>4838</v>
      </c>
      <c r="H24" s="81">
        <v>-4038</v>
      </c>
      <c r="I24" s="81"/>
      <c r="J24" s="122"/>
      <c r="K24" s="122"/>
      <c r="L24" s="122"/>
      <c r="M24" s="122"/>
      <c r="N24" s="122"/>
      <c r="O24" s="137"/>
    </row>
    <row r="25" spans="2:15" ht="12.75">
      <c r="B25" s="81"/>
      <c r="D25" s="59"/>
      <c r="E25" s="59"/>
      <c r="F25" s="81"/>
      <c r="G25" s="59"/>
      <c r="H25" s="59"/>
      <c r="I25" s="81"/>
      <c r="J25" s="122"/>
      <c r="K25" s="122"/>
      <c r="L25" s="122"/>
      <c r="M25" s="122"/>
      <c r="N25" s="122"/>
      <c r="O25" s="137"/>
    </row>
    <row r="26" spans="1:15" ht="12.75">
      <c r="A26" s="58" t="s">
        <v>132</v>
      </c>
      <c r="B26" s="59"/>
      <c r="D26" s="81">
        <v>-1349</v>
      </c>
      <c r="E26" s="8">
        <v>-1380</v>
      </c>
      <c r="F26" s="81"/>
      <c r="G26" s="81">
        <v>-1349</v>
      </c>
      <c r="H26" s="59">
        <v>-1380</v>
      </c>
      <c r="I26" s="81"/>
      <c r="J26" s="122"/>
      <c r="K26" s="122"/>
      <c r="L26" s="122"/>
      <c r="M26" s="122"/>
      <c r="N26" s="122"/>
      <c r="O26" s="137"/>
    </row>
    <row r="27" spans="2:15" ht="12.75">
      <c r="B27" s="81"/>
      <c r="D27" s="82"/>
      <c r="E27" s="82"/>
      <c r="F27" s="81"/>
      <c r="G27" s="82"/>
      <c r="H27" s="82"/>
      <c r="I27" s="81"/>
      <c r="J27" s="122"/>
      <c r="K27" s="122"/>
      <c r="L27" s="122"/>
      <c r="M27" s="122"/>
      <c r="N27" s="122"/>
      <c r="O27" s="137"/>
    </row>
    <row r="28" spans="1:15" ht="12.75">
      <c r="A28" s="57" t="s">
        <v>157</v>
      </c>
      <c r="C28" s="77">
        <v>8</v>
      </c>
      <c r="D28" s="59">
        <f>SUM(D24:D27)</f>
        <v>3489</v>
      </c>
      <c r="E28" s="59">
        <v>-5418</v>
      </c>
      <c r="F28" s="59">
        <f>SUM(F24:F27)</f>
        <v>0</v>
      </c>
      <c r="G28" s="59">
        <f>SUM(G24:G27)</f>
        <v>3489</v>
      </c>
      <c r="H28" s="59">
        <v>-5418</v>
      </c>
      <c r="I28" s="81"/>
      <c r="J28" s="122"/>
      <c r="K28" s="122"/>
      <c r="L28" s="122"/>
      <c r="M28" s="122"/>
      <c r="N28" s="122"/>
      <c r="O28" s="137"/>
    </row>
    <row r="29" spans="4:15" ht="12.75">
      <c r="D29" s="59"/>
      <c r="E29" s="59"/>
      <c r="F29" s="59"/>
      <c r="G29" s="59"/>
      <c r="H29" s="59"/>
      <c r="I29" s="81"/>
      <c r="J29" s="122"/>
      <c r="K29" s="122"/>
      <c r="L29" s="122"/>
      <c r="M29" s="122"/>
      <c r="N29" s="122"/>
      <c r="O29" s="137"/>
    </row>
    <row r="30" spans="1:15" ht="12.75">
      <c r="A30" s="58" t="s">
        <v>136</v>
      </c>
      <c r="C30" s="77">
        <v>18</v>
      </c>
      <c r="D30" s="82">
        <f>-'explanatory notes'!G144</f>
        <v>-62</v>
      </c>
      <c r="E30" s="9">
        <v>158</v>
      </c>
      <c r="F30" s="59"/>
      <c r="G30" s="82">
        <f>-'explanatory notes'!G144</f>
        <v>-62</v>
      </c>
      <c r="H30" s="82">
        <v>158</v>
      </c>
      <c r="I30" s="81"/>
      <c r="J30" s="122"/>
      <c r="K30" s="122"/>
      <c r="L30" s="122"/>
      <c r="M30" s="122"/>
      <c r="N30" s="122"/>
      <c r="O30" s="137"/>
    </row>
    <row r="31" spans="4:15" ht="12.75">
      <c r="D31" s="59"/>
      <c r="E31" s="59"/>
      <c r="F31" s="59"/>
      <c r="G31" s="59"/>
      <c r="H31" s="59"/>
      <c r="I31" s="81"/>
      <c r="J31" s="122"/>
      <c r="K31" s="122"/>
      <c r="L31" s="122"/>
      <c r="M31" s="122"/>
      <c r="N31" s="122"/>
      <c r="O31" s="137"/>
    </row>
    <row r="32" spans="1:15" ht="12.75">
      <c r="A32" s="57" t="s">
        <v>210</v>
      </c>
      <c r="D32" s="59">
        <f>D28+D30</f>
        <v>3427</v>
      </c>
      <c r="E32" s="59">
        <v>-5260</v>
      </c>
      <c r="F32" s="59"/>
      <c r="G32" s="59">
        <f>G28+G30</f>
        <v>3427</v>
      </c>
      <c r="H32" s="59">
        <v>-5260</v>
      </c>
      <c r="I32" s="81"/>
      <c r="J32" s="122"/>
      <c r="K32" s="122"/>
      <c r="L32" s="122"/>
      <c r="M32" s="122"/>
      <c r="N32" s="122"/>
      <c r="O32" s="137"/>
    </row>
    <row r="33" spans="1:15" ht="13.5" thickBot="1">
      <c r="A33" s="57" t="s">
        <v>211</v>
      </c>
      <c r="D33" s="90"/>
      <c r="E33" s="90"/>
      <c r="F33" s="59"/>
      <c r="G33" s="90"/>
      <c r="H33" s="90"/>
      <c r="I33" s="81"/>
      <c r="J33" s="122"/>
      <c r="K33" s="122"/>
      <c r="L33" s="122"/>
      <c r="M33" s="122"/>
      <c r="N33" s="122"/>
      <c r="O33" s="137"/>
    </row>
    <row r="34" spans="4:15" ht="13.5" thickTop="1">
      <c r="D34" s="81"/>
      <c r="E34" s="81"/>
      <c r="F34" s="81"/>
      <c r="G34" s="81"/>
      <c r="H34" s="81"/>
      <c r="I34" s="81"/>
      <c r="J34" s="122"/>
      <c r="K34" s="122"/>
      <c r="L34" s="122"/>
      <c r="M34" s="122"/>
      <c r="N34" s="122"/>
      <c r="O34" s="137"/>
    </row>
    <row r="35" spans="4:15" ht="12.75">
      <c r="D35" s="59"/>
      <c r="E35" s="59"/>
      <c r="F35" s="59"/>
      <c r="G35" s="59"/>
      <c r="H35" s="59"/>
      <c r="I35" s="81"/>
      <c r="J35" s="122"/>
      <c r="K35" s="122"/>
      <c r="L35" s="122"/>
      <c r="M35" s="122"/>
      <c r="N35" s="122"/>
      <c r="O35" s="137"/>
    </row>
    <row r="36" spans="1:14" s="57" customFormat="1" ht="12.75">
      <c r="A36" s="57" t="s">
        <v>137</v>
      </c>
      <c r="C36" s="106"/>
      <c r="D36" s="96"/>
      <c r="E36" s="96"/>
      <c r="F36" s="96"/>
      <c r="G36" s="96"/>
      <c r="H36" s="96"/>
      <c r="I36" s="96"/>
      <c r="J36" s="103"/>
      <c r="K36" s="103"/>
      <c r="L36" s="103"/>
      <c r="M36" s="103"/>
      <c r="N36" s="103"/>
    </row>
    <row r="37" spans="1:14" s="57" customFormat="1" ht="12.75">
      <c r="A37" s="57" t="s">
        <v>138</v>
      </c>
      <c r="C37" s="106"/>
      <c r="D37" s="96"/>
      <c r="E37" s="96"/>
      <c r="F37" s="96"/>
      <c r="G37" s="96"/>
      <c r="H37" s="96"/>
      <c r="I37" s="96"/>
      <c r="J37" s="103"/>
      <c r="K37" s="103"/>
      <c r="L37" s="103"/>
      <c r="M37" s="103"/>
      <c r="N37" s="103"/>
    </row>
    <row r="38" spans="1:9" ht="12.75">
      <c r="A38" s="58" t="s">
        <v>106</v>
      </c>
      <c r="C38" s="77">
        <v>26</v>
      </c>
      <c r="D38" s="120">
        <f>'explanatory notes'!E261</f>
        <v>5.330865196154684</v>
      </c>
      <c r="E38" s="120">
        <f>+'explanatory notes'!F261</f>
        <v>-8.191615274403539</v>
      </c>
      <c r="F38" s="59">
        <f>'explanatory notes'!G261</f>
        <v>5.330865196154684</v>
      </c>
      <c r="G38" s="120">
        <f>'explanatory notes'!G261</f>
        <v>5.330865196154684</v>
      </c>
      <c r="H38" s="120">
        <f>+'explanatory notes'!H261</f>
        <v>-8.191615274403539</v>
      </c>
      <c r="I38" s="91"/>
    </row>
    <row r="39" spans="1:9" ht="13.5" thickBot="1">
      <c r="A39" s="58" t="s">
        <v>107</v>
      </c>
      <c r="C39" s="77">
        <v>26</v>
      </c>
      <c r="D39" s="146">
        <f>'explanatory notes'!E281</f>
        <v>5.330865196154684</v>
      </c>
      <c r="E39" s="146">
        <f>+'explanatory notes'!F281</f>
        <v>-8.11127559832223</v>
      </c>
      <c r="F39" s="92">
        <f>'explanatory notes'!G279</f>
        <v>64286</v>
      </c>
      <c r="G39" s="146">
        <f>'explanatory notes'!G281</f>
        <v>5.330865196154684</v>
      </c>
      <c r="H39" s="146">
        <f>+'explanatory notes'!H281</f>
        <v>-8.11127559832223</v>
      </c>
      <c r="I39" s="92"/>
    </row>
    <row r="40" spans="4:9" ht="13.5" thickTop="1">
      <c r="D40" s="92"/>
      <c r="E40" s="92"/>
      <c r="F40" s="92"/>
      <c r="G40" s="92"/>
      <c r="H40" s="92"/>
      <c r="I40" s="92"/>
    </row>
    <row r="41" spans="4:9" ht="12.75">
      <c r="D41" s="92"/>
      <c r="E41" s="92"/>
      <c r="F41" s="92"/>
      <c r="G41" s="92"/>
      <c r="H41" s="92"/>
      <c r="I41" s="92"/>
    </row>
    <row r="42" spans="4:9" ht="12.75">
      <c r="D42" s="92"/>
      <c r="E42" s="92"/>
      <c r="F42" s="92"/>
      <c r="G42" s="92"/>
      <c r="H42" s="92"/>
      <c r="I42" s="92"/>
    </row>
    <row r="43" spans="4:9" ht="12.75">
      <c r="D43" s="92"/>
      <c r="E43" s="92"/>
      <c r="F43" s="92"/>
      <c r="G43" s="92"/>
      <c r="H43" s="92"/>
      <c r="I43" s="92"/>
    </row>
    <row r="44" spans="4:9" ht="12.75">
      <c r="D44" s="92"/>
      <c r="E44" s="92"/>
      <c r="F44" s="92"/>
      <c r="G44" s="92"/>
      <c r="H44" s="92"/>
      <c r="I44" s="92"/>
    </row>
    <row r="45" spans="4:9" ht="12.75">
      <c r="D45" s="92"/>
      <c r="E45" s="92"/>
      <c r="F45" s="92"/>
      <c r="G45" s="92"/>
      <c r="H45" s="92"/>
      <c r="I45" s="92"/>
    </row>
    <row r="46" spans="4:9" ht="12.75">
      <c r="D46" s="92"/>
      <c r="E46" s="92"/>
      <c r="F46" s="92"/>
      <c r="G46" s="92"/>
      <c r="H46" s="92"/>
      <c r="I46" s="92"/>
    </row>
    <row r="47" spans="4:9" ht="12.75">
      <c r="D47" s="92"/>
      <c r="E47" s="92"/>
      <c r="F47" s="92"/>
      <c r="G47" s="92"/>
      <c r="H47" s="92"/>
      <c r="I47" s="92"/>
    </row>
    <row r="48" spans="4:9" ht="12.75">
      <c r="D48" s="92"/>
      <c r="E48" s="92"/>
      <c r="F48" s="92"/>
      <c r="G48" s="92"/>
      <c r="H48" s="92"/>
      <c r="I48" s="92"/>
    </row>
    <row r="49" spans="4:9" ht="12.75">
      <c r="D49" s="92"/>
      <c r="E49" s="92"/>
      <c r="F49" s="92"/>
      <c r="G49" s="92"/>
      <c r="H49" s="92"/>
      <c r="I49" s="92"/>
    </row>
    <row r="50" spans="4:9" ht="12.75">
      <c r="D50" s="92"/>
      <c r="E50" s="92"/>
      <c r="F50" s="92"/>
      <c r="G50" s="92"/>
      <c r="H50" s="92"/>
      <c r="I50" s="92"/>
    </row>
    <row r="51" spans="4:9" ht="12.75">
      <c r="D51" s="92"/>
      <c r="E51" s="92"/>
      <c r="F51" s="92"/>
      <c r="G51" s="92"/>
      <c r="H51" s="92"/>
      <c r="I51" s="92"/>
    </row>
    <row r="52" spans="4:9" ht="12.75">
      <c r="D52" s="92"/>
      <c r="E52" s="92"/>
      <c r="F52" s="92"/>
      <c r="G52" s="92"/>
      <c r="H52" s="92"/>
      <c r="I52" s="92"/>
    </row>
    <row r="53" spans="4:9" ht="12.75">
      <c r="D53" s="92"/>
      <c r="E53" s="92"/>
      <c r="F53" s="92"/>
      <c r="G53" s="92"/>
      <c r="H53" s="92"/>
      <c r="I53" s="92"/>
    </row>
    <row r="54" spans="4:9" ht="12.75">
      <c r="D54" s="92"/>
      <c r="E54" s="92"/>
      <c r="F54" s="92"/>
      <c r="G54" s="92"/>
      <c r="H54" s="92"/>
      <c r="I54" s="92"/>
    </row>
    <row r="55" spans="4:9" ht="12.75">
      <c r="D55" s="92"/>
      <c r="E55" s="92"/>
      <c r="F55" s="92"/>
      <c r="G55" s="92"/>
      <c r="H55" s="92"/>
      <c r="I55" s="92"/>
    </row>
    <row r="56" spans="4:9" ht="12.75">
      <c r="D56" s="92"/>
      <c r="E56" s="92"/>
      <c r="F56" s="92"/>
      <c r="G56" s="92"/>
      <c r="H56" s="92"/>
      <c r="I56" s="92"/>
    </row>
    <row r="57" spans="4:9" ht="12.75">
      <c r="D57" s="92"/>
      <c r="E57" s="92"/>
      <c r="F57" s="92"/>
      <c r="G57" s="92"/>
      <c r="H57" s="92"/>
      <c r="I57" s="92"/>
    </row>
    <row r="58" spans="4:9" ht="12.75">
      <c r="D58" s="92"/>
      <c r="E58" s="92"/>
      <c r="F58" s="92"/>
      <c r="G58" s="92"/>
      <c r="H58" s="92"/>
      <c r="I58" s="92"/>
    </row>
    <row r="59" spans="1:9" ht="12.75">
      <c r="A59" s="58" t="s">
        <v>160</v>
      </c>
      <c r="D59" s="59"/>
      <c r="E59" s="59"/>
      <c r="F59" s="59"/>
      <c r="G59" s="59"/>
      <c r="H59" s="59"/>
      <c r="I59" s="59"/>
    </row>
    <row r="60" spans="1:9" ht="12.75">
      <c r="A60" s="58" t="s">
        <v>222</v>
      </c>
      <c r="D60" s="59"/>
      <c r="E60" s="59"/>
      <c r="F60" s="59"/>
      <c r="G60" s="59"/>
      <c r="H60" s="59"/>
      <c r="I60" s="59"/>
    </row>
    <row r="74" spans="3:5" ht="12.75">
      <c r="C74" s="123"/>
      <c r="D74" s="72"/>
      <c r="E74" s="93"/>
    </row>
  </sheetData>
  <mergeCells count="2">
    <mergeCell ref="D7:E7"/>
    <mergeCell ref="G7:H7"/>
  </mergeCells>
  <printOptions/>
  <pageMargins left="0.5" right="0.5" top="0.5" bottom="0.25" header="0.5" footer="0.5"/>
  <pageSetup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zoomScale="75" zoomScaleNormal="75" workbookViewId="0" topLeftCell="A1">
      <pane xSplit="6" ySplit="8" topLeftCell="G9" activePane="bottomRight" state="frozen"/>
      <selection pane="topLeft" activeCell="A1" sqref="A1"/>
      <selection pane="topRight" activeCell="G1" sqref="G1"/>
      <selection pane="bottomLeft" activeCell="A9" sqref="A9"/>
      <selection pane="bottomRight" activeCell="F24" sqref="F24"/>
    </sheetView>
  </sheetViews>
  <sheetFormatPr defaultColWidth="9.00390625" defaultRowHeight="16.5"/>
  <cols>
    <col min="1" max="1" width="4.625" style="15" customWidth="1"/>
    <col min="2" max="2" width="8.625" style="13" customWidth="1"/>
    <col min="3" max="5" width="9.00390625" style="14" customWidth="1"/>
    <col min="6" max="6" width="7.625" style="14" customWidth="1"/>
    <col min="7" max="7" width="9.50390625" style="15" customWidth="1"/>
    <col min="8" max="8" width="13.625" style="88" customWidth="1"/>
    <col min="9" max="9" width="2.00390625" style="14" customWidth="1"/>
    <col min="10" max="10" width="13.625" style="14" customWidth="1"/>
    <col min="11" max="16384" width="9.00390625" style="14" customWidth="1"/>
  </cols>
  <sheetData>
    <row r="1" spans="1:10" ht="15">
      <c r="A1" s="12" t="s">
        <v>0</v>
      </c>
      <c r="J1" s="15"/>
    </row>
    <row r="2" spans="1:10" ht="15">
      <c r="A2" s="12" t="s">
        <v>4</v>
      </c>
      <c r="H2" s="87"/>
      <c r="J2" s="16" t="s">
        <v>5</v>
      </c>
    </row>
    <row r="3" spans="1:10" ht="15">
      <c r="A3" s="12" t="s">
        <v>217</v>
      </c>
      <c r="H3" s="87" t="s">
        <v>6</v>
      </c>
      <c r="J3" s="16" t="s">
        <v>7</v>
      </c>
    </row>
    <row r="4" spans="8:10" ht="15">
      <c r="H4" s="87" t="s">
        <v>8</v>
      </c>
      <c r="J4" s="16" t="s">
        <v>9</v>
      </c>
    </row>
    <row r="5" spans="8:10" ht="15">
      <c r="H5" s="87" t="s">
        <v>10</v>
      </c>
      <c r="J5" s="16" t="s">
        <v>11</v>
      </c>
    </row>
    <row r="6" spans="7:10" ht="15">
      <c r="G6" s="16" t="s">
        <v>1</v>
      </c>
      <c r="H6" s="89">
        <v>39538</v>
      </c>
      <c r="J6" s="4">
        <v>39447</v>
      </c>
    </row>
    <row r="7" spans="8:10" ht="15">
      <c r="H7" s="87" t="s">
        <v>2</v>
      </c>
      <c r="J7" s="16" t="s">
        <v>2</v>
      </c>
    </row>
    <row r="8" spans="8:10" ht="15">
      <c r="H8" s="87"/>
      <c r="J8" s="16"/>
    </row>
    <row r="9" spans="2:10" ht="15">
      <c r="B9" s="12" t="s">
        <v>133</v>
      </c>
      <c r="H9" s="115"/>
      <c r="J9" s="15"/>
    </row>
    <row r="10" spans="2:10" ht="15">
      <c r="B10" s="12" t="s">
        <v>117</v>
      </c>
      <c r="H10" s="115"/>
      <c r="J10" s="15"/>
    </row>
    <row r="11" spans="2:10" ht="15">
      <c r="B11" s="13" t="s">
        <v>139</v>
      </c>
      <c r="G11" s="17" t="s">
        <v>239</v>
      </c>
      <c r="H11" s="84">
        <v>48532</v>
      </c>
      <c r="J11" s="70">
        <v>50192</v>
      </c>
    </row>
    <row r="12" spans="2:10" ht="15">
      <c r="B12" s="13" t="s">
        <v>190</v>
      </c>
      <c r="G12" s="17"/>
      <c r="H12" s="85">
        <v>3983</v>
      </c>
      <c r="J12" s="97">
        <v>3997</v>
      </c>
    </row>
    <row r="13" spans="2:10" ht="15">
      <c r="B13" s="13" t="s">
        <v>161</v>
      </c>
      <c r="G13" s="17"/>
      <c r="H13" s="85">
        <v>560</v>
      </c>
      <c r="J13" s="97">
        <v>560</v>
      </c>
    </row>
    <row r="14" spans="2:10" ht="15">
      <c r="B14" s="13" t="s">
        <v>129</v>
      </c>
      <c r="G14" s="17" t="s">
        <v>240</v>
      </c>
      <c r="H14" s="85">
        <v>12808</v>
      </c>
      <c r="J14" s="21">
        <v>13435</v>
      </c>
    </row>
    <row r="15" spans="7:10" ht="15">
      <c r="G15" s="17"/>
      <c r="H15" s="86">
        <f>SUM(H11:H14)</f>
        <v>65883</v>
      </c>
      <c r="J15" s="71">
        <f>SUM(J11:J14)</f>
        <v>68184</v>
      </c>
    </row>
    <row r="16" ht="15" customHeight="1">
      <c r="J16" s="18"/>
    </row>
    <row r="17" spans="2:10" ht="15">
      <c r="B17" s="12" t="s">
        <v>12</v>
      </c>
      <c r="J17" s="18"/>
    </row>
    <row r="18" spans="2:10" ht="15">
      <c r="B18" s="14" t="s">
        <v>124</v>
      </c>
      <c r="H18" s="84">
        <v>70685</v>
      </c>
      <c r="J18" s="19">
        <v>65103</v>
      </c>
    </row>
    <row r="19" spans="2:10" ht="15">
      <c r="B19" s="14" t="s">
        <v>140</v>
      </c>
      <c r="H19" s="85">
        <v>89061</v>
      </c>
      <c r="J19" s="21">
        <v>81500</v>
      </c>
    </row>
    <row r="20" spans="2:10" ht="15">
      <c r="B20" s="14" t="s">
        <v>141</v>
      </c>
      <c r="H20" s="85">
        <f>25997-1</f>
        <v>25996</v>
      </c>
      <c r="J20" s="22">
        <v>21439</v>
      </c>
    </row>
    <row r="21" spans="2:10" ht="15">
      <c r="B21" s="14" t="s">
        <v>151</v>
      </c>
      <c r="H21" s="85">
        <v>2443</v>
      </c>
      <c r="J21" s="22">
        <v>2465</v>
      </c>
    </row>
    <row r="22" spans="2:10" ht="15">
      <c r="B22" s="14" t="s">
        <v>21</v>
      </c>
      <c r="H22" s="85">
        <v>21468</v>
      </c>
      <c r="J22" s="21">
        <v>36903</v>
      </c>
    </row>
    <row r="23" spans="8:10" ht="15">
      <c r="H23" s="86">
        <f>SUM(H18:H22)</f>
        <v>209653</v>
      </c>
      <c r="J23" s="23">
        <f>SUM(J18:J22)</f>
        <v>207410</v>
      </c>
    </row>
    <row r="24" spans="2:10" ht="15" customHeight="1">
      <c r="B24" s="12" t="s">
        <v>128</v>
      </c>
      <c r="G24" s="105"/>
      <c r="H24" s="124">
        <f>H15+H23</f>
        <v>275536</v>
      </c>
      <c r="J24" s="69">
        <f>J15+J23</f>
        <v>275594</v>
      </c>
    </row>
    <row r="25" ht="15" customHeight="1">
      <c r="J25" s="18"/>
    </row>
    <row r="26" spans="2:10" ht="15">
      <c r="B26" s="12" t="s">
        <v>121</v>
      </c>
      <c r="H26" s="125"/>
      <c r="I26" s="26"/>
      <c r="J26" s="55"/>
    </row>
    <row r="27" spans="2:10" ht="15">
      <c r="B27" s="12" t="s">
        <v>142</v>
      </c>
      <c r="H27" s="125"/>
      <c r="I27" s="26"/>
      <c r="J27" s="55"/>
    </row>
    <row r="28" spans="2:10" ht="15">
      <c r="B28" s="13" t="s">
        <v>122</v>
      </c>
      <c r="H28" s="88">
        <v>64286</v>
      </c>
      <c r="J28" s="88">
        <v>64286</v>
      </c>
    </row>
    <row r="29" spans="2:10" ht="15">
      <c r="B29" s="14" t="s">
        <v>123</v>
      </c>
      <c r="H29" s="88">
        <v>1798</v>
      </c>
      <c r="J29" s="88">
        <v>1798</v>
      </c>
    </row>
    <row r="30" spans="2:10" ht="15">
      <c r="B30" s="14" t="s">
        <v>173</v>
      </c>
      <c r="H30" s="88">
        <v>-146</v>
      </c>
      <c r="J30" s="88">
        <v>59</v>
      </c>
    </row>
    <row r="31" spans="2:10" ht="15">
      <c r="B31" s="14" t="s">
        <v>174</v>
      </c>
      <c r="H31" s="88">
        <v>48</v>
      </c>
      <c r="J31" s="88">
        <v>47</v>
      </c>
    </row>
    <row r="32" spans="2:10" ht="15">
      <c r="B32" s="14" t="s">
        <v>175</v>
      </c>
      <c r="H32" s="88">
        <v>2536</v>
      </c>
      <c r="J32" s="88">
        <v>2536</v>
      </c>
    </row>
    <row r="33" spans="2:10" ht="15">
      <c r="B33" s="14" t="s">
        <v>143</v>
      </c>
      <c r="H33" s="126">
        <v>32700</v>
      </c>
      <c r="I33" s="26"/>
      <c r="J33" s="126">
        <v>29273</v>
      </c>
    </row>
    <row r="34" spans="2:10" ht="15">
      <c r="B34" s="12" t="s">
        <v>125</v>
      </c>
      <c r="H34" s="88">
        <f>SUM(H28:H33)</f>
        <v>101222</v>
      </c>
      <c r="I34" s="14">
        <f>SUM(I28:I33)</f>
        <v>0</v>
      </c>
      <c r="J34" s="2">
        <f>SUM(J28:J33)</f>
        <v>97999</v>
      </c>
    </row>
    <row r="36" spans="2:10" ht="15" customHeight="1">
      <c r="B36" s="12" t="s">
        <v>118</v>
      </c>
      <c r="J36" s="18"/>
    </row>
    <row r="37" spans="2:10" ht="15" customHeight="1">
      <c r="B37" s="12" t="s">
        <v>119</v>
      </c>
      <c r="J37" s="18"/>
    </row>
    <row r="38" spans="2:10" ht="15" customHeight="1">
      <c r="B38" s="13" t="s">
        <v>120</v>
      </c>
      <c r="G38" s="17" t="s">
        <v>241</v>
      </c>
      <c r="H38" s="84">
        <f>152+1053</f>
        <v>1205</v>
      </c>
      <c r="J38" s="19">
        <v>1538</v>
      </c>
    </row>
    <row r="39" spans="2:11" ht="15">
      <c r="B39" s="13" t="s">
        <v>144</v>
      </c>
      <c r="H39" s="85">
        <v>2245</v>
      </c>
      <c r="I39" s="26"/>
      <c r="J39" s="20">
        <v>2188</v>
      </c>
      <c r="K39" s="26"/>
    </row>
    <row r="40" spans="8:11" ht="15">
      <c r="H40" s="86">
        <f>SUM(H38:H39)</f>
        <v>3450</v>
      </c>
      <c r="I40" s="26"/>
      <c r="J40" s="23">
        <f>SUM(J38:J39)</f>
        <v>3726</v>
      </c>
      <c r="K40" s="26"/>
    </row>
    <row r="41" ht="15" customHeight="1">
      <c r="J41" s="18"/>
    </row>
    <row r="42" spans="2:10" ht="15" customHeight="1">
      <c r="B42" s="12" t="s">
        <v>13</v>
      </c>
      <c r="H42" s="126"/>
      <c r="J42" s="25"/>
    </row>
    <row r="43" spans="2:10" ht="14.25" customHeight="1">
      <c r="B43" s="14" t="s">
        <v>120</v>
      </c>
      <c r="G43" s="17" t="s">
        <v>241</v>
      </c>
      <c r="H43" s="84">
        <f>122745+125+22766</f>
        <v>145636</v>
      </c>
      <c r="J43" s="19">
        <v>151753</v>
      </c>
    </row>
    <row r="44" spans="2:10" ht="15">
      <c r="B44" s="14" t="s">
        <v>146</v>
      </c>
      <c r="H44" s="85">
        <v>4138</v>
      </c>
      <c r="J44" s="21">
        <v>2280</v>
      </c>
    </row>
    <row r="45" spans="2:10" ht="15">
      <c r="B45" s="14" t="s">
        <v>145</v>
      </c>
      <c r="H45" s="85">
        <v>21085</v>
      </c>
      <c r="J45" s="21">
        <v>19836</v>
      </c>
    </row>
    <row r="46" spans="2:10" ht="15">
      <c r="B46" s="14" t="s">
        <v>180</v>
      </c>
      <c r="H46" s="85">
        <v>5</v>
      </c>
      <c r="J46" s="21">
        <v>0</v>
      </c>
    </row>
    <row r="47" spans="8:10" ht="15">
      <c r="H47" s="86">
        <f>SUM(H43:H46)</f>
        <v>170864</v>
      </c>
      <c r="J47" s="23">
        <f>SUM(J43:J46)</f>
        <v>173869</v>
      </c>
    </row>
    <row r="48" ht="15" customHeight="1">
      <c r="J48" s="18"/>
    </row>
    <row r="49" spans="2:10" ht="15" customHeight="1">
      <c r="B49" s="12" t="s">
        <v>126</v>
      </c>
      <c r="H49" s="88">
        <f>H40+H47</f>
        <v>174314</v>
      </c>
      <c r="J49" s="18">
        <f>J40+J47</f>
        <v>177595</v>
      </c>
    </row>
    <row r="50" spans="2:10" ht="15" customHeight="1" thickBot="1">
      <c r="B50" s="12" t="s">
        <v>127</v>
      </c>
      <c r="H50" s="127">
        <f>H34+H49</f>
        <v>275536</v>
      </c>
      <c r="I50" s="26"/>
      <c r="J50" s="68">
        <f>J34+J49</f>
        <v>275594</v>
      </c>
    </row>
    <row r="51" spans="2:10" ht="15">
      <c r="B51" s="13" t="s">
        <v>150</v>
      </c>
      <c r="H51" s="128">
        <f>H34/H28</f>
        <v>1.5745574464113492</v>
      </c>
      <c r="I51" s="80"/>
      <c r="J51" s="80">
        <f>J34/J28</f>
        <v>1.5244221136794947</v>
      </c>
    </row>
    <row r="52" spans="8:10" ht="15">
      <c r="H52" s="99"/>
      <c r="I52" s="99"/>
      <c r="J52" s="98"/>
    </row>
    <row r="53" spans="1:11" s="5" customFormat="1" ht="12.75">
      <c r="A53" s="5" t="s">
        <v>154</v>
      </c>
      <c r="D53" s="7"/>
      <c r="E53" s="7"/>
      <c r="F53" s="7"/>
      <c r="G53" s="11"/>
      <c r="H53" s="59"/>
      <c r="J53" s="27"/>
      <c r="K53" s="27"/>
    </row>
    <row r="54" spans="1:11" s="5" customFormat="1" ht="12.75">
      <c r="A54" s="5" t="s">
        <v>223</v>
      </c>
      <c r="G54" s="6"/>
      <c r="H54" s="59"/>
      <c r="J54" s="27"/>
      <c r="K54" s="27"/>
    </row>
  </sheetData>
  <printOptions/>
  <pageMargins left="0.75" right="0.75" top="0.5" bottom="0.75" header="0.5" footer="0.5"/>
  <pageSetup firstPageNumber="2" useFirstPageNumber="1" fitToHeight="1" fitToWidth="1" horizontalDpi="600" verticalDpi="600" orientation="portrait" paperSize="9" scale="98"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dimension ref="A1:R51"/>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E10" sqref="E10"/>
    </sheetView>
  </sheetViews>
  <sheetFormatPr defaultColWidth="9.00390625" defaultRowHeight="16.5"/>
  <cols>
    <col min="1" max="1" width="9.875" style="28" customWidth="1"/>
    <col min="2" max="2" width="9.00390625" style="28" customWidth="1"/>
    <col min="3" max="3" width="11.625" style="28" customWidth="1"/>
    <col min="4" max="4" width="5.75390625" style="29" customWidth="1"/>
    <col min="5" max="5" width="7.125" style="28" customWidth="1"/>
    <col min="6" max="6" width="1.12109375" style="28" customWidth="1"/>
    <col min="7" max="7" width="7.875" style="28" customWidth="1"/>
    <col min="8" max="8" width="1.12109375" style="28" customWidth="1"/>
    <col min="9" max="9" width="8.75390625" style="28" customWidth="1"/>
    <col min="10" max="10" width="1.00390625" style="28" customWidth="1"/>
    <col min="11" max="11" width="7.25390625" style="28" customWidth="1"/>
    <col min="12" max="12" width="1.00390625" style="28" customWidth="1"/>
    <col min="13" max="13" width="7.125" style="28" customWidth="1"/>
    <col min="14" max="14" width="1.00390625" style="28" customWidth="1"/>
    <col min="15" max="15" width="9.25390625" style="28" customWidth="1"/>
    <col min="16" max="16" width="1.37890625" style="28" customWidth="1"/>
    <col min="17" max="17" width="7.75390625" style="28" customWidth="1"/>
    <col min="18" max="16384" width="9.00390625" style="94" customWidth="1"/>
  </cols>
  <sheetData>
    <row r="1" ht="16.5">
      <c r="A1" s="12" t="s">
        <v>0</v>
      </c>
    </row>
    <row r="2" ht="16.5">
      <c r="A2" s="12" t="s">
        <v>14</v>
      </c>
    </row>
    <row r="3" ht="16.5">
      <c r="A3" s="1" t="s">
        <v>216</v>
      </c>
    </row>
    <row r="4" spans="1:17" ht="16.5">
      <c r="A4" s="30"/>
      <c r="E4" s="152" t="s">
        <v>152</v>
      </c>
      <c r="F4" s="153"/>
      <c r="G4" s="153"/>
      <c r="H4" s="153"/>
      <c r="I4" s="153"/>
      <c r="J4" s="153"/>
      <c r="K4" s="153"/>
      <c r="L4" s="153"/>
      <c r="M4" s="153"/>
      <c r="N4" s="153"/>
      <c r="O4" s="153"/>
      <c r="P4" s="153"/>
      <c r="Q4" s="153"/>
    </row>
    <row r="5" spans="1:13" ht="16.5">
      <c r="A5" s="30"/>
      <c r="F5" s="32"/>
      <c r="G5" s="152" t="s">
        <v>95</v>
      </c>
      <c r="H5" s="152"/>
      <c r="I5" s="152"/>
      <c r="J5" s="152"/>
      <c r="K5" s="152"/>
      <c r="L5" s="152"/>
      <c r="M5" s="152"/>
    </row>
    <row r="6" spans="1:15" ht="16.5">
      <c r="A6" s="30"/>
      <c r="E6" s="29"/>
      <c r="G6" s="32"/>
      <c r="H6" s="32"/>
      <c r="I6" s="32"/>
      <c r="J6" s="32"/>
      <c r="K6" s="32" t="s">
        <v>177</v>
      </c>
      <c r="L6" s="32"/>
      <c r="M6" s="32" t="s">
        <v>15</v>
      </c>
      <c r="O6" s="32" t="s">
        <v>149</v>
      </c>
    </row>
    <row r="7" spans="1:17" s="58" customFormat="1" ht="12.75">
      <c r="A7" s="5"/>
      <c r="B7" s="5"/>
      <c r="C7" s="5"/>
      <c r="D7" s="6"/>
      <c r="E7" s="32" t="s">
        <v>15</v>
      </c>
      <c r="F7" s="31"/>
      <c r="G7" s="32" t="s">
        <v>16</v>
      </c>
      <c r="H7" s="32"/>
      <c r="I7" s="32" t="s">
        <v>101</v>
      </c>
      <c r="J7" s="32"/>
      <c r="K7" s="32" t="s">
        <v>178</v>
      </c>
      <c r="L7" s="32"/>
      <c r="M7" s="32" t="s">
        <v>179</v>
      </c>
      <c r="N7" s="31"/>
      <c r="O7" s="32" t="s">
        <v>147</v>
      </c>
      <c r="P7" s="31"/>
      <c r="Q7" s="31"/>
    </row>
    <row r="8" spans="1:17" s="58" customFormat="1" ht="12.75">
      <c r="A8" s="5"/>
      <c r="B8" s="5"/>
      <c r="C8" s="5"/>
      <c r="D8" s="32" t="s">
        <v>1</v>
      </c>
      <c r="E8" s="32" t="s">
        <v>17</v>
      </c>
      <c r="F8" s="31"/>
      <c r="G8" s="32" t="s">
        <v>18</v>
      </c>
      <c r="H8" s="32"/>
      <c r="I8" s="32" t="s">
        <v>176</v>
      </c>
      <c r="J8" s="32"/>
      <c r="K8" s="32" t="s">
        <v>176</v>
      </c>
      <c r="L8" s="32"/>
      <c r="M8" s="32" t="s">
        <v>176</v>
      </c>
      <c r="N8" s="31"/>
      <c r="O8" s="32" t="s">
        <v>148</v>
      </c>
      <c r="P8" s="31"/>
      <c r="Q8" s="32" t="s">
        <v>19</v>
      </c>
    </row>
    <row r="9" spans="1:17" s="58" customFormat="1" ht="12.75">
      <c r="A9" s="5"/>
      <c r="B9" s="5"/>
      <c r="C9" s="5"/>
      <c r="D9" s="6"/>
      <c r="E9" s="32" t="s">
        <v>2</v>
      </c>
      <c r="F9" s="31"/>
      <c r="G9" s="32" t="str">
        <f>E9</f>
        <v>RM'000</v>
      </c>
      <c r="H9" s="32"/>
      <c r="I9" s="32" t="s">
        <v>2</v>
      </c>
      <c r="J9" s="32"/>
      <c r="K9" s="32" t="s">
        <v>2</v>
      </c>
      <c r="L9" s="32"/>
      <c r="M9" s="32" t="s">
        <v>2</v>
      </c>
      <c r="N9" s="31"/>
      <c r="O9" s="32" t="str">
        <f>G9</f>
        <v>RM'000</v>
      </c>
      <c r="P9" s="31"/>
      <c r="Q9" s="32" t="str">
        <f>O9</f>
        <v>RM'000</v>
      </c>
    </row>
    <row r="10" spans="1:18" s="58" customFormat="1" ht="12.75">
      <c r="A10" s="33"/>
      <c r="B10" s="5"/>
      <c r="C10" s="5"/>
      <c r="D10" s="6"/>
      <c r="E10" s="5"/>
      <c r="F10" s="5"/>
      <c r="G10" s="5"/>
      <c r="H10" s="5"/>
      <c r="I10" s="5"/>
      <c r="J10" s="5"/>
      <c r="K10" s="5"/>
      <c r="L10" s="5"/>
      <c r="M10" s="5"/>
      <c r="N10" s="5"/>
      <c r="O10" s="5"/>
      <c r="P10" s="5"/>
      <c r="Q10" s="5"/>
      <c r="R10" s="59"/>
    </row>
    <row r="11" spans="1:18" s="58" customFormat="1" ht="12.75">
      <c r="A11" s="33" t="s">
        <v>225</v>
      </c>
      <c r="B11" s="5"/>
      <c r="C11" s="5"/>
      <c r="D11" s="6"/>
      <c r="E11" s="53">
        <v>64286</v>
      </c>
      <c r="F11" s="53"/>
      <c r="G11" s="53">
        <v>1798</v>
      </c>
      <c r="H11" s="53"/>
      <c r="I11" s="53">
        <v>2536</v>
      </c>
      <c r="J11" s="53"/>
      <c r="K11" s="53">
        <v>59</v>
      </c>
      <c r="L11" s="53"/>
      <c r="M11" s="53">
        <v>47</v>
      </c>
      <c r="N11" s="53"/>
      <c r="O11" s="53">
        <v>29273</v>
      </c>
      <c r="P11" s="53"/>
      <c r="Q11" s="53">
        <v>97999</v>
      </c>
      <c r="R11" s="59"/>
    </row>
    <row r="12" spans="1:18" s="58" customFormat="1" ht="12.75">
      <c r="A12" s="5"/>
      <c r="B12" s="5"/>
      <c r="C12" s="5"/>
      <c r="D12" s="6"/>
      <c r="E12" s="53"/>
      <c r="F12" s="8"/>
      <c r="G12" s="53"/>
      <c r="H12" s="53"/>
      <c r="I12" s="53"/>
      <c r="J12" s="53"/>
      <c r="K12" s="53"/>
      <c r="L12" s="53"/>
      <c r="M12" s="53"/>
      <c r="N12" s="53"/>
      <c r="O12" s="53"/>
      <c r="P12" s="8"/>
      <c r="Q12" s="53"/>
      <c r="R12" s="59"/>
    </row>
    <row r="13" spans="1:17" s="58" customFormat="1" ht="12.75">
      <c r="A13" s="76" t="s">
        <v>181</v>
      </c>
      <c r="D13" s="77"/>
      <c r="E13" s="81">
        <v>0</v>
      </c>
      <c r="F13" s="81"/>
      <c r="G13" s="81">
        <v>0</v>
      </c>
      <c r="H13" s="81"/>
      <c r="I13" s="81">
        <v>0</v>
      </c>
      <c r="J13" s="81"/>
      <c r="K13" s="81">
        <v>-205</v>
      </c>
      <c r="L13" s="81"/>
      <c r="M13" s="81">
        <v>0</v>
      </c>
      <c r="N13" s="81"/>
      <c r="O13" s="81">
        <v>0</v>
      </c>
      <c r="P13" s="81"/>
      <c r="Q13" s="81">
        <f>SUM(E13:O13)</f>
        <v>-205</v>
      </c>
    </row>
    <row r="14" spans="1:17" s="58" customFormat="1" ht="12.75">
      <c r="A14" s="76"/>
      <c r="D14" s="77"/>
      <c r="E14" s="81"/>
      <c r="F14" s="81"/>
      <c r="G14" s="81"/>
      <c r="H14" s="81"/>
      <c r="I14" s="81"/>
      <c r="J14" s="81"/>
      <c r="K14" s="81"/>
      <c r="L14" s="81"/>
      <c r="M14" s="81"/>
      <c r="N14" s="81"/>
      <c r="O14" s="81"/>
      <c r="P14" s="81"/>
      <c r="Q14" s="81"/>
    </row>
    <row r="15" spans="1:18" s="58" customFormat="1" ht="12.75">
      <c r="A15" s="58" t="s">
        <v>228</v>
      </c>
      <c r="D15" s="77"/>
      <c r="E15" s="59">
        <v>0</v>
      </c>
      <c r="F15" s="59"/>
      <c r="G15" s="59">
        <v>0</v>
      </c>
      <c r="H15" s="59"/>
      <c r="I15" s="59">
        <v>0</v>
      </c>
      <c r="J15" s="59"/>
      <c r="K15" s="59">
        <v>0</v>
      </c>
      <c r="L15" s="59"/>
      <c r="M15" s="59">
        <v>0</v>
      </c>
      <c r="N15" s="59"/>
      <c r="O15" s="59">
        <f>'income statement'!G32</f>
        <v>3427</v>
      </c>
      <c r="P15" s="59"/>
      <c r="Q15" s="59">
        <f>SUM(E15:O15)</f>
        <v>3427</v>
      </c>
      <c r="R15" s="59"/>
    </row>
    <row r="16" spans="1:18" s="58" customFormat="1" ht="12.75">
      <c r="A16" s="5"/>
      <c r="B16" s="5"/>
      <c r="C16" s="5"/>
      <c r="D16" s="6"/>
      <c r="E16" s="53"/>
      <c r="F16" s="53"/>
      <c r="G16" s="53"/>
      <c r="H16" s="53"/>
      <c r="I16" s="53"/>
      <c r="J16" s="53"/>
      <c r="K16" s="53"/>
      <c r="L16" s="53"/>
      <c r="M16" s="53"/>
      <c r="N16" s="53"/>
      <c r="O16" s="53"/>
      <c r="P16" s="53"/>
      <c r="Q16" s="53"/>
      <c r="R16" s="81"/>
    </row>
    <row r="17" spans="1:17" s="58" customFormat="1" ht="12.75">
      <c r="A17" s="76" t="s">
        <v>182</v>
      </c>
      <c r="D17" s="77"/>
      <c r="E17" s="59">
        <v>0</v>
      </c>
      <c r="F17" s="59"/>
      <c r="G17" s="78">
        <v>0</v>
      </c>
      <c r="H17" s="79"/>
      <c r="I17" s="79">
        <v>0</v>
      </c>
      <c r="J17" s="79"/>
      <c r="K17" s="79">
        <v>0</v>
      </c>
      <c r="L17" s="79"/>
      <c r="M17" s="79">
        <v>1</v>
      </c>
      <c r="N17" s="79"/>
      <c r="O17" s="79">
        <v>0</v>
      </c>
      <c r="P17" s="59"/>
      <c r="Q17" s="59">
        <f>SUM(E17:O17)</f>
        <v>1</v>
      </c>
    </row>
    <row r="18" spans="4:18" s="58" customFormat="1" ht="12.75">
      <c r="D18" s="77"/>
      <c r="E18" s="59"/>
      <c r="F18" s="59"/>
      <c r="G18" s="59"/>
      <c r="H18" s="59"/>
      <c r="I18" s="59"/>
      <c r="J18" s="59"/>
      <c r="K18" s="59"/>
      <c r="L18" s="59"/>
      <c r="M18" s="59"/>
      <c r="N18" s="59"/>
      <c r="O18" s="59"/>
      <c r="P18" s="59"/>
      <c r="Q18" s="59"/>
      <c r="R18" s="59"/>
    </row>
    <row r="19" spans="1:18" s="58" customFormat="1" ht="13.5" thickBot="1">
      <c r="A19" s="33" t="s">
        <v>221</v>
      </c>
      <c r="B19" s="5"/>
      <c r="C19" s="5"/>
      <c r="D19" s="6"/>
      <c r="E19" s="34">
        <f>SUM(E11:E18)</f>
        <v>64286</v>
      </c>
      <c r="F19" s="34"/>
      <c r="G19" s="34">
        <f>SUM(G11:G18)</f>
        <v>1798</v>
      </c>
      <c r="H19" s="34"/>
      <c r="I19" s="34">
        <f>SUM(I11:I18)</f>
        <v>2536</v>
      </c>
      <c r="J19" s="34"/>
      <c r="K19" s="34">
        <f>SUM(K11:K18)</f>
        <v>-146</v>
      </c>
      <c r="L19" s="34"/>
      <c r="M19" s="34">
        <f>SUM(M11:M18)</f>
        <v>48</v>
      </c>
      <c r="N19" s="34"/>
      <c r="O19" s="34">
        <f>SUM(O11:O18)</f>
        <v>32700</v>
      </c>
      <c r="P19" s="34"/>
      <c r="Q19" s="34">
        <f>SUM(Q11:Q18)</f>
        <v>101222</v>
      </c>
      <c r="R19" s="59"/>
    </row>
    <row r="20" spans="1:17" s="58" customFormat="1" ht="13.5" thickTop="1">
      <c r="A20" s="5"/>
      <c r="B20" s="5"/>
      <c r="C20" s="5"/>
      <c r="D20" s="6"/>
      <c r="E20" s="32"/>
      <c r="F20" s="31"/>
      <c r="G20" s="32"/>
      <c r="H20" s="32"/>
      <c r="I20" s="32"/>
      <c r="J20" s="32"/>
      <c r="K20" s="32"/>
      <c r="L20" s="32"/>
      <c r="M20" s="32"/>
      <c r="N20" s="31"/>
      <c r="O20" s="32"/>
      <c r="P20" s="31"/>
      <c r="Q20" s="32"/>
    </row>
    <row r="21" spans="1:18" s="58" customFormat="1" ht="12.75">
      <c r="A21" s="33" t="s">
        <v>168</v>
      </c>
      <c r="B21" s="5"/>
      <c r="C21" s="5"/>
      <c r="D21" s="6"/>
      <c r="E21" s="5"/>
      <c r="F21" s="5"/>
      <c r="G21" s="5"/>
      <c r="H21" s="5"/>
      <c r="I21" s="5"/>
      <c r="J21" s="5"/>
      <c r="K21" s="5"/>
      <c r="L21" s="5"/>
      <c r="M21" s="5"/>
      <c r="N21" s="5"/>
      <c r="O21" s="5"/>
      <c r="P21" s="5"/>
      <c r="Q21" s="5"/>
      <c r="R21" s="59"/>
    </row>
    <row r="22" spans="1:18" s="58" customFormat="1" ht="12.75">
      <c r="A22" s="5" t="s">
        <v>134</v>
      </c>
      <c r="B22" s="5"/>
      <c r="C22" s="5"/>
      <c r="D22" s="6"/>
      <c r="E22" s="35">
        <v>64154</v>
      </c>
      <c r="F22" s="35"/>
      <c r="G22" s="11">
        <v>1778</v>
      </c>
      <c r="H22" s="35"/>
      <c r="I22" s="35">
        <f>2562-26</f>
        <v>2536</v>
      </c>
      <c r="J22" s="35"/>
      <c r="K22" s="35">
        <v>-636</v>
      </c>
      <c r="L22" s="35"/>
      <c r="M22" s="35">
        <v>41</v>
      </c>
      <c r="N22" s="35"/>
      <c r="O22" s="35">
        <v>38377</v>
      </c>
      <c r="P22" s="7"/>
      <c r="Q22" s="35">
        <f>SUM(E22:O22)</f>
        <v>106250</v>
      </c>
      <c r="R22" s="59"/>
    </row>
    <row r="23" spans="1:18" s="58" customFormat="1" ht="12.75">
      <c r="A23" s="5"/>
      <c r="B23" s="5"/>
      <c r="C23" s="5"/>
      <c r="D23" s="6"/>
      <c r="E23" s="35"/>
      <c r="F23" s="7"/>
      <c r="G23" s="35"/>
      <c r="H23" s="35"/>
      <c r="I23" s="35"/>
      <c r="J23" s="35"/>
      <c r="K23" s="35"/>
      <c r="L23" s="35"/>
      <c r="M23" s="35"/>
      <c r="N23" s="35"/>
      <c r="O23" s="35"/>
      <c r="P23" s="7"/>
      <c r="Q23" s="35"/>
      <c r="R23" s="59"/>
    </row>
    <row r="24" spans="1:18" s="58" customFormat="1" ht="12.75">
      <c r="A24" s="5" t="s">
        <v>170</v>
      </c>
      <c r="D24" s="77"/>
      <c r="E24" s="79"/>
      <c r="F24" s="59"/>
      <c r="G24" s="79"/>
      <c r="H24" s="79"/>
      <c r="I24" s="79"/>
      <c r="J24" s="79"/>
      <c r="K24" s="79"/>
      <c r="L24" s="79"/>
      <c r="M24" s="79"/>
      <c r="N24" s="79"/>
      <c r="O24" s="79"/>
      <c r="P24" s="59"/>
      <c r="Q24" s="79"/>
      <c r="R24" s="59"/>
    </row>
    <row r="25" spans="1:18" s="58" customFormat="1" ht="12.75">
      <c r="A25" s="58" t="s">
        <v>189</v>
      </c>
      <c r="D25" s="6"/>
      <c r="E25" s="79">
        <v>0</v>
      </c>
      <c r="F25" s="59"/>
      <c r="G25" s="79">
        <v>0</v>
      </c>
      <c r="H25" s="79"/>
      <c r="I25" s="79">
        <v>0</v>
      </c>
      <c r="J25" s="79"/>
      <c r="K25" s="79">
        <v>0</v>
      </c>
      <c r="L25" s="79"/>
      <c r="M25" s="79">
        <v>0</v>
      </c>
      <c r="N25" s="79"/>
      <c r="O25" s="79">
        <v>-204</v>
      </c>
      <c r="P25" s="59"/>
      <c r="Q25" s="79">
        <f>SUM(E25:O25)</f>
        <v>-204</v>
      </c>
      <c r="R25" s="59"/>
    </row>
    <row r="26" spans="1:18" s="58" customFormat="1" ht="12.75">
      <c r="A26" s="33" t="s">
        <v>226</v>
      </c>
      <c r="B26" s="5"/>
      <c r="C26" s="5"/>
      <c r="D26" s="6"/>
      <c r="E26" s="100">
        <f>SUM(E21:E25)</f>
        <v>64154</v>
      </c>
      <c r="F26" s="100"/>
      <c r="G26" s="100">
        <f>SUM(G21:G25)</f>
        <v>1778</v>
      </c>
      <c r="H26" s="100"/>
      <c r="I26" s="100">
        <f>SUM(I21:I25)</f>
        <v>2536</v>
      </c>
      <c r="J26" s="100"/>
      <c r="K26" s="100">
        <f>SUM(K21:K25)</f>
        <v>-636</v>
      </c>
      <c r="L26" s="100"/>
      <c r="M26" s="100">
        <f>SUM(M21:M25)</f>
        <v>41</v>
      </c>
      <c r="N26" s="100"/>
      <c r="O26" s="100">
        <f>SUM(O21:O25)</f>
        <v>38173</v>
      </c>
      <c r="P26" s="100"/>
      <c r="Q26" s="100">
        <f>SUM(Q21:Q25)</f>
        <v>106046</v>
      </c>
      <c r="R26" s="59"/>
    </row>
    <row r="27" spans="1:18" s="58" customFormat="1" ht="12.75">
      <c r="A27" s="5"/>
      <c r="B27" s="5"/>
      <c r="C27" s="5"/>
      <c r="D27" s="6"/>
      <c r="E27" s="53"/>
      <c r="F27" s="8"/>
      <c r="G27" s="53"/>
      <c r="H27" s="53"/>
      <c r="I27" s="53"/>
      <c r="J27" s="53"/>
      <c r="K27" s="53"/>
      <c r="L27" s="53"/>
      <c r="M27" s="53"/>
      <c r="N27" s="53"/>
      <c r="O27" s="53"/>
      <c r="P27" s="8"/>
      <c r="Q27" s="53"/>
      <c r="R27" s="59"/>
    </row>
    <row r="28" spans="1:17" s="58" customFormat="1" ht="12.75">
      <c r="A28" s="76" t="s">
        <v>181</v>
      </c>
      <c r="D28" s="77"/>
      <c r="E28" s="81">
        <v>0</v>
      </c>
      <c r="F28" s="81"/>
      <c r="G28" s="81">
        <v>0</v>
      </c>
      <c r="H28" s="81"/>
      <c r="I28" s="81">
        <v>0</v>
      </c>
      <c r="J28" s="81"/>
      <c r="K28" s="81">
        <v>39</v>
      </c>
      <c r="L28" s="81"/>
      <c r="M28" s="81">
        <v>0</v>
      </c>
      <c r="N28" s="81"/>
      <c r="O28" s="81">
        <v>0</v>
      </c>
      <c r="P28" s="81"/>
      <c r="Q28" s="81">
        <f>SUM(E28:O28)</f>
        <v>39</v>
      </c>
    </row>
    <row r="29" spans="1:17" s="58" customFormat="1" ht="12.75">
      <c r="A29" s="76"/>
      <c r="D29" s="77"/>
      <c r="E29" s="81"/>
      <c r="F29" s="81"/>
      <c r="G29" s="81"/>
      <c r="H29" s="81"/>
      <c r="I29" s="81"/>
      <c r="J29" s="81"/>
      <c r="K29" s="81"/>
      <c r="L29" s="81"/>
      <c r="M29" s="81"/>
      <c r="N29" s="81"/>
      <c r="O29" s="81"/>
      <c r="P29" s="81"/>
      <c r="Q29" s="81"/>
    </row>
    <row r="30" spans="1:18" s="58" customFormat="1" ht="12.75">
      <c r="A30" s="58" t="s">
        <v>227</v>
      </c>
      <c r="D30" s="77"/>
      <c r="E30" s="59">
        <v>0</v>
      </c>
      <c r="F30" s="59"/>
      <c r="G30" s="59">
        <v>0</v>
      </c>
      <c r="H30" s="59"/>
      <c r="I30" s="59">
        <v>0</v>
      </c>
      <c r="J30" s="59"/>
      <c r="K30" s="59">
        <v>0</v>
      </c>
      <c r="L30" s="59"/>
      <c r="M30" s="59">
        <v>0</v>
      </c>
      <c r="N30" s="59"/>
      <c r="O30" s="59">
        <v>-5260</v>
      </c>
      <c r="P30" s="59"/>
      <c r="Q30" s="59">
        <f>SUM(E30:O30)</f>
        <v>-5260</v>
      </c>
      <c r="R30" s="59"/>
    </row>
    <row r="31" spans="4:18" s="58" customFormat="1" ht="12.75">
      <c r="D31" s="77"/>
      <c r="E31" s="59"/>
      <c r="F31" s="59"/>
      <c r="G31" s="59"/>
      <c r="H31" s="59"/>
      <c r="I31" s="59"/>
      <c r="J31" s="59"/>
      <c r="K31" s="59"/>
      <c r="L31" s="59"/>
      <c r="M31" s="59"/>
      <c r="N31" s="59"/>
      <c r="O31" s="59"/>
      <c r="P31" s="59"/>
      <c r="Q31" s="59"/>
      <c r="R31" s="59"/>
    </row>
    <row r="32" spans="1:6" s="58" customFormat="1" ht="12.75">
      <c r="A32" s="76" t="s">
        <v>191</v>
      </c>
      <c r="D32" s="77"/>
      <c r="E32" s="101"/>
      <c r="F32" s="101"/>
    </row>
    <row r="33" spans="1:17" s="58" customFormat="1" ht="12.75">
      <c r="A33" s="76" t="s">
        <v>206</v>
      </c>
      <c r="D33" s="77"/>
      <c r="E33" s="101"/>
      <c r="F33" s="101"/>
      <c r="G33" s="101"/>
      <c r="H33" s="91"/>
      <c r="I33" s="91"/>
      <c r="J33" s="91"/>
      <c r="K33" s="91"/>
      <c r="L33" s="91"/>
      <c r="M33" s="91"/>
      <c r="N33" s="91"/>
      <c r="O33" s="91"/>
      <c r="Q33" s="59"/>
    </row>
    <row r="34" spans="1:17" s="58" customFormat="1" ht="12.75">
      <c r="A34" s="58" t="s">
        <v>207</v>
      </c>
      <c r="D34" s="77"/>
      <c r="E34" s="101">
        <v>61</v>
      </c>
      <c r="F34" s="101"/>
      <c r="G34" s="78">
        <v>5</v>
      </c>
      <c r="H34" s="79"/>
      <c r="I34" s="79">
        <v>0</v>
      </c>
      <c r="J34" s="79"/>
      <c r="K34" s="79">
        <v>0</v>
      </c>
      <c r="L34" s="79"/>
      <c r="M34" s="79">
        <v>0</v>
      </c>
      <c r="N34" s="79"/>
      <c r="O34" s="79">
        <v>0</v>
      </c>
      <c r="P34" s="59"/>
      <c r="Q34" s="59">
        <f>SUM(E34:O34)</f>
        <v>66</v>
      </c>
    </row>
    <row r="35" spans="1:17" s="58" customFormat="1" ht="12.75">
      <c r="A35" s="76"/>
      <c r="D35" s="77"/>
      <c r="E35" s="59"/>
      <c r="F35" s="59"/>
      <c r="G35" s="78"/>
      <c r="H35" s="79"/>
      <c r="I35" s="79"/>
      <c r="J35" s="79"/>
      <c r="K35" s="79"/>
      <c r="L35" s="79"/>
      <c r="M35" s="79"/>
      <c r="N35" s="79"/>
      <c r="O35" s="79"/>
      <c r="P35" s="59"/>
      <c r="Q35" s="59"/>
    </row>
    <row r="36" spans="1:17" s="58" customFormat="1" ht="12.75">
      <c r="A36" s="76" t="s">
        <v>182</v>
      </c>
      <c r="D36" s="77"/>
      <c r="E36" s="59">
        <v>0</v>
      </c>
      <c r="F36" s="59"/>
      <c r="G36" s="78">
        <v>5</v>
      </c>
      <c r="H36" s="79"/>
      <c r="I36" s="79">
        <v>0</v>
      </c>
      <c r="J36" s="79"/>
      <c r="K36" s="79">
        <v>0</v>
      </c>
      <c r="L36" s="79"/>
      <c r="M36" s="79">
        <v>0</v>
      </c>
      <c r="N36" s="79"/>
      <c r="O36" s="79">
        <v>0</v>
      </c>
      <c r="P36" s="59"/>
      <c r="Q36" s="59">
        <f>SUM(E36:O36)</f>
        <v>5</v>
      </c>
    </row>
    <row r="37" spans="4:18" s="58" customFormat="1" ht="12.75">
      <c r="D37" s="77"/>
      <c r="E37" s="59"/>
      <c r="F37" s="59"/>
      <c r="G37" s="59"/>
      <c r="H37" s="59"/>
      <c r="I37" s="59"/>
      <c r="J37" s="59"/>
      <c r="K37" s="59"/>
      <c r="L37" s="59"/>
      <c r="M37" s="59"/>
      <c r="N37" s="59"/>
      <c r="O37" s="59"/>
      <c r="P37" s="59"/>
      <c r="Q37" s="59"/>
      <c r="R37" s="59"/>
    </row>
    <row r="38" spans="1:18" s="58" customFormat="1" ht="13.5" thickBot="1">
      <c r="A38" s="33" t="s">
        <v>220</v>
      </c>
      <c r="B38" s="5"/>
      <c r="C38" s="5"/>
      <c r="D38" s="6"/>
      <c r="E38" s="108">
        <f aca="true" t="shared" si="0" ref="E38:Q38">SUM(E26:E36)</f>
        <v>64215</v>
      </c>
      <c r="F38" s="108">
        <f t="shared" si="0"/>
        <v>0</v>
      </c>
      <c r="G38" s="108">
        <f t="shared" si="0"/>
        <v>1788</v>
      </c>
      <c r="H38" s="108">
        <f t="shared" si="0"/>
        <v>0</v>
      </c>
      <c r="I38" s="108">
        <f t="shared" si="0"/>
        <v>2536</v>
      </c>
      <c r="J38" s="108">
        <f t="shared" si="0"/>
        <v>0</v>
      </c>
      <c r="K38" s="108">
        <f t="shared" si="0"/>
        <v>-597</v>
      </c>
      <c r="L38" s="108">
        <f t="shared" si="0"/>
        <v>0</v>
      </c>
      <c r="M38" s="108">
        <f t="shared" si="0"/>
        <v>41</v>
      </c>
      <c r="N38" s="108">
        <f t="shared" si="0"/>
        <v>0</v>
      </c>
      <c r="O38" s="108">
        <f t="shared" si="0"/>
        <v>32913</v>
      </c>
      <c r="P38" s="34">
        <f t="shared" si="0"/>
        <v>0</v>
      </c>
      <c r="Q38" s="34">
        <f t="shared" si="0"/>
        <v>100896</v>
      </c>
      <c r="R38" s="59"/>
    </row>
    <row r="39" spans="1:17" s="58" customFormat="1" ht="13.5" thickTop="1">
      <c r="A39" s="5"/>
      <c r="B39" s="5"/>
      <c r="C39" s="5"/>
      <c r="D39" s="6"/>
      <c r="E39" s="31"/>
      <c r="F39" s="31"/>
      <c r="G39" s="31"/>
      <c r="H39" s="31"/>
      <c r="I39" s="31"/>
      <c r="J39" s="31"/>
      <c r="K39" s="31"/>
      <c r="L39" s="31"/>
      <c r="M39" s="31"/>
      <c r="N39" s="31"/>
      <c r="O39" s="95"/>
      <c r="P39" s="31"/>
      <c r="Q39" s="95"/>
    </row>
    <row r="40" spans="1:18" s="58" customFormat="1" ht="12.75">
      <c r="A40" s="33"/>
      <c r="B40" s="5"/>
      <c r="C40" s="5"/>
      <c r="D40" s="6"/>
      <c r="E40" s="8"/>
      <c r="F40" s="8"/>
      <c r="G40" s="8"/>
      <c r="H40" s="8"/>
      <c r="I40" s="8"/>
      <c r="J40" s="8"/>
      <c r="K40" s="8"/>
      <c r="L40" s="8"/>
      <c r="M40" s="8"/>
      <c r="N40" s="8"/>
      <c r="O40" s="8"/>
      <c r="P40" s="8"/>
      <c r="Q40" s="8"/>
      <c r="R40" s="59"/>
    </row>
    <row r="41" spans="1:18" s="58" customFormat="1" ht="12.75">
      <c r="A41" s="33"/>
      <c r="B41" s="5"/>
      <c r="C41" s="5"/>
      <c r="D41" s="6"/>
      <c r="E41" s="8"/>
      <c r="F41" s="8"/>
      <c r="G41" s="8"/>
      <c r="H41" s="8"/>
      <c r="I41" s="8"/>
      <c r="J41" s="8"/>
      <c r="K41" s="8"/>
      <c r="L41" s="8"/>
      <c r="M41" s="8"/>
      <c r="N41" s="8"/>
      <c r="O41" s="8"/>
      <c r="P41" s="8"/>
      <c r="Q41" s="8"/>
      <c r="R41" s="59"/>
    </row>
    <row r="42" spans="1:18" s="58" customFormat="1" ht="12.75">
      <c r="A42" s="33"/>
      <c r="B42" s="5"/>
      <c r="C42" s="5"/>
      <c r="D42" s="6"/>
      <c r="E42" s="8"/>
      <c r="F42" s="8"/>
      <c r="G42" s="8"/>
      <c r="H42" s="8"/>
      <c r="I42" s="8"/>
      <c r="J42" s="8"/>
      <c r="K42" s="8"/>
      <c r="L42" s="8"/>
      <c r="M42" s="8"/>
      <c r="N42" s="8"/>
      <c r="O42" s="8"/>
      <c r="P42" s="8"/>
      <c r="Q42" s="8"/>
      <c r="R42" s="59"/>
    </row>
    <row r="43" spans="1:18" s="58" customFormat="1" ht="12.75">
      <c r="A43" s="33"/>
      <c r="B43" s="5"/>
      <c r="C43" s="5"/>
      <c r="D43" s="6"/>
      <c r="E43" s="8"/>
      <c r="F43" s="8"/>
      <c r="G43" s="8"/>
      <c r="H43" s="8"/>
      <c r="I43" s="8"/>
      <c r="J43" s="8"/>
      <c r="K43" s="8"/>
      <c r="L43" s="8"/>
      <c r="M43" s="8"/>
      <c r="N43" s="8"/>
      <c r="O43" s="8"/>
      <c r="P43" s="8"/>
      <c r="Q43" s="8"/>
      <c r="R43" s="59"/>
    </row>
    <row r="44" spans="1:18" s="58" customFormat="1" ht="12.75">
      <c r="A44" s="33"/>
      <c r="B44" s="5"/>
      <c r="C44" s="5"/>
      <c r="D44" s="6"/>
      <c r="E44" s="8"/>
      <c r="F44" s="8"/>
      <c r="G44" s="8"/>
      <c r="H44" s="8"/>
      <c r="I44" s="8"/>
      <c r="J44" s="8"/>
      <c r="K44" s="8"/>
      <c r="L44" s="8"/>
      <c r="M44" s="8"/>
      <c r="N44" s="8"/>
      <c r="O44" s="8"/>
      <c r="P44" s="8"/>
      <c r="Q44" s="8"/>
      <c r="R44" s="59"/>
    </row>
    <row r="45" spans="1:18" s="58" customFormat="1" ht="12.75">
      <c r="A45" s="33"/>
      <c r="B45" s="5"/>
      <c r="C45" s="5"/>
      <c r="D45" s="6"/>
      <c r="E45" s="8"/>
      <c r="F45" s="8"/>
      <c r="G45" s="8"/>
      <c r="H45" s="8"/>
      <c r="I45" s="8"/>
      <c r="J45" s="8"/>
      <c r="K45" s="8"/>
      <c r="L45" s="8"/>
      <c r="M45" s="8"/>
      <c r="N45" s="8"/>
      <c r="O45" s="8"/>
      <c r="P45" s="8"/>
      <c r="Q45" s="8"/>
      <c r="R45" s="59"/>
    </row>
    <row r="46" spans="1:18" s="58" customFormat="1" ht="12.75">
      <c r="A46" s="33"/>
      <c r="B46" s="5"/>
      <c r="C46" s="5"/>
      <c r="D46" s="6"/>
      <c r="E46" s="8"/>
      <c r="F46" s="8"/>
      <c r="G46" s="8"/>
      <c r="H46" s="8"/>
      <c r="I46" s="8"/>
      <c r="J46" s="8"/>
      <c r="K46" s="8"/>
      <c r="L46" s="8"/>
      <c r="M46" s="8"/>
      <c r="N46" s="8"/>
      <c r="O46" s="8"/>
      <c r="P46" s="8"/>
      <c r="Q46" s="8"/>
      <c r="R46" s="59"/>
    </row>
    <row r="47" spans="1:18" s="58" customFormat="1" ht="12.75">
      <c r="A47" s="33"/>
      <c r="B47" s="5"/>
      <c r="C47" s="5"/>
      <c r="D47" s="6"/>
      <c r="E47" s="8"/>
      <c r="F47" s="8"/>
      <c r="G47" s="8"/>
      <c r="H47" s="8"/>
      <c r="I47" s="8"/>
      <c r="J47" s="8"/>
      <c r="K47" s="8"/>
      <c r="L47" s="8"/>
      <c r="M47" s="8"/>
      <c r="N47" s="8"/>
      <c r="O47" s="8"/>
      <c r="P47" s="8"/>
      <c r="Q47" s="8"/>
      <c r="R47" s="59"/>
    </row>
    <row r="48" spans="1:18" s="58" customFormat="1" ht="12.75">
      <c r="A48" s="33"/>
      <c r="B48" s="5"/>
      <c r="C48" s="5"/>
      <c r="D48" s="6"/>
      <c r="E48" s="8"/>
      <c r="F48" s="8"/>
      <c r="G48" s="8"/>
      <c r="H48" s="8"/>
      <c r="I48" s="8"/>
      <c r="J48" s="8"/>
      <c r="K48" s="8"/>
      <c r="L48" s="8"/>
      <c r="M48" s="8"/>
      <c r="N48" s="8"/>
      <c r="O48" s="8"/>
      <c r="P48" s="8"/>
      <c r="Q48" s="8"/>
      <c r="R48" s="59"/>
    </row>
    <row r="49" spans="1:17" s="58" customFormat="1" ht="12.75">
      <c r="A49" s="5" t="s">
        <v>153</v>
      </c>
      <c r="B49" s="5"/>
      <c r="C49" s="5"/>
      <c r="D49" s="6"/>
      <c r="E49" s="5"/>
      <c r="F49" s="5"/>
      <c r="G49" s="5"/>
      <c r="H49" s="5"/>
      <c r="I49" s="5"/>
      <c r="J49" s="5"/>
      <c r="K49" s="5"/>
      <c r="L49" s="5"/>
      <c r="M49" s="5"/>
      <c r="N49" s="5"/>
      <c r="O49" s="5"/>
      <c r="P49" s="5"/>
      <c r="Q49" s="5"/>
    </row>
    <row r="50" spans="1:17" s="58" customFormat="1" ht="12.75">
      <c r="A50" s="5" t="s">
        <v>224</v>
      </c>
      <c r="B50" s="5"/>
      <c r="C50" s="5"/>
      <c r="D50" s="6"/>
      <c r="E50" s="5"/>
      <c r="F50" s="5"/>
      <c r="G50" s="5"/>
      <c r="H50" s="5"/>
      <c r="I50" s="5"/>
      <c r="J50" s="5"/>
      <c r="K50" s="5"/>
      <c r="L50" s="5"/>
      <c r="M50" s="5"/>
      <c r="N50" s="5"/>
      <c r="O50" s="5"/>
      <c r="P50" s="5"/>
      <c r="Q50" s="5"/>
    </row>
    <row r="51" spans="1:17" s="58" customFormat="1" ht="12.75">
      <c r="A51" s="5"/>
      <c r="B51" s="5"/>
      <c r="C51" s="5"/>
      <c r="D51" s="6"/>
      <c r="E51" s="5"/>
      <c r="F51" s="5"/>
      <c r="G51" s="5"/>
      <c r="H51" s="5"/>
      <c r="I51" s="5"/>
      <c r="J51" s="5"/>
      <c r="K51" s="5"/>
      <c r="L51" s="5"/>
      <c r="M51" s="5"/>
      <c r="N51" s="5"/>
      <c r="O51" s="5"/>
      <c r="P51" s="5"/>
      <c r="Q51" s="5"/>
    </row>
  </sheetData>
  <mergeCells count="2">
    <mergeCell ref="G5:M5"/>
    <mergeCell ref="E4:Q4"/>
  </mergeCells>
  <printOptions/>
  <pageMargins left="0.25" right="0.25" top="0.25" bottom="0.25" header="0.5" footer="0.5"/>
  <pageSetup firstPageNumber="3" useFirstPageNumber="1" horizontalDpi="600" verticalDpi="600" orientation="portrait" paperSize="9"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G50"/>
  <sheetViews>
    <sheetView zoomScale="75" zoomScaleNormal="75" workbookViewId="0" topLeftCell="A1">
      <selection activeCell="H16" sqref="H16"/>
    </sheetView>
  </sheetViews>
  <sheetFormatPr defaultColWidth="9.00390625" defaultRowHeight="16.5"/>
  <cols>
    <col min="1" max="1" width="5.50390625" style="36" customWidth="1"/>
    <col min="2" max="2" width="7.125" style="36" customWidth="1"/>
    <col min="3" max="3" width="14.375" style="36" customWidth="1"/>
    <col min="4" max="4" width="29.75390625" style="36" customWidth="1"/>
    <col min="5" max="5" width="15.625" style="36" customWidth="1"/>
    <col min="6" max="6" width="3.50390625" style="36" customWidth="1"/>
    <col min="7" max="7" width="14.625" style="36" customWidth="1"/>
    <col min="8" max="8" width="10.625" style="36" customWidth="1"/>
    <col min="9" max="16384" width="9.00390625" style="36" customWidth="1"/>
  </cols>
  <sheetData>
    <row r="1" ht="15.75">
      <c r="A1" s="12" t="s">
        <v>0</v>
      </c>
    </row>
    <row r="2" ht="15.75">
      <c r="A2" s="12" t="s">
        <v>99</v>
      </c>
    </row>
    <row r="3" ht="15.75">
      <c r="A3" s="12" t="s">
        <v>218</v>
      </c>
    </row>
    <row r="5" spans="5:7" ht="15.75">
      <c r="E5" s="64" t="s">
        <v>92</v>
      </c>
      <c r="F5" s="65"/>
      <c r="G5" s="64" t="s">
        <v>92</v>
      </c>
    </row>
    <row r="6" spans="5:7" ht="15.75">
      <c r="E6" s="131">
        <v>39538</v>
      </c>
      <c r="F6" s="65"/>
      <c r="G6" s="131">
        <v>39172</v>
      </c>
    </row>
    <row r="7" spans="5:7" ht="15.75">
      <c r="E7" s="65" t="s">
        <v>2</v>
      </c>
      <c r="F7" s="65"/>
      <c r="G7" s="65" t="s">
        <v>2</v>
      </c>
    </row>
    <row r="8" spans="1:7" ht="15.75">
      <c r="A8" s="3"/>
      <c r="B8" s="2"/>
      <c r="C8" s="14"/>
      <c r="D8" s="14"/>
      <c r="E8" s="55"/>
      <c r="F8" s="130"/>
      <c r="G8" s="55"/>
    </row>
    <row r="9" spans="1:7" ht="15.75">
      <c r="A9" s="2" t="s">
        <v>187</v>
      </c>
      <c r="B9" s="2"/>
      <c r="C9" s="14"/>
      <c r="D9" s="14"/>
      <c r="E9" s="55">
        <f>-9208-1</f>
        <v>-9209</v>
      </c>
      <c r="F9" s="56"/>
      <c r="G9" s="55">
        <v>31035</v>
      </c>
    </row>
    <row r="10" spans="1:7" ht="15.75">
      <c r="A10" s="3"/>
      <c r="B10" s="2"/>
      <c r="C10" s="14"/>
      <c r="D10" s="14"/>
      <c r="E10" s="55"/>
      <c r="F10" s="56"/>
      <c r="G10" s="55"/>
    </row>
    <row r="11" spans="1:7" ht="15.75">
      <c r="A11" s="2" t="s">
        <v>20</v>
      </c>
      <c r="B11" s="2"/>
      <c r="C11" s="14"/>
      <c r="D11" s="14"/>
      <c r="E11" s="55">
        <v>-227</v>
      </c>
      <c r="F11" s="56"/>
      <c r="G11" s="55">
        <v>-1477</v>
      </c>
    </row>
    <row r="12" spans="1:7" ht="15.75">
      <c r="A12" s="3"/>
      <c r="B12" s="2"/>
      <c r="C12" s="14"/>
      <c r="D12" s="14"/>
      <c r="E12" s="55"/>
      <c r="F12" s="56"/>
      <c r="G12" s="55"/>
    </row>
    <row r="13" spans="1:7" ht="15.75">
      <c r="A13" s="2" t="s">
        <v>229</v>
      </c>
      <c r="B13" s="2"/>
      <c r="C13" s="14"/>
      <c r="D13" s="14"/>
      <c r="E13" s="24">
        <v>-6503</v>
      </c>
      <c r="F13" s="56"/>
      <c r="G13" s="24">
        <v>-40049</v>
      </c>
    </row>
    <row r="14" spans="1:7" ht="15.75">
      <c r="A14" s="3"/>
      <c r="B14" s="2"/>
      <c r="C14" s="14"/>
      <c r="D14" s="14"/>
      <c r="E14" s="55"/>
      <c r="F14" s="56"/>
      <c r="G14" s="55"/>
    </row>
    <row r="15" spans="1:7" ht="15.75">
      <c r="A15" s="2" t="s">
        <v>230</v>
      </c>
      <c r="B15" s="2"/>
      <c r="C15" s="14"/>
      <c r="D15" s="14"/>
      <c r="E15" s="2">
        <f>E9+E11+E13</f>
        <v>-15939</v>
      </c>
      <c r="G15" s="2">
        <f>G9+G11+G13</f>
        <v>-10491</v>
      </c>
    </row>
    <row r="16" spans="1:7" ht="15.75">
      <c r="A16" s="2" t="s">
        <v>208</v>
      </c>
      <c r="B16" s="2"/>
      <c r="C16" s="14"/>
      <c r="D16" s="14"/>
      <c r="E16" s="2">
        <f>+'balance sheet'!J22</f>
        <v>36903</v>
      </c>
      <c r="G16" s="2">
        <v>26540</v>
      </c>
    </row>
    <row r="17" spans="1:7" ht="15.75">
      <c r="A17" s="2" t="s">
        <v>155</v>
      </c>
      <c r="B17" s="2"/>
      <c r="C17" s="14"/>
      <c r="D17" s="14"/>
      <c r="E17" s="2">
        <v>451</v>
      </c>
      <c r="G17" s="2">
        <v>185</v>
      </c>
    </row>
    <row r="18" spans="1:7" ht="15.75">
      <c r="A18" s="2" t="s">
        <v>209</v>
      </c>
      <c r="B18" s="2"/>
      <c r="C18" s="14"/>
      <c r="D18" s="14"/>
      <c r="E18" s="37">
        <f>SUM(E15:E17)</f>
        <v>21415</v>
      </c>
      <c r="G18" s="37">
        <f>SUM(G15:G17)</f>
        <v>16234</v>
      </c>
    </row>
    <row r="19" spans="1:7" ht="15.75">
      <c r="A19" s="2"/>
      <c r="B19" s="2"/>
      <c r="C19" s="14"/>
      <c r="D19" s="14"/>
      <c r="E19" s="2"/>
      <c r="G19" s="2"/>
    </row>
    <row r="20" spans="1:7" ht="15.75">
      <c r="A20" s="2" t="s">
        <v>188</v>
      </c>
      <c r="B20" s="2"/>
      <c r="C20" s="14"/>
      <c r="D20" s="14"/>
      <c r="E20" s="2"/>
      <c r="G20" s="2"/>
    </row>
    <row r="21" spans="1:7" ht="15.75">
      <c r="A21" s="2" t="s">
        <v>21</v>
      </c>
      <c r="B21" s="2"/>
      <c r="C21" s="14"/>
      <c r="D21" s="14"/>
      <c r="E21" s="55">
        <f>+'balance sheet'!H22</f>
        <v>21468</v>
      </c>
      <c r="F21" s="56"/>
      <c r="G21" s="55">
        <v>16242</v>
      </c>
    </row>
    <row r="22" spans="1:7" ht="15.75">
      <c r="A22" s="2" t="s">
        <v>242</v>
      </c>
      <c r="B22" s="2"/>
      <c r="C22" s="14"/>
      <c r="D22" s="14"/>
      <c r="E22" s="2">
        <v>-53</v>
      </c>
      <c r="G22" s="2">
        <v>-8</v>
      </c>
    </row>
    <row r="23" spans="1:7" ht="16.5" thickBot="1">
      <c r="A23" s="2"/>
      <c r="B23" s="2"/>
      <c r="C23" s="14"/>
      <c r="D23" s="14"/>
      <c r="E23" s="141">
        <f>SUM(E21:E22)</f>
        <v>21415</v>
      </c>
      <c r="G23" s="141">
        <f>SUM(G21:G22)</f>
        <v>16234</v>
      </c>
    </row>
    <row r="24" spans="1:7" ht="16.5" thickTop="1">
      <c r="A24" s="2"/>
      <c r="B24" s="2"/>
      <c r="C24" s="14"/>
      <c r="D24" s="14"/>
      <c r="E24" s="2"/>
      <c r="G24" s="2"/>
    </row>
    <row r="25" spans="1:7" ht="15.75">
      <c r="A25" s="2"/>
      <c r="B25" s="2"/>
      <c r="C25" s="14"/>
      <c r="D25" s="14"/>
      <c r="E25" s="2"/>
      <c r="G25" s="2"/>
    </row>
    <row r="26" spans="1:7" ht="15.75">
      <c r="A26" s="2"/>
      <c r="B26" s="2"/>
      <c r="C26" s="14"/>
      <c r="D26" s="14"/>
      <c r="E26" s="2"/>
      <c r="G26" s="2"/>
    </row>
    <row r="27" spans="1:7" ht="15.75">
      <c r="A27" s="2"/>
      <c r="B27" s="2"/>
      <c r="C27" s="14"/>
      <c r="D27" s="14"/>
      <c r="E27" s="2"/>
      <c r="G27" s="2"/>
    </row>
    <row r="28" spans="1:7" ht="15.75">
      <c r="A28" s="2"/>
      <c r="B28" s="2"/>
      <c r="C28" s="14"/>
      <c r="D28" s="14"/>
      <c r="E28" s="2"/>
      <c r="G28" s="2"/>
    </row>
    <row r="29" spans="1:7" ht="15.75">
      <c r="A29" s="2"/>
      <c r="B29" s="2"/>
      <c r="C29" s="14"/>
      <c r="D29" s="14"/>
      <c r="E29" s="2"/>
      <c r="G29" s="2"/>
    </row>
    <row r="30" spans="1:7" ht="15.75">
      <c r="A30" s="2"/>
      <c r="B30" s="2"/>
      <c r="C30" s="14"/>
      <c r="D30" s="14"/>
      <c r="E30" s="2"/>
      <c r="G30" s="2"/>
    </row>
    <row r="31" spans="1:7" ht="15.75">
      <c r="A31" s="2"/>
      <c r="B31" s="2"/>
      <c r="C31" s="14"/>
      <c r="D31" s="14"/>
      <c r="E31" s="2"/>
      <c r="G31" s="2"/>
    </row>
    <row r="32" spans="1:7" ht="15.75">
      <c r="A32" s="2"/>
      <c r="B32" s="2"/>
      <c r="C32" s="14"/>
      <c r="D32" s="14"/>
      <c r="E32" s="2"/>
      <c r="G32" s="2"/>
    </row>
    <row r="33" spans="1:7" ht="15.75">
      <c r="A33" s="2"/>
      <c r="B33" s="2"/>
      <c r="C33" s="14"/>
      <c r="D33" s="14"/>
      <c r="E33" s="2"/>
      <c r="G33" s="2"/>
    </row>
    <row r="34" spans="1:7" ht="15.75">
      <c r="A34" s="2"/>
      <c r="B34" s="2"/>
      <c r="C34" s="14"/>
      <c r="D34" s="14"/>
      <c r="E34" s="2"/>
      <c r="G34" s="2"/>
    </row>
    <row r="35" spans="1:7" ht="15.75">
      <c r="A35" s="2"/>
      <c r="B35" s="2"/>
      <c r="C35" s="14"/>
      <c r="D35" s="14"/>
      <c r="E35" s="2"/>
      <c r="G35" s="2"/>
    </row>
    <row r="36" spans="1:7" ht="15.75">
      <c r="A36" s="2"/>
      <c r="B36" s="2"/>
      <c r="C36" s="14"/>
      <c r="D36" s="14"/>
      <c r="E36" s="2"/>
      <c r="G36" s="2"/>
    </row>
    <row r="37" spans="1:7" ht="15.75">
      <c r="A37" s="2"/>
      <c r="B37" s="2"/>
      <c r="C37" s="14"/>
      <c r="D37" s="14"/>
      <c r="E37" s="2"/>
      <c r="G37" s="2"/>
    </row>
    <row r="38" spans="1:7" ht="15.75">
      <c r="A38" s="2"/>
      <c r="B38" s="2"/>
      <c r="C38" s="14"/>
      <c r="D38" s="14"/>
      <c r="E38" s="2"/>
      <c r="G38" s="2"/>
    </row>
    <row r="39" spans="1:7" ht="15.75">
      <c r="A39" s="2"/>
      <c r="B39" s="2"/>
      <c r="C39" s="14"/>
      <c r="D39" s="14"/>
      <c r="E39" s="2"/>
      <c r="G39" s="2"/>
    </row>
    <row r="40" spans="1:7" ht="15.75">
      <c r="A40" s="2"/>
      <c r="B40" s="2"/>
      <c r="C40" s="14"/>
      <c r="D40" s="14"/>
      <c r="E40" s="2"/>
      <c r="G40" s="2"/>
    </row>
    <row r="41" spans="1:7" ht="15.75">
      <c r="A41" s="2"/>
      <c r="B41" s="2"/>
      <c r="C41" s="14"/>
      <c r="D41" s="14"/>
      <c r="E41" s="2"/>
      <c r="G41" s="2"/>
    </row>
    <row r="42" spans="1:7" ht="15.75">
      <c r="A42" s="2"/>
      <c r="B42" s="2"/>
      <c r="C42" s="14"/>
      <c r="D42" s="14"/>
      <c r="E42" s="2"/>
      <c r="G42" s="2"/>
    </row>
    <row r="43" spans="1:7" ht="15.75">
      <c r="A43" s="2"/>
      <c r="B43" s="2"/>
      <c r="C43" s="14"/>
      <c r="D43" s="14"/>
      <c r="E43" s="2"/>
      <c r="G43" s="2"/>
    </row>
    <row r="44" spans="1:7" ht="15.75">
      <c r="A44" s="2"/>
      <c r="B44" s="2"/>
      <c r="C44" s="14"/>
      <c r="D44" s="14"/>
      <c r="E44" s="2"/>
      <c r="G44" s="2"/>
    </row>
    <row r="45" spans="1:7" ht="15.75">
      <c r="A45" s="2"/>
      <c r="B45" s="2"/>
      <c r="C45" s="14"/>
      <c r="D45" s="14"/>
      <c r="E45" s="2"/>
      <c r="G45" s="2"/>
    </row>
    <row r="46" spans="1:7" ht="15.75">
      <c r="A46" s="2"/>
      <c r="B46" s="2"/>
      <c r="C46" s="14"/>
      <c r="D46" s="14"/>
      <c r="E46" s="2"/>
      <c r="G46" s="2"/>
    </row>
    <row r="47" spans="1:7" ht="15.75">
      <c r="A47" s="2"/>
      <c r="B47" s="2"/>
      <c r="C47" s="14"/>
      <c r="D47" s="14"/>
      <c r="E47" s="2"/>
      <c r="G47" s="2"/>
    </row>
    <row r="48" ht="15.75">
      <c r="A48" s="38" t="s">
        <v>72</v>
      </c>
    </row>
    <row r="49" ht="15.75">
      <c r="A49" s="38" t="s">
        <v>243</v>
      </c>
    </row>
    <row r="50" ht="15.75">
      <c r="A50" s="38" t="s">
        <v>22</v>
      </c>
    </row>
  </sheetData>
  <printOptions/>
  <pageMargins left="0.5" right="0.5" top="0.5" bottom="0.25" header="0.5" footer="0.5"/>
  <pageSetup firstPageNumber="4" useFirstPageNumber="1" horizontalDpi="600" verticalDpi="600" orientation="portrait" paperSize="9"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dimension ref="A1:J589"/>
  <sheetViews>
    <sheetView tabSelected="1" zoomScale="75" zoomScaleNormal="75" zoomScaleSheetLayoutView="75" workbookViewId="0" topLeftCell="A211">
      <selection activeCell="H19" sqref="H19"/>
    </sheetView>
  </sheetViews>
  <sheetFormatPr defaultColWidth="9.00390625" defaultRowHeight="16.5"/>
  <cols>
    <col min="1" max="1" width="2.875" style="5" customWidth="1"/>
    <col min="2" max="2" width="3.50390625" style="5" customWidth="1"/>
    <col min="3" max="3" width="3.00390625" style="5" customWidth="1"/>
    <col min="4" max="4" width="29.625" style="5" customWidth="1"/>
    <col min="5" max="5" width="12.625" style="5" customWidth="1"/>
    <col min="6" max="6" width="11.75390625" style="5" customWidth="1"/>
    <col min="7" max="7" width="13.75390625" style="7" customWidth="1"/>
    <col min="8" max="8" width="16.125" style="5" customWidth="1"/>
    <col min="9" max="16384" width="9.00390625" style="5" customWidth="1"/>
  </cols>
  <sheetData>
    <row r="1" ht="14.25">
      <c r="A1" s="1" t="s">
        <v>23</v>
      </c>
    </row>
    <row r="2" ht="14.25">
      <c r="A2" s="1" t="s">
        <v>219</v>
      </c>
    </row>
    <row r="3" ht="14.25">
      <c r="A3" s="1"/>
    </row>
    <row r="4" ht="14.25">
      <c r="A4" s="39" t="s">
        <v>109</v>
      </c>
    </row>
    <row r="5" ht="14.25">
      <c r="A5" s="39"/>
    </row>
    <row r="6" spans="1:5" ht="12.75">
      <c r="A6" s="40" t="s">
        <v>24</v>
      </c>
      <c r="B6" s="33" t="s">
        <v>25</v>
      </c>
      <c r="E6" s="62"/>
    </row>
    <row r="7" ht="12.75">
      <c r="A7" s="33"/>
    </row>
    <row r="8" ht="12.75">
      <c r="A8" s="33"/>
    </row>
    <row r="9" ht="12.75">
      <c r="A9" s="33"/>
    </row>
    <row r="10" ht="12.75">
      <c r="A10" s="33"/>
    </row>
    <row r="11" ht="12.75">
      <c r="A11" s="33"/>
    </row>
    <row r="12" ht="12.75">
      <c r="A12" s="33"/>
    </row>
    <row r="13" ht="12.75">
      <c r="A13" s="33"/>
    </row>
    <row r="14" ht="12.75">
      <c r="A14" s="33"/>
    </row>
    <row r="15" ht="12.75">
      <c r="A15" s="33"/>
    </row>
    <row r="16" ht="12.75">
      <c r="A16" s="33"/>
    </row>
    <row r="17" ht="12.75">
      <c r="A17" s="33"/>
    </row>
    <row r="18" ht="12.75">
      <c r="A18" s="33"/>
    </row>
    <row r="19" ht="12.75">
      <c r="A19" s="33"/>
    </row>
    <row r="20" spans="1:5" ht="12.75">
      <c r="A20" s="40" t="s">
        <v>26</v>
      </c>
      <c r="B20" s="33" t="s">
        <v>172</v>
      </c>
      <c r="E20" s="62"/>
    </row>
    <row r="21" ht="12.75">
      <c r="A21" s="33"/>
    </row>
    <row r="22" ht="12.75">
      <c r="A22" s="33"/>
    </row>
    <row r="23" ht="12.75">
      <c r="A23" s="33"/>
    </row>
    <row r="24" ht="12.75">
      <c r="A24" s="33"/>
    </row>
    <row r="25" spans="1:2" ht="12.75">
      <c r="A25" s="41" t="s">
        <v>28</v>
      </c>
      <c r="B25" s="33" t="s">
        <v>29</v>
      </c>
    </row>
    <row r="26" ht="12.75">
      <c r="A26" s="42"/>
    </row>
    <row r="27" ht="14.25">
      <c r="A27" s="39"/>
    </row>
    <row r="28" ht="14.25">
      <c r="A28" s="39"/>
    </row>
    <row r="29" ht="14.25">
      <c r="A29" s="39"/>
    </row>
    <row r="30" spans="1:2" ht="14.25">
      <c r="A30" s="43" t="s">
        <v>30</v>
      </c>
      <c r="B30" s="33" t="s">
        <v>31</v>
      </c>
    </row>
    <row r="35" spans="1:2" ht="12.75">
      <c r="A35" s="40" t="s">
        <v>32</v>
      </c>
      <c r="B35" s="33" t="s">
        <v>33</v>
      </c>
    </row>
    <row r="39" spans="1:2" ht="12.75">
      <c r="A39" s="40" t="s">
        <v>34</v>
      </c>
      <c r="B39" s="33" t="s">
        <v>35</v>
      </c>
    </row>
    <row r="40" ht="12.75">
      <c r="A40" s="33"/>
    </row>
    <row r="41" ht="12.75">
      <c r="A41" s="33"/>
    </row>
    <row r="42" ht="12.75">
      <c r="A42" s="33"/>
    </row>
    <row r="43" ht="12.75">
      <c r="A43" s="33"/>
    </row>
    <row r="44" ht="12.75">
      <c r="A44" s="33"/>
    </row>
    <row r="45" spans="1:2" ht="12.75">
      <c r="A45" s="40" t="s">
        <v>36</v>
      </c>
      <c r="B45" s="33" t="s">
        <v>37</v>
      </c>
    </row>
    <row r="49" ht="12.75">
      <c r="E49" s="5" t="s">
        <v>102</v>
      </c>
    </row>
    <row r="50" spans="1:7" ht="12.75">
      <c r="A50" s="40" t="s">
        <v>38</v>
      </c>
      <c r="B50" s="33" t="s">
        <v>39</v>
      </c>
      <c r="E50" s="33"/>
      <c r="G50" s="5"/>
    </row>
    <row r="51" spans="1:8" ht="15.75" customHeight="1">
      <c r="A51" s="40"/>
      <c r="B51" s="33"/>
      <c r="E51" s="152" t="s">
        <v>3</v>
      </c>
      <c r="F51" s="152"/>
      <c r="G51" s="152" t="s">
        <v>157</v>
      </c>
      <c r="H51" s="152"/>
    </row>
    <row r="52" spans="2:8" ht="12.75">
      <c r="B52" s="33" t="s">
        <v>40</v>
      </c>
      <c r="E52" s="32" t="s">
        <v>231</v>
      </c>
      <c r="F52" s="32" t="s">
        <v>232</v>
      </c>
      <c r="G52" s="32" t="s">
        <v>231</v>
      </c>
      <c r="H52" s="32" t="s">
        <v>232</v>
      </c>
    </row>
    <row r="53" spans="5:8" ht="12.75">
      <c r="E53" s="32" t="s">
        <v>233</v>
      </c>
      <c r="F53" s="32" t="s">
        <v>233</v>
      </c>
      <c r="G53" s="32" t="s">
        <v>233</v>
      </c>
      <c r="H53" s="32" t="s">
        <v>233</v>
      </c>
    </row>
    <row r="54" spans="4:8" ht="12.75">
      <c r="D54" s="10"/>
      <c r="E54" s="106" t="str">
        <f>F54</f>
        <v>RM'000</v>
      </c>
      <c r="F54" s="32" t="s">
        <v>2</v>
      </c>
      <c r="G54" s="32" t="s">
        <v>2</v>
      </c>
      <c r="H54" s="32" t="s">
        <v>2</v>
      </c>
    </row>
    <row r="55" spans="2:10" ht="12.75">
      <c r="B55" s="5" t="s">
        <v>41</v>
      </c>
      <c r="E55" s="107">
        <f>136431-19315</f>
        <v>117116</v>
      </c>
      <c r="F55" s="107">
        <v>96728</v>
      </c>
      <c r="G55" s="107">
        <f>3453-129+426-169-64</f>
        <v>3517</v>
      </c>
      <c r="H55" s="107">
        <v>-4861</v>
      </c>
      <c r="J55" s="10"/>
    </row>
    <row r="56" spans="2:10" ht="12.75">
      <c r="B56" s="5" t="s">
        <v>97</v>
      </c>
      <c r="E56" s="107">
        <v>17895</v>
      </c>
      <c r="F56" s="107">
        <v>11556</v>
      </c>
      <c r="G56" s="107">
        <f>-1207+90-2+134+226</f>
        <v>-759</v>
      </c>
      <c r="H56" s="107">
        <v>1008</v>
      </c>
      <c r="J56" s="10"/>
    </row>
    <row r="57" spans="2:10" ht="12.75">
      <c r="B57" s="5" t="s">
        <v>103</v>
      </c>
      <c r="E57" s="107">
        <v>0</v>
      </c>
      <c r="F57" s="107">
        <v>0</v>
      </c>
      <c r="G57" s="107">
        <f>84+43-210</f>
        <v>-83</v>
      </c>
      <c r="H57" s="107">
        <v>-20</v>
      </c>
      <c r="J57" s="10"/>
    </row>
    <row r="58" spans="2:10" ht="12.75">
      <c r="B58" s="5" t="s">
        <v>42</v>
      </c>
      <c r="E58" s="82">
        <v>20281</v>
      </c>
      <c r="F58" s="82">
        <v>21973</v>
      </c>
      <c r="G58" s="82">
        <f>229+546+53-14</f>
        <v>814</v>
      </c>
      <c r="H58" s="82">
        <v>-1545</v>
      </c>
      <c r="J58" s="10"/>
    </row>
    <row r="59" spans="5:8" ht="13.5" thickBot="1">
      <c r="E59" s="34">
        <f>SUM(E55:E58)</f>
        <v>155292</v>
      </c>
      <c r="F59" s="108">
        <f>SUM(F55:F58)</f>
        <v>130257</v>
      </c>
      <c r="G59" s="108">
        <f>SUM(G55:G58)</f>
        <v>3489</v>
      </c>
      <c r="H59" s="108">
        <f>SUM(H55:H58)</f>
        <v>-5418</v>
      </c>
    </row>
    <row r="60" spans="5:8" ht="13.5" thickTop="1">
      <c r="E60" s="8"/>
      <c r="F60" s="8"/>
      <c r="G60" s="8"/>
      <c r="H60" s="8"/>
    </row>
    <row r="61" spans="5:8" ht="12.75">
      <c r="E61" s="8"/>
      <c r="F61" s="8"/>
      <c r="G61" s="8"/>
      <c r="H61" s="8"/>
    </row>
    <row r="62" spans="1:2" ht="12.75">
      <c r="A62" s="40" t="s">
        <v>43</v>
      </c>
      <c r="B62" s="33" t="s">
        <v>44</v>
      </c>
    </row>
    <row r="63" spans="1:2" ht="12.75">
      <c r="A63" s="40"/>
      <c r="B63" s="33"/>
    </row>
    <row r="66" spans="1:2" ht="12.75">
      <c r="A66" s="40"/>
      <c r="B66" s="33"/>
    </row>
    <row r="67" spans="1:2" ht="12.75">
      <c r="A67" s="40"/>
      <c r="B67" s="33"/>
    </row>
    <row r="68" spans="1:2" ht="12.75">
      <c r="A68" s="40" t="s">
        <v>45</v>
      </c>
      <c r="B68" s="33" t="s">
        <v>46</v>
      </c>
    </row>
    <row r="69" ht="12.75">
      <c r="A69" s="33"/>
    </row>
    <row r="70" spans="1:2" ht="12.75">
      <c r="A70" s="33"/>
      <c r="B70" s="5" t="s">
        <v>102</v>
      </c>
    </row>
    <row r="71" ht="12.75">
      <c r="A71" s="33"/>
    </row>
    <row r="72" ht="12.75">
      <c r="A72" s="33"/>
    </row>
    <row r="73" spans="1:2" ht="12.75">
      <c r="A73" s="40" t="s">
        <v>47</v>
      </c>
      <c r="B73" s="33" t="s">
        <v>48</v>
      </c>
    </row>
    <row r="74" ht="12.75">
      <c r="A74" s="33"/>
    </row>
    <row r="75" spans="1:7" s="58" customFormat="1" ht="12.75">
      <c r="A75" s="57"/>
      <c r="G75" s="59"/>
    </row>
    <row r="76" spans="1:7" s="58" customFormat="1" ht="12.75">
      <c r="A76" s="57"/>
      <c r="G76" s="59"/>
    </row>
    <row r="77" spans="1:7" s="58" customFormat="1" ht="12.75">
      <c r="A77" s="57"/>
      <c r="G77" s="59"/>
    </row>
    <row r="78" spans="1:7" s="58" customFormat="1" ht="12.75">
      <c r="A78" s="57"/>
      <c r="G78" s="59"/>
    </row>
    <row r="79" spans="1:2" ht="12.75">
      <c r="A79" s="40" t="s">
        <v>49</v>
      </c>
      <c r="B79" s="33" t="s">
        <v>98</v>
      </c>
    </row>
    <row r="84" spans="1:7" s="58" customFormat="1" ht="13.5" customHeight="1">
      <c r="A84" s="129" t="s">
        <v>73</v>
      </c>
      <c r="B84" s="57" t="s">
        <v>74</v>
      </c>
      <c r="G84" s="59"/>
    </row>
    <row r="85" spans="1:7" s="58" customFormat="1" ht="13.5" customHeight="1">
      <c r="A85" s="129"/>
      <c r="B85" s="57"/>
      <c r="G85" s="59"/>
    </row>
    <row r="86" spans="1:7" s="58" customFormat="1" ht="13.5" customHeight="1">
      <c r="A86" s="129"/>
      <c r="B86" s="57"/>
      <c r="G86" s="59"/>
    </row>
    <row r="87" spans="1:7" s="58" customFormat="1" ht="13.5" customHeight="1">
      <c r="A87" s="129"/>
      <c r="B87" s="57"/>
      <c r="G87" s="59"/>
    </row>
    <row r="88" ht="13.5" customHeight="1">
      <c r="A88" s="39" t="s">
        <v>110</v>
      </c>
    </row>
    <row r="89" ht="13.5" customHeight="1">
      <c r="A89" s="39" t="s">
        <v>108</v>
      </c>
    </row>
    <row r="90" ht="13.5" customHeight="1">
      <c r="A90" s="39" t="s">
        <v>102</v>
      </c>
    </row>
    <row r="91" spans="1:2" ht="12.75">
      <c r="A91" s="40" t="s">
        <v>75</v>
      </c>
      <c r="B91" s="33" t="s">
        <v>50</v>
      </c>
    </row>
    <row r="92" spans="7:8" ht="12.75">
      <c r="G92" s="31" t="s">
        <v>92</v>
      </c>
      <c r="H92" s="31" t="s">
        <v>92</v>
      </c>
    </row>
    <row r="93" spans="1:8" ht="12.75">
      <c r="A93" s="33"/>
      <c r="G93" s="31" t="s">
        <v>231</v>
      </c>
      <c r="H93" s="31" t="s">
        <v>232</v>
      </c>
    </row>
    <row r="94" spans="7:8" ht="12.75">
      <c r="G94" s="31" t="s">
        <v>2</v>
      </c>
      <c r="H94" s="31" t="s">
        <v>2</v>
      </c>
    </row>
    <row r="95" spans="2:8" ht="12.75">
      <c r="B95" s="5" t="s">
        <v>51</v>
      </c>
      <c r="G95" s="7">
        <f>'income statement'!D12</f>
        <v>155292</v>
      </c>
      <c r="H95" s="7">
        <v>130257</v>
      </c>
    </row>
    <row r="96" spans="2:8" ht="12.75">
      <c r="B96" s="5" t="s">
        <v>234</v>
      </c>
      <c r="G96" s="7">
        <f>'income statement'!D24</f>
        <v>4838</v>
      </c>
      <c r="H96" s="7">
        <v>-4038</v>
      </c>
    </row>
    <row r="97" spans="2:8" ht="12.75">
      <c r="B97" s="5" t="s">
        <v>235</v>
      </c>
      <c r="G97" s="7">
        <f>'income statement'!D28</f>
        <v>3489</v>
      </c>
      <c r="H97" s="7">
        <v>-5418</v>
      </c>
    </row>
    <row r="98" spans="2:8" ht="12.75">
      <c r="B98" s="5" t="s">
        <v>236</v>
      </c>
      <c r="G98" s="7">
        <f>'income statement'!D32</f>
        <v>3427</v>
      </c>
      <c r="H98" s="7">
        <v>-5260</v>
      </c>
    </row>
    <row r="99" spans="5:6" ht="12.75">
      <c r="E99" s="7"/>
      <c r="F99" s="7"/>
    </row>
    <row r="100" spans="1:8" ht="12.75">
      <c r="A100" s="58"/>
      <c r="B100" s="58"/>
      <c r="C100" s="58"/>
      <c r="D100" s="58"/>
      <c r="E100" s="59"/>
      <c r="F100" s="59"/>
      <c r="G100" s="59"/>
      <c r="H100" s="58"/>
    </row>
    <row r="101" spans="1:8" ht="12.75">
      <c r="A101" s="58"/>
      <c r="B101" s="58"/>
      <c r="C101" s="58"/>
      <c r="D101" s="58"/>
      <c r="E101" s="59"/>
      <c r="F101" s="59"/>
      <c r="G101" s="59"/>
      <c r="H101" s="58"/>
    </row>
    <row r="102" spans="1:8" ht="12.75">
      <c r="A102" s="58"/>
      <c r="B102" s="58"/>
      <c r="C102" s="58"/>
      <c r="D102" s="58"/>
      <c r="E102" s="59"/>
      <c r="F102" s="59"/>
      <c r="G102" s="59"/>
      <c r="H102" s="58"/>
    </row>
    <row r="103" spans="1:8" ht="12.75">
      <c r="A103" s="58"/>
      <c r="B103" s="58"/>
      <c r="C103" s="58"/>
      <c r="D103" s="58"/>
      <c r="E103" s="59"/>
      <c r="F103" s="59"/>
      <c r="G103" s="59"/>
      <c r="H103" s="58"/>
    </row>
    <row r="104" spans="1:8" ht="12.75">
      <c r="A104" s="58"/>
      <c r="B104" s="58"/>
      <c r="C104" s="58"/>
      <c r="D104" s="58"/>
      <c r="E104" s="59"/>
      <c r="F104" s="59"/>
      <c r="G104" s="59"/>
      <c r="H104" s="58"/>
    </row>
    <row r="105" spans="1:8" ht="12.75">
      <c r="A105" s="58"/>
      <c r="B105" s="58"/>
      <c r="C105" s="58"/>
      <c r="D105" s="58"/>
      <c r="E105" s="59"/>
      <c r="F105" s="59"/>
      <c r="G105" s="59"/>
      <c r="H105" s="58"/>
    </row>
    <row r="106" spans="1:8" ht="12.75">
      <c r="A106" s="58"/>
      <c r="B106" s="58"/>
      <c r="C106" s="58"/>
      <c r="D106" s="58"/>
      <c r="E106" s="59"/>
      <c r="F106" s="59"/>
      <c r="G106" s="59"/>
      <c r="H106" s="58"/>
    </row>
    <row r="107" spans="1:5" ht="14.25" customHeight="1">
      <c r="A107" s="40" t="s">
        <v>76</v>
      </c>
      <c r="B107" s="57" t="s">
        <v>246</v>
      </c>
      <c r="C107" s="58"/>
      <c r="D107" s="58"/>
      <c r="E107" s="58"/>
    </row>
    <row r="108" ht="14.25" customHeight="1"/>
    <row r="109" ht="14.25" customHeight="1">
      <c r="G109" s="150" t="s">
        <v>244</v>
      </c>
    </row>
    <row r="110" spans="5:8" ht="12.75">
      <c r="E110" s="31" t="s">
        <v>231</v>
      </c>
      <c r="F110" s="31" t="s">
        <v>192</v>
      </c>
      <c r="G110" s="150" t="s">
        <v>245</v>
      </c>
      <c r="H110" s="31" t="s">
        <v>52</v>
      </c>
    </row>
    <row r="111" spans="5:8" ht="12.75">
      <c r="E111" s="31" t="s">
        <v>2</v>
      </c>
      <c r="F111" s="31" t="s">
        <v>2</v>
      </c>
      <c r="G111" s="31" t="s">
        <v>2</v>
      </c>
      <c r="H111" s="31" t="s">
        <v>53</v>
      </c>
    </row>
    <row r="112" spans="2:8" ht="12.75">
      <c r="B112" s="5" t="s">
        <v>3</v>
      </c>
      <c r="E112" s="45">
        <f>'income statement'!D12</f>
        <v>155292</v>
      </c>
      <c r="F112" s="79">
        <v>153804</v>
      </c>
      <c r="G112" s="7">
        <f>+E112-F112</f>
        <v>1488</v>
      </c>
      <c r="H112" s="149">
        <f>(E112-F112)/F112*100</f>
        <v>0.9674650854334088</v>
      </c>
    </row>
    <row r="113" spans="2:8" ht="12.75">
      <c r="B113" s="5" t="s">
        <v>157</v>
      </c>
      <c r="E113" s="45">
        <f>'income statement'!D28</f>
        <v>3489</v>
      </c>
      <c r="F113" s="81">
        <f>-8790-2005</f>
        <v>-10795</v>
      </c>
      <c r="G113" s="59">
        <f>+E113-F113</f>
        <v>14284</v>
      </c>
      <c r="H113" s="81">
        <f>(E113-F113)/F113*100</f>
        <v>-132.32051875868459</v>
      </c>
    </row>
    <row r="116" spans="1:8" ht="12.75">
      <c r="A116" s="58"/>
      <c r="B116" s="58"/>
      <c r="C116" s="58"/>
      <c r="D116" s="58"/>
      <c r="E116" s="58"/>
      <c r="F116" s="58"/>
      <c r="G116" s="59"/>
      <c r="H116" s="58"/>
    </row>
    <row r="117" spans="1:8" ht="12.75">
      <c r="A117" s="58"/>
      <c r="B117" s="58"/>
      <c r="C117" s="58"/>
      <c r="D117" s="58"/>
      <c r="E117" s="58"/>
      <c r="F117" s="58"/>
      <c r="G117" s="59"/>
      <c r="H117" s="58"/>
    </row>
    <row r="118" spans="1:8" ht="12.75">
      <c r="A118" s="58"/>
      <c r="B118" s="58"/>
      <c r="C118" s="58"/>
      <c r="D118" s="58"/>
      <c r="E118" s="58"/>
      <c r="F118" s="58"/>
      <c r="G118" s="59"/>
      <c r="H118" s="58"/>
    </row>
    <row r="119" spans="1:8" ht="12.75">
      <c r="A119" s="58"/>
      <c r="B119" s="58"/>
      <c r="C119" s="58"/>
      <c r="D119" s="58"/>
      <c r="E119" s="58"/>
      <c r="F119" s="58"/>
      <c r="G119" s="59"/>
      <c r="H119" s="58"/>
    </row>
    <row r="120" spans="1:8" ht="12.75">
      <c r="A120" s="58"/>
      <c r="B120" s="58"/>
      <c r="C120" s="58"/>
      <c r="D120" s="58"/>
      <c r="E120" s="58"/>
      <c r="F120" s="58"/>
      <c r="G120" s="59"/>
      <c r="H120" s="58"/>
    </row>
    <row r="121" spans="1:8" ht="12.75">
      <c r="A121" s="58"/>
      <c r="B121" s="58"/>
      <c r="C121" s="58"/>
      <c r="D121" s="58"/>
      <c r="E121" s="58"/>
      <c r="F121" s="58"/>
      <c r="G121" s="59"/>
      <c r="H121" s="58"/>
    </row>
    <row r="122" spans="1:8" ht="12.75">
      <c r="A122" s="58"/>
      <c r="B122" s="58"/>
      <c r="C122" s="58"/>
      <c r="D122" s="58"/>
      <c r="E122" s="58"/>
      <c r="F122" s="58"/>
      <c r="G122" s="59"/>
      <c r="H122" s="58"/>
    </row>
    <row r="123" spans="1:2" ht="12.75">
      <c r="A123" s="40" t="s">
        <v>77</v>
      </c>
      <c r="B123" s="33" t="s">
        <v>54</v>
      </c>
    </row>
    <row r="124" spans="1:7" s="58" customFormat="1" ht="12.75">
      <c r="A124" s="57"/>
      <c r="G124" s="59"/>
    </row>
    <row r="125" spans="1:7" s="58" customFormat="1" ht="12.75">
      <c r="A125" s="57"/>
      <c r="G125" s="59"/>
    </row>
    <row r="126" spans="1:7" s="58" customFormat="1" ht="12.75">
      <c r="A126" s="57"/>
      <c r="G126" s="59"/>
    </row>
    <row r="127" spans="1:7" s="58" customFormat="1" ht="12.75">
      <c r="A127" s="57"/>
      <c r="G127" s="59"/>
    </row>
    <row r="128" spans="1:7" s="58" customFormat="1" ht="12.75">
      <c r="A128" s="57"/>
      <c r="G128" s="59"/>
    </row>
    <row r="129" s="58" customFormat="1" ht="12.75">
      <c r="G129" s="59"/>
    </row>
    <row r="130" s="58" customFormat="1" ht="12.75">
      <c r="G130" s="59"/>
    </row>
    <row r="131" spans="1:2" ht="12.75">
      <c r="A131" s="40" t="s">
        <v>78</v>
      </c>
      <c r="B131" s="33" t="s">
        <v>55</v>
      </c>
    </row>
    <row r="133" ht="12" customHeight="1"/>
    <row r="134" ht="12" customHeight="1"/>
    <row r="136" spans="1:8" ht="12.75">
      <c r="A136" s="40" t="s">
        <v>79</v>
      </c>
      <c r="B136" s="33" t="s">
        <v>163</v>
      </c>
      <c r="G136" s="31" t="s">
        <v>92</v>
      </c>
      <c r="H136" s="31" t="s">
        <v>92</v>
      </c>
    </row>
    <row r="137" spans="1:8" ht="12.75">
      <c r="A137" s="33"/>
      <c r="G137" s="31" t="s">
        <v>231</v>
      </c>
      <c r="H137" s="31" t="s">
        <v>232</v>
      </c>
    </row>
    <row r="138" spans="7:8" ht="12.75">
      <c r="G138" s="31" t="s">
        <v>2</v>
      </c>
      <c r="H138" s="31" t="s">
        <v>2</v>
      </c>
    </row>
    <row r="139" spans="2:8" ht="12.75">
      <c r="B139" s="5" t="s">
        <v>202</v>
      </c>
      <c r="G139" s="46"/>
      <c r="H139" s="8"/>
    </row>
    <row r="140" spans="2:8" ht="12.75">
      <c r="B140" s="5" t="s">
        <v>203</v>
      </c>
      <c r="G140" s="81">
        <v>5</v>
      </c>
      <c r="H140" s="81">
        <v>5</v>
      </c>
    </row>
    <row r="141" spans="2:8" ht="12.75">
      <c r="B141" s="5" t="s">
        <v>204</v>
      </c>
      <c r="G141" s="82">
        <v>0</v>
      </c>
      <c r="H141" s="82">
        <v>0</v>
      </c>
    </row>
    <row r="142" spans="7:8" ht="12.75">
      <c r="G142" s="81">
        <f>SUM(G140:G141)</f>
        <v>5</v>
      </c>
      <c r="H142" s="81">
        <f>SUM(H140:H141)</f>
        <v>5</v>
      </c>
    </row>
    <row r="143" spans="2:8" ht="12.75">
      <c r="B143" s="5" t="s">
        <v>56</v>
      </c>
      <c r="G143" s="81">
        <v>57</v>
      </c>
      <c r="H143" s="81">
        <v>-163</v>
      </c>
    </row>
    <row r="144" spans="2:8" ht="13.5" thickBot="1">
      <c r="B144" s="5" t="s">
        <v>162</v>
      </c>
      <c r="G144" s="148">
        <f>SUM(G142:G143)</f>
        <v>62</v>
      </c>
      <c r="H144" s="148">
        <f>SUM(H142:H143)</f>
        <v>-158</v>
      </c>
    </row>
    <row r="145" spans="7:8" ht="12.75">
      <c r="G145" s="81"/>
      <c r="H145" s="81"/>
    </row>
    <row r="150" spans="1:2" ht="12.75">
      <c r="A150" s="40" t="s">
        <v>80</v>
      </c>
      <c r="B150" s="33" t="s">
        <v>57</v>
      </c>
    </row>
    <row r="157" spans="1:2" ht="12.75">
      <c r="A157" s="40" t="s">
        <v>81</v>
      </c>
      <c r="B157" s="33" t="s">
        <v>193</v>
      </c>
    </row>
    <row r="158" spans="7:8" ht="12.75">
      <c r="G158" s="32" t="s">
        <v>92</v>
      </c>
      <c r="H158" s="32" t="s">
        <v>92</v>
      </c>
    </row>
    <row r="159" spans="7:8" ht="12.75">
      <c r="G159" s="32" t="s">
        <v>231</v>
      </c>
      <c r="H159" s="32" t="s">
        <v>232</v>
      </c>
    </row>
    <row r="160" spans="7:8" ht="12.75">
      <c r="G160" s="32" t="s">
        <v>2</v>
      </c>
      <c r="H160" s="32" t="s">
        <v>2</v>
      </c>
    </row>
    <row r="161" spans="7:8" ht="12.75">
      <c r="G161" s="11"/>
      <c r="H161" s="6"/>
    </row>
    <row r="162" spans="2:8" s="58" customFormat="1" ht="12.75">
      <c r="B162" s="58" t="s">
        <v>194</v>
      </c>
      <c r="G162" s="59">
        <v>48</v>
      </c>
      <c r="H162" s="133">
        <v>6911</v>
      </c>
    </row>
    <row r="163" spans="2:8" s="58" customFormat="1" ht="12.75">
      <c r="B163" s="58" t="s">
        <v>89</v>
      </c>
      <c r="G163" s="82">
        <v>-32</v>
      </c>
      <c r="H163" s="82">
        <v>-28</v>
      </c>
    </row>
    <row r="164" spans="7:8" s="58" customFormat="1" ht="12.75">
      <c r="G164" s="81">
        <f>SUM(G162:G163)</f>
        <v>16</v>
      </c>
      <c r="H164" s="81">
        <f>SUM(H162:H163)</f>
        <v>6883</v>
      </c>
    </row>
    <row r="165" spans="7:8" s="58" customFormat="1" ht="12.75">
      <c r="G165" s="81"/>
      <c r="H165" s="81"/>
    </row>
    <row r="166" spans="2:8" s="58" customFormat="1" ht="12.75">
      <c r="B166" s="58" t="s">
        <v>195</v>
      </c>
      <c r="G166" s="81"/>
      <c r="H166" s="81"/>
    </row>
    <row r="167" spans="2:8" s="58" customFormat="1" ht="12.75">
      <c r="B167" s="58" t="s">
        <v>196</v>
      </c>
      <c r="G167" s="81">
        <f>12988-196</f>
        <v>12792</v>
      </c>
      <c r="H167" s="81">
        <v>0</v>
      </c>
    </row>
    <row r="168" spans="7:8" s="58" customFormat="1" ht="13.5" thickBot="1">
      <c r="G168" s="108">
        <f>SUM(G164:G167)</f>
        <v>12808</v>
      </c>
      <c r="H168" s="108">
        <f>SUM(H164:H167)</f>
        <v>6883</v>
      </c>
    </row>
    <row r="169" s="58" customFormat="1" ht="13.5" thickTop="1">
      <c r="G169" s="59"/>
    </row>
    <row r="170" spans="2:8" ht="12.75">
      <c r="B170" s="5" t="s">
        <v>90</v>
      </c>
      <c r="G170" s="59"/>
      <c r="H170" s="58"/>
    </row>
    <row r="171" spans="7:8" ht="12.75">
      <c r="G171" s="145" t="str">
        <f>G159</f>
        <v>31.03.2008</v>
      </c>
      <c r="H171" s="145" t="str">
        <f>H159</f>
        <v>31.03.2007</v>
      </c>
    </row>
    <row r="172" spans="7:8" ht="12.75">
      <c r="G172" s="145" t="s">
        <v>2</v>
      </c>
      <c r="H172" s="145" t="s">
        <v>2</v>
      </c>
    </row>
    <row r="173" spans="2:8" ht="12.75">
      <c r="B173" s="5" t="s">
        <v>91</v>
      </c>
      <c r="G173" s="101">
        <f>+G168-G163</f>
        <v>12840</v>
      </c>
      <c r="H173" s="101">
        <f>+H168-H163</f>
        <v>6911</v>
      </c>
    </row>
    <row r="174" spans="2:8" ht="12.75">
      <c r="B174" s="5" t="s">
        <v>93</v>
      </c>
      <c r="G174" s="78">
        <f>+G168</f>
        <v>12808</v>
      </c>
      <c r="H174" s="78">
        <f>+H168</f>
        <v>6883</v>
      </c>
    </row>
    <row r="175" spans="2:8" ht="15">
      <c r="B175" s="5" t="s">
        <v>94</v>
      </c>
      <c r="E175" s="38"/>
      <c r="G175" s="101">
        <v>12930</v>
      </c>
      <c r="H175" s="101">
        <v>6883</v>
      </c>
    </row>
    <row r="176" spans="5:8" ht="15">
      <c r="E176" s="38"/>
      <c r="H176" s="10"/>
    </row>
    <row r="177" spans="1:2" ht="12.75">
      <c r="A177" s="40" t="s">
        <v>82</v>
      </c>
      <c r="B177" s="33" t="s">
        <v>58</v>
      </c>
    </row>
    <row r="178" spans="1:8" ht="12.75">
      <c r="A178" s="40"/>
      <c r="B178" s="33"/>
      <c r="H178" s="136"/>
    </row>
    <row r="179" spans="1:2" ht="12.75">
      <c r="A179" s="33"/>
      <c r="B179" s="33" t="s">
        <v>59</v>
      </c>
    </row>
    <row r="180" spans="1:2" ht="12.75">
      <c r="A180" s="33"/>
      <c r="B180" s="33"/>
    </row>
    <row r="181" ht="12.75">
      <c r="A181" s="33"/>
    </row>
    <row r="182" ht="12.75">
      <c r="A182" s="33"/>
    </row>
    <row r="183" spans="1:2" ht="12.75">
      <c r="A183" s="33"/>
      <c r="B183" s="33"/>
    </row>
    <row r="184" spans="1:2" ht="12.75">
      <c r="A184" s="40" t="s">
        <v>83</v>
      </c>
      <c r="B184" s="33" t="s">
        <v>60</v>
      </c>
    </row>
    <row r="185" spans="1:2" ht="12.75">
      <c r="A185" s="40"/>
      <c r="B185" s="33"/>
    </row>
    <row r="186" spans="2:7" ht="12.75">
      <c r="B186" s="5" t="s">
        <v>104</v>
      </c>
      <c r="G186" s="5"/>
    </row>
    <row r="187" spans="2:7" ht="12.75">
      <c r="B187" s="5" t="s">
        <v>61</v>
      </c>
      <c r="G187" s="5"/>
    </row>
    <row r="188" spans="6:8" ht="12.75">
      <c r="F188" s="67" t="s">
        <v>62</v>
      </c>
      <c r="G188" s="67" t="s">
        <v>63</v>
      </c>
      <c r="H188" s="67" t="s">
        <v>19</v>
      </c>
    </row>
    <row r="189" spans="6:8" ht="12.75">
      <c r="F189" s="67" t="s">
        <v>2</v>
      </c>
      <c r="G189" s="67" t="s">
        <v>2</v>
      </c>
      <c r="H189" s="67" t="s">
        <v>2</v>
      </c>
    </row>
    <row r="190" spans="2:8" ht="12.75">
      <c r="B190" s="47" t="s">
        <v>64</v>
      </c>
      <c r="F190" s="72">
        <v>0</v>
      </c>
      <c r="G190" s="72">
        <v>4519</v>
      </c>
      <c r="H190" s="123">
        <f>G190+F190</f>
        <v>4519</v>
      </c>
    </row>
    <row r="191" spans="2:8" ht="12.75">
      <c r="B191" s="47" t="s">
        <v>237</v>
      </c>
      <c r="F191" s="72">
        <v>0</v>
      </c>
      <c r="G191" s="72">
        <v>31461</v>
      </c>
      <c r="H191" s="123">
        <f>G191+F191</f>
        <v>31461</v>
      </c>
    </row>
    <row r="192" spans="2:8" ht="12.75">
      <c r="B192" s="47" t="s">
        <v>65</v>
      </c>
      <c r="F192" s="72">
        <v>0</v>
      </c>
      <c r="G192" s="72">
        <v>86712</v>
      </c>
      <c r="H192" s="123">
        <f>G192+F192</f>
        <v>86712</v>
      </c>
    </row>
    <row r="193" spans="2:8" ht="12.75">
      <c r="B193" s="47" t="s">
        <v>238</v>
      </c>
      <c r="F193" s="72">
        <v>0</v>
      </c>
      <c r="G193" s="72">
        <v>53</v>
      </c>
      <c r="H193" s="123">
        <f>G193+F193</f>
        <v>53</v>
      </c>
    </row>
    <row r="194" spans="2:8" ht="12.75">
      <c r="B194" s="47" t="s">
        <v>165</v>
      </c>
      <c r="F194" s="73">
        <v>125</v>
      </c>
      <c r="G194" s="73">
        <v>0</v>
      </c>
      <c r="H194" s="112">
        <f>G194+F194</f>
        <v>125</v>
      </c>
    </row>
    <row r="195" spans="2:8" ht="12.75">
      <c r="B195" s="47"/>
      <c r="F195" s="72">
        <f>SUM(F190:F194)</f>
        <v>125</v>
      </c>
      <c r="G195" s="72">
        <f>SUM(G190:G194)</f>
        <v>122745</v>
      </c>
      <c r="H195" s="72">
        <f>SUM(H190:H194)</f>
        <v>122870</v>
      </c>
    </row>
    <row r="196" spans="2:8" ht="12.75">
      <c r="B196" s="47" t="s">
        <v>66</v>
      </c>
      <c r="F196" s="109">
        <v>22766</v>
      </c>
      <c r="G196" s="72">
        <v>0</v>
      </c>
      <c r="H196" s="73">
        <f>F196+G196</f>
        <v>22766</v>
      </c>
    </row>
    <row r="197" spans="6:8" ht="12.75">
      <c r="F197" s="74">
        <f>SUM(F195:F196)</f>
        <v>22891</v>
      </c>
      <c r="G197" s="75">
        <f>SUM(G195:G196)</f>
        <v>122745</v>
      </c>
      <c r="H197" s="74">
        <f>SUM(H195:H196)</f>
        <v>145636</v>
      </c>
    </row>
    <row r="198" spans="6:8" ht="12.75">
      <c r="F198" s="93"/>
      <c r="G198" s="110"/>
      <c r="H198" s="93"/>
    </row>
    <row r="199" spans="2:8" ht="12.75">
      <c r="B199" s="5" t="s">
        <v>67</v>
      </c>
      <c r="F199" s="110"/>
      <c r="G199" s="77"/>
      <c r="H199" s="77"/>
    </row>
    <row r="200" spans="6:8" ht="12.75">
      <c r="F200" s="110"/>
      <c r="G200" s="77"/>
      <c r="H200" s="77"/>
    </row>
    <row r="201" spans="2:8" ht="12.75">
      <c r="B201" s="47" t="str">
        <f>B196</f>
        <v>Term loan</v>
      </c>
      <c r="F201" s="110">
        <v>1053</v>
      </c>
      <c r="G201" s="111">
        <v>0</v>
      </c>
      <c r="H201" s="110">
        <f>F201+G201</f>
        <v>1053</v>
      </c>
    </row>
    <row r="202" spans="2:8" ht="12.75">
      <c r="B202" s="47" t="s">
        <v>166</v>
      </c>
      <c r="E202" s="5" t="s">
        <v>156</v>
      </c>
      <c r="F202" s="112">
        <v>152</v>
      </c>
      <c r="G202" s="113">
        <v>0</v>
      </c>
      <c r="H202" s="112">
        <f>F202+G202</f>
        <v>152</v>
      </c>
    </row>
    <row r="203" spans="2:8" ht="12.75">
      <c r="B203" s="47"/>
      <c r="F203" s="75">
        <f>SUM(F201:F202)</f>
        <v>1205</v>
      </c>
      <c r="G203" s="75">
        <f>SUM(G201:G202)</f>
        <v>0</v>
      </c>
      <c r="H203" s="75">
        <f>SUM(H201:H202)</f>
        <v>1205</v>
      </c>
    </row>
    <row r="204" spans="2:8" ht="12.75">
      <c r="B204" s="47"/>
      <c r="F204" s="140"/>
      <c r="G204" s="142"/>
      <c r="H204" s="140"/>
    </row>
    <row r="205" spans="2:8" ht="13.5" thickBot="1">
      <c r="B205" s="5" t="s">
        <v>19</v>
      </c>
      <c r="F205" s="83">
        <f>F197+F203</f>
        <v>24096</v>
      </c>
      <c r="G205" s="83">
        <f>G197+G203</f>
        <v>122745</v>
      </c>
      <c r="H205" s="83">
        <f>H197+H203</f>
        <v>146841</v>
      </c>
    </row>
    <row r="206" spans="6:8" ht="13.5" thickTop="1">
      <c r="F206" s="44"/>
      <c r="G206" s="44"/>
      <c r="H206" s="44"/>
    </row>
    <row r="207" spans="2:7" ht="12.75">
      <c r="B207" s="5" t="s">
        <v>167</v>
      </c>
      <c r="G207" s="32" t="s">
        <v>177</v>
      </c>
    </row>
    <row r="208" spans="7:8" ht="12.75">
      <c r="G208" s="134" t="s">
        <v>197</v>
      </c>
      <c r="H208" s="32" t="s">
        <v>2</v>
      </c>
    </row>
    <row r="209" spans="7:8" ht="12.75">
      <c r="G209" s="135" t="s">
        <v>215</v>
      </c>
      <c r="H209" s="67" t="s">
        <v>164</v>
      </c>
    </row>
    <row r="210" spans="7:8" ht="12.75">
      <c r="G210" s="67"/>
      <c r="H210" s="67"/>
    </row>
    <row r="211" spans="2:8" ht="12.75">
      <c r="B211" s="33" t="s">
        <v>62</v>
      </c>
      <c r="G211" s="67"/>
      <c r="H211" s="67"/>
    </row>
    <row r="212" spans="2:8" ht="12.75">
      <c r="B212" s="5" t="s">
        <v>199</v>
      </c>
      <c r="G212" s="142">
        <v>12500</v>
      </c>
      <c r="H212" s="142">
        <v>5761</v>
      </c>
    </row>
    <row r="213" spans="7:8" ht="12.75">
      <c r="G213" s="142"/>
      <c r="H213" s="142"/>
    </row>
    <row r="214" spans="2:8" ht="12.75">
      <c r="B214" s="33" t="s">
        <v>63</v>
      </c>
      <c r="G214" s="143"/>
      <c r="H214" s="142"/>
    </row>
    <row r="215" spans="2:8" ht="12.75">
      <c r="B215" s="5" t="s">
        <v>198</v>
      </c>
      <c r="G215" s="142">
        <f>6975+31235</f>
        <v>38210</v>
      </c>
      <c r="H215" s="142">
        <v>15666</v>
      </c>
    </row>
    <row r="216" spans="7:8" ht="12.75">
      <c r="G216" s="142"/>
      <c r="H216" s="142"/>
    </row>
    <row r="217" spans="2:8" ht="13.5" thickBot="1">
      <c r="B217" s="5" t="s">
        <v>19</v>
      </c>
      <c r="G217" s="142"/>
      <c r="H217" s="144">
        <f>SUM(H212:H215)</f>
        <v>21427</v>
      </c>
    </row>
    <row r="218" spans="7:8" ht="13.5" thickTop="1">
      <c r="G218" s="60"/>
      <c r="H218" s="60"/>
    </row>
    <row r="219" spans="7:8" ht="12.75">
      <c r="G219" s="60"/>
      <c r="H219" s="60"/>
    </row>
    <row r="220" spans="1:2" ht="12.75">
      <c r="A220" s="40" t="s">
        <v>84</v>
      </c>
      <c r="B220" s="33" t="s">
        <v>68</v>
      </c>
    </row>
    <row r="222" spans="1:8" ht="12.75">
      <c r="A222" s="58"/>
      <c r="B222" s="58"/>
      <c r="C222" s="58"/>
      <c r="D222" s="58"/>
      <c r="E222" s="58"/>
      <c r="F222" s="58"/>
      <c r="G222" s="59"/>
      <c r="H222" s="58"/>
    </row>
    <row r="223" spans="1:8" ht="12.75">
      <c r="A223" s="58"/>
      <c r="B223" s="58"/>
      <c r="C223" s="58"/>
      <c r="D223" s="58"/>
      <c r="E223" s="58"/>
      <c r="F223" s="58"/>
      <c r="G223" s="59"/>
      <c r="H223" s="58"/>
    </row>
    <row r="224" spans="1:8" ht="12.75">
      <c r="A224" s="58"/>
      <c r="B224" s="58"/>
      <c r="C224" s="58"/>
      <c r="D224" s="58"/>
      <c r="E224" s="58"/>
      <c r="F224" s="58"/>
      <c r="G224" s="59"/>
      <c r="H224" s="58"/>
    </row>
    <row r="225" spans="1:8" ht="12.75">
      <c r="A225" s="58"/>
      <c r="B225" s="58"/>
      <c r="C225" s="58"/>
      <c r="D225" s="58"/>
      <c r="E225" s="58"/>
      <c r="F225" s="58"/>
      <c r="G225" s="59"/>
      <c r="H225" s="58"/>
    </row>
    <row r="226" spans="1:8" ht="12.75">
      <c r="A226" s="58"/>
      <c r="B226" s="58"/>
      <c r="C226" s="58"/>
      <c r="D226" s="58"/>
      <c r="E226" s="58"/>
      <c r="F226" s="58"/>
      <c r="G226" s="59"/>
      <c r="H226" s="58"/>
    </row>
    <row r="227" spans="1:8" ht="12.75">
      <c r="A227" s="58"/>
      <c r="B227" s="58"/>
      <c r="C227" s="58"/>
      <c r="D227" s="58"/>
      <c r="E227" s="58"/>
      <c r="F227" s="58"/>
      <c r="G227" s="59"/>
      <c r="H227" s="58"/>
    </row>
    <row r="228" spans="1:8" ht="12.75">
      <c r="A228" s="58"/>
      <c r="B228" s="58"/>
      <c r="C228" s="58"/>
      <c r="D228" s="58"/>
      <c r="E228" s="58"/>
      <c r="F228" s="58"/>
      <c r="G228" s="59"/>
      <c r="H228" s="58"/>
    </row>
    <row r="229" spans="1:8" ht="12.75">
      <c r="A229" s="58"/>
      <c r="B229" s="58"/>
      <c r="C229" s="58"/>
      <c r="D229" s="58"/>
      <c r="E229" s="58"/>
      <c r="F229" s="58"/>
      <c r="G229" s="59"/>
      <c r="H229" s="58"/>
    </row>
    <row r="230" spans="1:8" ht="12.75">
      <c r="A230" s="58"/>
      <c r="B230" s="58"/>
      <c r="C230" s="58"/>
      <c r="D230" s="58"/>
      <c r="E230" s="58"/>
      <c r="F230" s="58"/>
      <c r="G230" s="59"/>
      <c r="H230" s="58"/>
    </row>
    <row r="231" spans="1:8" ht="12.75">
      <c r="A231" s="58"/>
      <c r="B231" s="58"/>
      <c r="C231" s="58"/>
      <c r="D231" s="58"/>
      <c r="E231" s="58"/>
      <c r="F231" s="58"/>
      <c r="G231" s="59"/>
      <c r="H231" s="58"/>
    </row>
    <row r="232" spans="1:8" ht="12.75">
      <c r="A232" s="58"/>
      <c r="B232" s="58"/>
      <c r="C232" s="58"/>
      <c r="D232" s="58"/>
      <c r="E232" s="58"/>
      <c r="F232" s="58"/>
      <c r="G232" s="59"/>
      <c r="H232" s="58"/>
    </row>
    <row r="233" spans="1:2" ht="12.75">
      <c r="A233" s="40" t="s">
        <v>85</v>
      </c>
      <c r="B233" s="33" t="s">
        <v>69</v>
      </c>
    </row>
    <row r="234" ht="12.75">
      <c r="A234" s="33"/>
    </row>
    <row r="235" ht="12.75">
      <c r="A235" s="33"/>
    </row>
    <row r="236" ht="12.75">
      <c r="A236" s="33"/>
    </row>
    <row r="237" spans="1:2" ht="13.5" customHeight="1">
      <c r="A237" s="40" t="s">
        <v>86</v>
      </c>
      <c r="B237" s="33" t="s">
        <v>70</v>
      </c>
    </row>
    <row r="238" ht="13.5" customHeight="1"/>
    <row r="239" ht="13.5" customHeight="1"/>
    <row r="240" ht="13.5" customHeight="1"/>
    <row r="241" ht="13.5" customHeight="1"/>
    <row r="242" ht="13.5" customHeight="1"/>
    <row r="243" ht="13.5" customHeight="1"/>
    <row r="244" ht="13.5" customHeight="1"/>
    <row r="245" ht="13.5" customHeight="1"/>
    <row r="246" spans="1:2" ht="13.5" customHeight="1">
      <c r="A246" s="40" t="s">
        <v>87</v>
      </c>
      <c r="B246" s="33" t="s">
        <v>111</v>
      </c>
    </row>
    <row r="247" spans="5:8" ht="13.5" customHeight="1">
      <c r="E247" s="2"/>
      <c r="F247" s="2"/>
      <c r="G247" s="2"/>
      <c r="H247" s="3"/>
    </row>
    <row r="248" spans="2:8" ht="13.5" customHeight="1">
      <c r="B248" s="33" t="s">
        <v>100</v>
      </c>
      <c r="C248" s="33" t="s">
        <v>112</v>
      </c>
      <c r="G248" s="31"/>
      <c r="H248" s="31"/>
    </row>
    <row r="249" spans="3:8" ht="13.5" customHeight="1">
      <c r="C249" s="5" t="s">
        <v>213</v>
      </c>
      <c r="G249" s="66"/>
      <c r="H249" s="66"/>
    </row>
    <row r="250" spans="3:8" ht="13.5" customHeight="1">
      <c r="C250" s="5" t="s">
        <v>214</v>
      </c>
      <c r="G250" s="66"/>
      <c r="H250" s="66"/>
    </row>
    <row r="251" spans="7:8" ht="13.5" customHeight="1">
      <c r="G251" s="31"/>
      <c r="H251" s="31"/>
    </row>
    <row r="252" spans="5:8" ht="13.5" customHeight="1">
      <c r="E252" s="154" t="s">
        <v>92</v>
      </c>
      <c r="F252" s="154"/>
      <c r="G252" s="154" t="s">
        <v>92</v>
      </c>
      <c r="H252" s="154"/>
    </row>
    <row r="253" spans="5:8" ht="13.5" customHeight="1">
      <c r="E253" s="61">
        <v>39538</v>
      </c>
      <c r="F253" s="61">
        <v>39172</v>
      </c>
      <c r="G253" s="61">
        <f>E253</f>
        <v>39538</v>
      </c>
      <c r="H253" s="61">
        <f>F253</f>
        <v>39172</v>
      </c>
    </row>
    <row r="254" spans="5:8" ht="13.5" customHeight="1">
      <c r="E254" s="58"/>
      <c r="F254" s="58"/>
      <c r="G254" s="145"/>
      <c r="H254" s="145"/>
    </row>
    <row r="255" spans="3:8" ht="13.5" customHeight="1">
      <c r="C255" s="5" t="s">
        <v>210</v>
      </c>
      <c r="E255" s="58"/>
      <c r="F255" s="58"/>
      <c r="G255" s="145"/>
      <c r="H255" s="145"/>
    </row>
    <row r="256" spans="3:8" ht="13.5" customHeight="1">
      <c r="C256" s="5" t="s">
        <v>212</v>
      </c>
      <c r="E256" s="104">
        <f>'income statement'!D32</f>
        <v>3427</v>
      </c>
      <c r="F256" s="104">
        <f>'income statement'!E32</f>
        <v>-5260</v>
      </c>
      <c r="G256" s="104">
        <f>'income statement'!G32</f>
        <v>3427</v>
      </c>
      <c r="H256" s="104">
        <f>'income statement'!H32</f>
        <v>-5260</v>
      </c>
    </row>
    <row r="257" spans="5:8" ht="13.5" customHeight="1">
      <c r="E257" s="102"/>
      <c r="F257" s="101"/>
      <c r="G257" s="101"/>
      <c r="H257" s="101"/>
    </row>
    <row r="258" spans="3:8" ht="13.5" customHeight="1">
      <c r="C258" s="5" t="s">
        <v>183</v>
      </c>
      <c r="E258" s="102"/>
      <c r="F258" s="101"/>
      <c r="G258" s="101"/>
      <c r="H258" s="101"/>
    </row>
    <row r="259" spans="3:8" ht="13.5" customHeight="1">
      <c r="C259" s="5" t="s">
        <v>184</v>
      </c>
      <c r="E259" s="59">
        <v>64286</v>
      </c>
      <c r="F259" s="59">
        <v>64212</v>
      </c>
      <c r="G259" s="59">
        <f>+E259</f>
        <v>64286</v>
      </c>
      <c r="H259" s="101">
        <f>+F259</f>
        <v>64212</v>
      </c>
    </row>
    <row r="260" spans="5:8" ht="13.5" customHeight="1">
      <c r="E260" s="59"/>
      <c r="F260" s="59"/>
      <c r="G260" s="59"/>
      <c r="H260" s="101"/>
    </row>
    <row r="261" spans="3:8" ht="13.5" customHeight="1" thickBot="1">
      <c r="C261" s="33" t="s">
        <v>115</v>
      </c>
      <c r="E261" s="146">
        <f>E256/E259*100</f>
        <v>5.330865196154684</v>
      </c>
      <c r="F261" s="146">
        <f>F256/F259*100</f>
        <v>-8.191615274403539</v>
      </c>
      <c r="G261" s="146">
        <f>G256/G259*100</f>
        <v>5.330865196154684</v>
      </c>
      <c r="H261" s="146">
        <f>H256/H259*100</f>
        <v>-8.191615274403539</v>
      </c>
    </row>
    <row r="262" spans="5:8" ht="13.5" customHeight="1" thickTop="1">
      <c r="E262" s="132"/>
      <c r="F262" s="132"/>
      <c r="G262" s="132"/>
      <c r="H262" s="132"/>
    </row>
    <row r="263" spans="2:8" ht="13.5" customHeight="1">
      <c r="B263" s="33" t="s">
        <v>114</v>
      </c>
      <c r="C263" s="33" t="s">
        <v>113</v>
      </c>
      <c r="G263" s="31"/>
      <c r="H263" s="31"/>
    </row>
    <row r="264" spans="3:8" ht="13.5" customHeight="1">
      <c r="C264" s="5" t="s">
        <v>200</v>
      </c>
      <c r="G264" s="31"/>
      <c r="H264" s="31"/>
    </row>
    <row r="265" spans="3:8" ht="13.5" customHeight="1">
      <c r="C265" s="5" t="s">
        <v>201</v>
      </c>
      <c r="G265" s="31"/>
      <c r="H265" s="31"/>
    </row>
    <row r="266" spans="7:8" ht="12.75" customHeight="1">
      <c r="G266" s="31"/>
      <c r="H266" s="31"/>
    </row>
    <row r="267" spans="5:8" ht="12.75" customHeight="1">
      <c r="E267" s="154" t="s">
        <v>92</v>
      </c>
      <c r="F267" s="154"/>
      <c r="G267" s="154" t="s">
        <v>92</v>
      </c>
      <c r="H267" s="154"/>
    </row>
    <row r="268" spans="5:8" ht="12.75" customHeight="1">
      <c r="E268" s="61">
        <f>+E253</f>
        <v>39538</v>
      </c>
      <c r="F268" s="61">
        <f>+F253</f>
        <v>39172</v>
      </c>
      <c r="G268" s="61">
        <f>+G253</f>
        <v>39538</v>
      </c>
      <c r="H268" s="61">
        <f>+H253</f>
        <v>39172</v>
      </c>
    </row>
    <row r="269" spans="5:8" ht="12.75" customHeight="1">
      <c r="E269" s="58"/>
      <c r="F269" s="58"/>
      <c r="G269" s="145"/>
      <c r="H269" s="145"/>
    </row>
    <row r="270" spans="3:8" ht="12.75" customHeight="1">
      <c r="C270" s="5" t="s">
        <v>210</v>
      </c>
      <c r="E270" s="58"/>
      <c r="F270" s="58"/>
      <c r="G270" s="145"/>
      <c r="H270" s="145"/>
    </row>
    <row r="271" spans="3:8" ht="13.5" customHeight="1">
      <c r="C271" s="5" t="s">
        <v>212</v>
      </c>
      <c r="E271" s="104">
        <f>'income statement'!D32</f>
        <v>3427</v>
      </c>
      <c r="F271" s="104">
        <f>'income statement'!E32</f>
        <v>-5260</v>
      </c>
      <c r="G271" s="104">
        <f>+'income statement'!G32</f>
        <v>3427</v>
      </c>
      <c r="H271" s="104">
        <f>+'income statement'!H32</f>
        <v>-5260</v>
      </c>
    </row>
    <row r="272" spans="5:8" ht="13.5" customHeight="1">
      <c r="E272" s="102"/>
      <c r="F272" s="101"/>
      <c r="G272" s="101"/>
      <c r="H272" s="101"/>
    </row>
    <row r="273" spans="3:8" ht="13.5" customHeight="1">
      <c r="C273" s="5" t="s">
        <v>183</v>
      </c>
      <c r="E273" s="102"/>
      <c r="F273" s="101"/>
      <c r="G273" s="101"/>
      <c r="H273" s="101"/>
    </row>
    <row r="274" spans="3:8" ht="13.5" customHeight="1">
      <c r="C274" s="5" t="s">
        <v>184</v>
      </c>
      <c r="E274" s="101">
        <f>E259</f>
        <v>64286</v>
      </c>
      <c r="F274" s="59">
        <f>+F259</f>
        <v>64212</v>
      </c>
      <c r="G274" s="101">
        <f>G259</f>
        <v>64286</v>
      </c>
      <c r="H274" s="101">
        <f>+H259</f>
        <v>64212</v>
      </c>
    </row>
    <row r="275" spans="5:8" ht="13.5" customHeight="1">
      <c r="E275" s="59"/>
      <c r="F275" s="59"/>
      <c r="G275" s="59"/>
      <c r="H275" s="101"/>
    </row>
    <row r="276" spans="3:8" ht="13.5" customHeight="1">
      <c r="C276" s="5" t="s">
        <v>105</v>
      </c>
      <c r="E276" s="59">
        <v>0</v>
      </c>
      <c r="F276" s="59">
        <v>636</v>
      </c>
      <c r="G276" s="59">
        <v>0</v>
      </c>
      <c r="H276" s="101">
        <v>636</v>
      </c>
    </row>
    <row r="277" spans="5:8" ht="13.5" customHeight="1">
      <c r="E277" s="59"/>
      <c r="F277" s="59"/>
      <c r="G277" s="59"/>
      <c r="H277" s="101"/>
    </row>
    <row r="278" spans="3:8" ht="13.5" customHeight="1">
      <c r="C278" s="5" t="s">
        <v>185</v>
      </c>
      <c r="E278" s="59"/>
      <c r="F278" s="59"/>
      <c r="G278" s="59"/>
      <c r="H278" s="101"/>
    </row>
    <row r="279" spans="3:8" ht="13.5" customHeight="1">
      <c r="C279" s="5" t="s">
        <v>186</v>
      </c>
      <c r="E279" s="147">
        <f>SUM(E274:E278)</f>
        <v>64286</v>
      </c>
      <c r="F279" s="147">
        <f>SUM(F274:F278)</f>
        <v>64848</v>
      </c>
      <c r="G279" s="147">
        <f>SUM(G274:G278)</f>
        <v>64286</v>
      </c>
      <c r="H279" s="147">
        <f>SUM(H274:H278)</f>
        <v>64848</v>
      </c>
    </row>
    <row r="280" spans="5:8" ht="13.5" customHeight="1">
      <c r="E280" s="59"/>
      <c r="F280" s="59"/>
      <c r="G280" s="59"/>
      <c r="H280" s="101"/>
    </row>
    <row r="281" spans="3:8" ht="13.5" customHeight="1" thickBot="1">
      <c r="C281" s="33" t="s">
        <v>116</v>
      </c>
      <c r="E281" s="146">
        <f>E271/E279*100</f>
        <v>5.330865196154684</v>
      </c>
      <c r="F281" s="146">
        <f>F271/F279*100</f>
        <v>-8.11127559832223</v>
      </c>
      <c r="G281" s="146">
        <f>G271/G279*100</f>
        <v>5.330865196154684</v>
      </c>
      <c r="H281" s="146">
        <f>H271/H279*100</f>
        <v>-8.11127559832223</v>
      </c>
    </row>
    <row r="282" spans="3:8" ht="13.5" customHeight="1" thickTop="1">
      <c r="C282" s="33"/>
      <c r="E282" s="63"/>
      <c r="F282" s="63"/>
      <c r="G282" s="63"/>
      <c r="H282" s="63"/>
    </row>
    <row r="283" spans="3:8" ht="13.5" customHeight="1">
      <c r="C283" s="33"/>
      <c r="E283" s="63"/>
      <c r="F283" s="63"/>
      <c r="G283" s="63"/>
      <c r="H283" s="63"/>
    </row>
    <row r="284" spans="3:8" ht="13.5" customHeight="1">
      <c r="C284" s="33"/>
      <c r="E284" s="63"/>
      <c r="F284" s="63"/>
      <c r="G284" s="63"/>
      <c r="H284" s="63"/>
    </row>
    <row r="285" spans="3:8" ht="13.5" customHeight="1">
      <c r="C285" s="33"/>
      <c r="E285" s="63"/>
      <c r="F285" s="63"/>
      <c r="G285" s="63"/>
      <c r="H285" s="63"/>
    </row>
    <row r="286" spans="1:2" ht="12.75">
      <c r="A286" s="40" t="s">
        <v>88</v>
      </c>
      <c r="B286" s="33" t="s">
        <v>27</v>
      </c>
    </row>
    <row r="287" ht="12.75">
      <c r="A287" s="33"/>
    </row>
    <row r="288" ht="12.75">
      <c r="A288" s="33"/>
    </row>
    <row r="289" ht="12.75">
      <c r="A289" s="33"/>
    </row>
    <row r="290" spans="3:8" ht="13.5" customHeight="1">
      <c r="C290" s="33"/>
      <c r="E290" s="63"/>
      <c r="F290" s="63"/>
      <c r="G290" s="63"/>
      <c r="H290" s="63"/>
    </row>
    <row r="291" spans="1:7" ht="13.5" customHeight="1">
      <c r="A291" s="40" t="s">
        <v>171</v>
      </c>
      <c r="B291" s="33" t="s">
        <v>71</v>
      </c>
      <c r="G291" s="48"/>
    </row>
    <row r="292" spans="1:7" ht="13.5" customHeight="1">
      <c r="A292" s="40"/>
      <c r="B292" s="33"/>
      <c r="G292" s="48"/>
    </row>
    <row r="293" ht="13.5" customHeight="1"/>
    <row r="294" ht="13.5" customHeight="1"/>
    <row r="295" ht="13.5" customHeight="1"/>
    <row r="317" ht="15">
      <c r="E317" s="38"/>
    </row>
    <row r="406" s="27" customFormat="1" ht="12.75">
      <c r="G406" s="8"/>
    </row>
    <row r="407" spans="1:7" s="27" customFormat="1" ht="12.75">
      <c r="A407" s="49"/>
      <c r="G407" s="8"/>
    </row>
    <row r="408" s="27" customFormat="1" ht="12.75">
      <c r="G408" s="8"/>
    </row>
    <row r="409" s="27" customFormat="1" ht="12.75">
      <c r="G409" s="8"/>
    </row>
    <row r="410" s="27" customFormat="1" ht="12.75">
      <c r="G410" s="8"/>
    </row>
    <row r="411" s="27" customFormat="1" ht="12.75">
      <c r="G411" s="8"/>
    </row>
    <row r="412" spans="1:7" s="27" customFormat="1" ht="12.75">
      <c r="A412" s="49"/>
      <c r="G412" s="8"/>
    </row>
    <row r="413" s="27" customFormat="1" ht="12.75">
      <c r="G413" s="8"/>
    </row>
    <row r="414" s="27" customFormat="1" ht="12.75">
      <c r="G414" s="8"/>
    </row>
    <row r="415" s="27" customFormat="1" ht="12.75">
      <c r="G415" s="8"/>
    </row>
    <row r="416" spans="1:7" s="27" customFormat="1" ht="12.75">
      <c r="A416" s="49"/>
      <c r="G416" s="8"/>
    </row>
    <row r="417" spans="1:7" s="27" customFormat="1" ht="12.75">
      <c r="A417" s="49"/>
      <c r="E417" s="50"/>
      <c r="F417" s="50"/>
      <c r="G417" s="8"/>
    </row>
    <row r="418" spans="5:7" s="27" customFormat="1" ht="12.75">
      <c r="E418" s="51"/>
      <c r="F418" s="51"/>
      <c r="G418" s="8"/>
    </row>
    <row r="419" spans="5:7" s="27" customFormat="1" ht="12.75">
      <c r="E419" s="46"/>
      <c r="F419" s="8"/>
      <c r="G419" s="8"/>
    </row>
    <row r="420" s="27" customFormat="1" ht="12.75">
      <c r="G420" s="8"/>
    </row>
    <row r="421" s="27" customFormat="1" ht="12.75">
      <c r="G421" s="8"/>
    </row>
    <row r="422" s="27" customFormat="1" ht="12.75">
      <c r="G422" s="8"/>
    </row>
    <row r="423" s="27" customFormat="1" ht="12.75">
      <c r="G423" s="8"/>
    </row>
    <row r="424" s="27" customFormat="1" ht="12.75">
      <c r="G424" s="8"/>
    </row>
    <row r="425" s="27" customFormat="1" ht="12.75">
      <c r="G425" s="8"/>
    </row>
    <row r="426" s="27" customFormat="1" ht="12.75">
      <c r="G426" s="8"/>
    </row>
    <row r="427" s="27" customFormat="1" ht="12.75">
      <c r="G427" s="8"/>
    </row>
    <row r="428" s="27" customFormat="1" ht="12.75">
      <c r="G428" s="8"/>
    </row>
    <row r="429" s="27" customFormat="1" ht="12.75">
      <c r="G429" s="8"/>
    </row>
    <row r="430" s="27" customFormat="1" ht="12.75">
      <c r="G430" s="8"/>
    </row>
    <row r="431" s="27" customFormat="1" ht="12.75">
      <c r="G431" s="8"/>
    </row>
    <row r="432" s="27" customFormat="1" ht="12.75">
      <c r="G432" s="8"/>
    </row>
    <row r="433" s="27" customFormat="1" ht="12.75">
      <c r="G433" s="8"/>
    </row>
    <row r="434" s="27" customFormat="1" ht="12.75">
      <c r="G434" s="8"/>
    </row>
    <row r="435" s="27" customFormat="1" ht="12.75">
      <c r="G435" s="8"/>
    </row>
    <row r="436" s="27" customFormat="1" ht="12.75">
      <c r="G436" s="8"/>
    </row>
    <row r="437" s="27" customFormat="1" ht="12.75">
      <c r="G437" s="8"/>
    </row>
    <row r="438" s="27" customFormat="1" ht="12.75">
      <c r="G438" s="8"/>
    </row>
    <row r="439" spans="1:7" s="27" customFormat="1" ht="12.75">
      <c r="A439" s="49"/>
      <c r="G439" s="8"/>
    </row>
    <row r="440" s="27" customFormat="1" ht="12.75">
      <c r="G440" s="8"/>
    </row>
    <row r="441" spans="1:7" s="27" customFormat="1" ht="12.75">
      <c r="A441" s="49"/>
      <c r="G441" s="8"/>
    </row>
    <row r="442" spans="1:7" s="27" customFormat="1" ht="12.75">
      <c r="A442" s="49"/>
      <c r="G442" s="8"/>
    </row>
    <row r="443" s="27" customFormat="1" ht="12.75">
      <c r="G443" s="8"/>
    </row>
    <row r="444" s="27" customFormat="1" ht="12.75">
      <c r="G444" s="8"/>
    </row>
    <row r="445" spans="6:7" s="27" customFormat="1" ht="12.75">
      <c r="F445" s="51"/>
      <c r="G445" s="8"/>
    </row>
    <row r="446" s="27" customFormat="1" ht="12.75">
      <c r="G446" s="8"/>
    </row>
    <row r="447" spans="1:7" s="27" customFormat="1" ht="12.75">
      <c r="A447" s="49"/>
      <c r="G447" s="8"/>
    </row>
    <row r="448" s="27" customFormat="1" ht="12.75">
      <c r="G448" s="8"/>
    </row>
    <row r="449" s="27" customFormat="1" ht="12.75">
      <c r="G449" s="8"/>
    </row>
    <row r="450" s="27" customFormat="1" ht="12.75">
      <c r="G450" s="8"/>
    </row>
    <row r="451" s="27" customFormat="1" ht="12.75">
      <c r="G451" s="8"/>
    </row>
    <row r="452" s="27" customFormat="1" ht="12.75">
      <c r="G452" s="8"/>
    </row>
    <row r="453" s="27" customFormat="1" ht="12.75">
      <c r="G453" s="8"/>
    </row>
    <row r="454" s="27" customFormat="1" ht="12.75">
      <c r="G454" s="8"/>
    </row>
    <row r="455" s="27" customFormat="1" ht="12.75">
      <c r="G455" s="8"/>
    </row>
    <row r="456" s="27" customFormat="1" ht="12.75">
      <c r="G456" s="8"/>
    </row>
    <row r="457" s="27" customFormat="1" ht="12.75">
      <c r="G457" s="8"/>
    </row>
    <row r="458" s="27" customFormat="1" ht="12.75">
      <c r="G458" s="8"/>
    </row>
    <row r="459" s="27" customFormat="1" ht="12.75">
      <c r="G459" s="8"/>
    </row>
    <row r="460" s="27" customFormat="1" ht="12.75">
      <c r="G460" s="8"/>
    </row>
    <row r="461" s="27" customFormat="1" ht="12.75">
      <c r="G461" s="8"/>
    </row>
    <row r="462" spans="1:7" s="27" customFormat="1" ht="12.75">
      <c r="A462" s="49"/>
      <c r="G462" s="8"/>
    </row>
    <row r="463" spans="6:7" s="27" customFormat="1" ht="12.75">
      <c r="F463" s="51"/>
      <c r="G463" s="8"/>
    </row>
    <row r="464" s="27" customFormat="1" ht="12.75">
      <c r="G464" s="8"/>
    </row>
    <row r="465" s="27" customFormat="1" ht="12.75">
      <c r="G465" s="8"/>
    </row>
    <row r="466" s="27" customFormat="1" ht="12.75">
      <c r="G466" s="8"/>
    </row>
    <row r="467" spans="4:7" s="27" customFormat="1" ht="12.75">
      <c r="D467" s="50"/>
      <c r="E467" s="50"/>
      <c r="F467" s="50"/>
      <c r="G467" s="8"/>
    </row>
    <row r="468" spans="4:7" s="27" customFormat="1" ht="12.75">
      <c r="D468" s="50"/>
      <c r="E468" s="50"/>
      <c r="F468" s="50"/>
      <c r="G468" s="8"/>
    </row>
    <row r="469" spans="1:7" s="27" customFormat="1" ht="12.75">
      <c r="A469" s="52"/>
      <c r="D469" s="8"/>
      <c r="E469" s="8"/>
      <c r="F469" s="44"/>
      <c r="G469" s="8"/>
    </row>
    <row r="470" spans="1:8" s="27" customFormat="1" ht="12.75">
      <c r="A470" s="52"/>
      <c r="D470" s="8"/>
      <c r="E470" s="8"/>
      <c r="F470" s="44"/>
      <c r="G470" s="8"/>
      <c r="H470" s="44"/>
    </row>
    <row r="471" spans="1:8" s="27" customFormat="1" ht="12.75">
      <c r="A471" s="52"/>
      <c r="D471" s="8"/>
      <c r="E471" s="8"/>
      <c r="F471" s="44"/>
      <c r="G471" s="8"/>
      <c r="H471" s="44"/>
    </row>
    <row r="472" spans="1:7" s="27" customFormat="1" ht="12.75">
      <c r="A472" s="52"/>
      <c r="D472" s="8"/>
      <c r="E472" s="8"/>
      <c r="F472" s="44"/>
      <c r="G472" s="8"/>
    </row>
    <row r="473" spans="1:8" s="27" customFormat="1" ht="12.75">
      <c r="A473" s="52"/>
      <c r="D473" s="8"/>
      <c r="E473" s="8"/>
      <c r="F473" s="8"/>
      <c r="G473" s="8"/>
      <c r="H473" s="44"/>
    </row>
    <row r="474" spans="1:7" s="27" customFormat="1" ht="12.75">
      <c r="A474" s="52"/>
      <c r="D474" s="52"/>
      <c r="E474" s="46"/>
      <c r="F474" s="8"/>
      <c r="G474" s="8"/>
    </row>
    <row r="475" spans="4:7" s="27" customFormat="1" ht="12.75">
      <c r="D475" s="8"/>
      <c r="E475" s="44"/>
      <c r="F475" s="8"/>
      <c r="G475" s="8"/>
    </row>
    <row r="476" spans="4:7" s="27" customFormat="1" ht="12.75">
      <c r="D476" s="44"/>
      <c r="G476" s="8"/>
    </row>
    <row r="477" spans="4:7" s="27" customFormat="1" ht="12.75">
      <c r="D477" s="44"/>
      <c r="G477" s="8"/>
    </row>
    <row r="478" spans="1:7" s="27" customFormat="1" ht="12.75">
      <c r="A478" s="52"/>
      <c r="D478" s="44"/>
      <c r="F478" s="44"/>
      <c r="G478" s="8"/>
    </row>
    <row r="479" spans="4:7" s="27" customFormat="1" ht="12.75">
      <c r="D479" s="44"/>
      <c r="E479" s="44"/>
      <c r="F479" s="44"/>
      <c r="G479" s="8"/>
    </row>
    <row r="480" spans="4:7" s="27" customFormat="1" ht="12.75">
      <c r="D480" s="44"/>
      <c r="E480" s="44"/>
      <c r="F480" s="44"/>
      <c r="G480" s="8"/>
    </row>
    <row r="481" spans="6:7" s="27" customFormat="1" ht="12.75">
      <c r="F481" s="44"/>
      <c r="G481" s="8"/>
    </row>
    <row r="482" spans="6:7" s="27" customFormat="1" ht="12.75">
      <c r="F482" s="44"/>
      <c r="G482" s="8"/>
    </row>
    <row r="483" spans="6:7" s="27" customFormat="1" ht="12.75">
      <c r="F483" s="44"/>
      <c r="G483" s="8"/>
    </row>
    <row r="484" spans="6:7" s="27" customFormat="1" ht="12.75">
      <c r="F484" s="44"/>
      <c r="G484" s="8"/>
    </row>
    <row r="485" s="27" customFormat="1" ht="12.75">
      <c r="G485" s="8"/>
    </row>
    <row r="486" s="27" customFormat="1" ht="12.75">
      <c r="G486" s="8"/>
    </row>
    <row r="487" s="27" customFormat="1" ht="12.75">
      <c r="G487" s="8"/>
    </row>
    <row r="488" s="27" customFormat="1" ht="12.75">
      <c r="G488" s="8"/>
    </row>
    <row r="489" s="27" customFormat="1" ht="12.75">
      <c r="G489" s="8"/>
    </row>
    <row r="490" s="27" customFormat="1" ht="12.75">
      <c r="G490" s="8"/>
    </row>
    <row r="491" s="27" customFormat="1" ht="12.75">
      <c r="G491" s="8"/>
    </row>
    <row r="492" s="27" customFormat="1" ht="12.75">
      <c r="G492" s="8"/>
    </row>
    <row r="493" s="27" customFormat="1" ht="12.75">
      <c r="G493" s="8"/>
    </row>
    <row r="494" s="27" customFormat="1" ht="12.75">
      <c r="G494" s="8"/>
    </row>
    <row r="495" s="27" customFormat="1" ht="12.75">
      <c r="G495" s="8"/>
    </row>
    <row r="496" s="27" customFormat="1" ht="12.75">
      <c r="G496" s="8"/>
    </row>
    <row r="497" s="27" customFormat="1" ht="12.75">
      <c r="G497" s="8"/>
    </row>
    <row r="498" s="27" customFormat="1" ht="12.75">
      <c r="G498" s="8"/>
    </row>
    <row r="499" s="27" customFormat="1" ht="12.75">
      <c r="G499" s="8"/>
    </row>
    <row r="500" s="27" customFormat="1" ht="12.75">
      <c r="G500" s="8"/>
    </row>
    <row r="501" s="27" customFormat="1" ht="12.75">
      <c r="G501" s="8"/>
    </row>
    <row r="502" s="27" customFormat="1" ht="12.75">
      <c r="G502" s="8"/>
    </row>
    <row r="503" s="27" customFormat="1" ht="12.75">
      <c r="G503" s="8"/>
    </row>
    <row r="504" s="27" customFormat="1" ht="12.75">
      <c r="G504" s="8"/>
    </row>
    <row r="505" s="27" customFormat="1" ht="12.75">
      <c r="G505" s="8"/>
    </row>
    <row r="506" s="27" customFormat="1" ht="12.75">
      <c r="G506" s="8"/>
    </row>
    <row r="507" s="27" customFormat="1" ht="12.75">
      <c r="G507" s="8"/>
    </row>
    <row r="508" spans="4:7" s="27" customFormat="1" ht="12.75">
      <c r="D508" s="8"/>
      <c r="E508" s="8"/>
      <c r="F508" s="8"/>
      <c r="G508" s="8"/>
    </row>
    <row r="509" spans="4:7" s="27" customFormat="1" ht="12.75">
      <c r="D509" s="8"/>
      <c r="E509" s="53"/>
      <c r="F509" s="8"/>
      <c r="G509" s="8"/>
    </row>
    <row r="510" spans="1:7" s="27" customFormat="1" ht="12.75">
      <c r="A510" s="49"/>
      <c r="G510" s="8"/>
    </row>
    <row r="511" s="27" customFormat="1" ht="12.75">
      <c r="G511" s="8"/>
    </row>
    <row r="512" spans="4:7" s="27" customFormat="1" ht="12.75">
      <c r="D512" s="51"/>
      <c r="E512" s="51"/>
      <c r="F512" s="51"/>
      <c r="G512" s="8"/>
    </row>
    <row r="513" spans="4:7" s="27" customFormat="1" ht="12.75">
      <c r="D513" s="51"/>
      <c r="E513" s="51"/>
      <c r="F513" s="51"/>
      <c r="G513" s="8"/>
    </row>
    <row r="514" spans="4:7" s="27" customFormat="1" ht="12.75">
      <c r="D514" s="8"/>
      <c r="E514" s="8"/>
      <c r="F514" s="54"/>
      <c r="G514" s="8"/>
    </row>
    <row r="515" s="27" customFormat="1" ht="12.75">
      <c r="G515" s="8"/>
    </row>
    <row r="516" s="27" customFormat="1" ht="12.75">
      <c r="G516" s="8"/>
    </row>
    <row r="517" s="27" customFormat="1" ht="12.75">
      <c r="G517" s="8"/>
    </row>
    <row r="518" s="27" customFormat="1" ht="12.75">
      <c r="G518" s="8"/>
    </row>
    <row r="519" s="27" customFormat="1" ht="12.75">
      <c r="G519" s="8"/>
    </row>
    <row r="520" s="27" customFormat="1" ht="12.75">
      <c r="G520" s="8"/>
    </row>
    <row r="521" s="27" customFormat="1" ht="12.75">
      <c r="G521" s="8"/>
    </row>
    <row r="522" s="27" customFormat="1" ht="12.75">
      <c r="G522" s="8"/>
    </row>
    <row r="523" s="27" customFormat="1" ht="12.75">
      <c r="G523" s="8"/>
    </row>
    <row r="524" s="27" customFormat="1" ht="12.75">
      <c r="G524" s="8"/>
    </row>
    <row r="525" spans="1:7" s="27" customFormat="1" ht="12.75">
      <c r="A525" s="49"/>
      <c r="G525" s="8"/>
    </row>
    <row r="526" spans="5:7" s="27" customFormat="1" ht="12.75">
      <c r="E526" s="51"/>
      <c r="F526" s="51"/>
      <c r="G526" s="8"/>
    </row>
    <row r="527" spans="1:7" s="27" customFormat="1" ht="12.75">
      <c r="A527" s="49"/>
      <c r="E527" s="51"/>
      <c r="F527" s="51"/>
      <c r="G527" s="8"/>
    </row>
    <row r="528" spans="5:7" s="27" customFormat="1" ht="12.75">
      <c r="E528" s="51"/>
      <c r="F528" s="51"/>
      <c r="G528" s="8"/>
    </row>
    <row r="529" spans="5:7" s="27" customFormat="1" ht="12.75">
      <c r="E529" s="8"/>
      <c r="F529" s="8"/>
      <c r="G529" s="8"/>
    </row>
    <row r="530" s="27" customFormat="1" ht="12.75">
      <c r="G530" s="8"/>
    </row>
    <row r="531" s="27" customFormat="1" ht="12.75">
      <c r="G531" s="8"/>
    </row>
    <row r="532" spans="5:7" s="27" customFormat="1" ht="12.75">
      <c r="E532" s="8"/>
      <c r="F532" s="8"/>
      <c r="G532" s="8"/>
    </row>
    <row r="533" spans="5:7" s="27" customFormat="1" ht="12.75">
      <c r="E533" s="8"/>
      <c r="F533" s="8"/>
      <c r="G533" s="8"/>
    </row>
    <row r="534" spans="5:7" s="27" customFormat="1" ht="12.75">
      <c r="E534" s="8"/>
      <c r="F534" s="8"/>
      <c r="G534" s="8"/>
    </row>
    <row r="535" s="27" customFormat="1" ht="12.75">
      <c r="G535" s="8"/>
    </row>
    <row r="536" s="27" customFormat="1" ht="12.75">
      <c r="G536" s="8"/>
    </row>
    <row r="537" s="27" customFormat="1" ht="12.75">
      <c r="G537" s="8"/>
    </row>
    <row r="538" s="27" customFormat="1" ht="12.75">
      <c r="G538" s="8"/>
    </row>
    <row r="539" s="27" customFormat="1" ht="12.75">
      <c r="G539" s="8"/>
    </row>
    <row r="540" s="27" customFormat="1" ht="12.75">
      <c r="G540" s="8"/>
    </row>
    <row r="541" s="27" customFormat="1" ht="12.75">
      <c r="G541" s="8"/>
    </row>
    <row r="542" s="27" customFormat="1" ht="12.75">
      <c r="G542" s="8"/>
    </row>
    <row r="543" s="27" customFormat="1" ht="12.75">
      <c r="G543" s="8"/>
    </row>
    <row r="544" spans="1:7" s="27" customFormat="1" ht="12.75">
      <c r="A544" s="49"/>
      <c r="G544" s="8"/>
    </row>
    <row r="545" s="27" customFormat="1" ht="12.75">
      <c r="G545" s="8"/>
    </row>
    <row r="546" s="27" customFormat="1" ht="12.75">
      <c r="G546" s="8"/>
    </row>
    <row r="547" s="27" customFormat="1" ht="12.75">
      <c r="G547" s="8"/>
    </row>
    <row r="548" s="27" customFormat="1" ht="12.75">
      <c r="G548" s="8"/>
    </row>
    <row r="549" s="27" customFormat="1" ht="12.75">
      <c r="G549" s="8"/>
    </row>
    <row r="550" spans="1:7" s="27" customFormat="1" ht="12.75">
      <c r="A550" s="49"/>
      <c r="G550" s="8"/>
    </row>
    <row r="551" spans="1:7" s="27" customFormat="1" ht="12.75">
      <c r="A551" s="49"/>
      <c r="G551" s="8"/>
    </row>
    <row r="552" s="27" customFormat="1" ht="12.75">
      <c r="G552" s="8"/>
    </row>
    <row r="553" s="27" customFormat="1" ht="12.75">
      <c r="G553" s="8"/>
    </row>
    <row r="554" s="27" customFormat="1" ht="12.75">
      <c r="G554" s="8"/>
    </row>
    <row r="555" s="27" customFormat="1" ht="12.75">
      <c r="G555" s="8"/>
    </row>
    <row r="556" s="27" customFormat="1" ht="12.75">
      <c r="G556" s="8"/>
    </row>
    <row r="557" spans="1:7" s="27" customFormat="1" ht="12.75">
      <c r="A557" s="49"/>
      <c r="G557" s="8"/>
    </row>
    <row r="558" s="27" customFormat="1" ht="12.75">
      <c r="G558" s="8"/>
    </row>
    <row r="559" s="27" customFormat="1" ht="12.75">
      <c r="G559" s="8"/>
    </row>
    <row r="560" s="27" customFormat="1" ht="12.75">
      <c r="G560" s="8"/>
    </row>
    <row r="561" s="27" customFormat="1" ht="12.75">
      <c r="G561" s="8"/>
    </row>
    <row r="562" s="27" customFormat="1" ht="12.75">
      <c r="G562" s="8"/>
    </row>
    <row r="563" s="27" customFormat="1" ht="12.75">
      <c r="G563" s="8"/>
    </row>
    <row r="564" s="27" customFormat="1" ht="12.75">
      <c r="G564" s="8"/>
    </row>
    <row r="565" s="27" customFormat="1" ht="12.75">
      <c r="G565" s="8"/>
    </row>
    <row r="566" spans="1:7" s="27" customFormat="1" ht="12.75">
      <c r="A566" s="49"/>
      <c r="G566" s="8"/>
    </row>
    <row r="567" s="27" customFormat="1" ht="12.75">
      <c r="G567" s="8"/>
    </row>
    <row r="568" s="27" customFormat="1" ht="12.75">
      <c r="G568" s="8"/>
    </row>
    <row r="569" s="27" customFormat="1" ht="12.75">
      <c r="G569" s="8"/>
    </row>
    <row r="570" s="27" customFormat="1" ht="12.75">
      <c r="G570" s="8"/>
    </row>
    <row r="571" spans="1:7" s="27" customFormat="1" ht="12.75">
      <c r="A571" s="49"/>
      <c r="G571" s="8"/>
    </row>
    <row r="572" spans="1:7" s="27" customFormat="1" ht="12.75">
      <c r="A572" s="49"/>
      <c r="G572" s="8"/>
    </row>
    <row r="573" s="27" customFormat="1" ht="12.75">
      <c r="G573" s="8"/>
    </row>
    <row r="574" s="27" customFormat="1" ht="12.75">
      <c r="G574" s="8"/>
    </row>
    <row r="575" s="27" customFormat="1" ht="12.75">
      <c r="G575" s="8"/>
    </row>
    <row r="576" s="27" customFormat="1" ht="12.75">
      <c r="G576" s="8"/>
    </row>
    <row r="577" s="27" customFormat="1" ht="12.75">
      <c r="G577" s="8"/>
    </row>
    <row r="578" s="27" customFormat="1" ht="12.75">
      <c r="G578" s="8"/>
    </row>
    <row r="579" s="27" customFormat="1" ht="12.75">
      <c r="G579" s="8"/>
    </row>
    <row r="580" s="27" customFormat="1" ht="12.75">
      <c r="G580" s="8"/>
    </row>
    <row r="581" s="27" customFormat="1" ht="12.75">
      <c r="G581" s="8"/>
    </row>
    <row r="582" s="27" customFormat="1" ht="12.75">
      <c r="G582" s="8"/>
    </row>
    <row r="583" s="27" customFormat="1" ht="12.75">
      <c r="G583" s="8"/>
    </row>
    <row r="584" s="27" customFormat="1" ht="12.75">
      <c r="G584" s="8"/>
    </row>
    <row r="585" s="27" customFormat="1" ht="12.75">
      <c r="G585" s="8"/>
    </row>
    <row r="586" s="27" customFormat="1" ht="12.75">
      <c r="G586" s="8"/>
    </row>
    <row r="587" s="27" customFormat="1" ht="12.75">
      <c r="G587" s="8"/>
    </row>
    <row r="588" spans="1:7" s="27" customFormat="1" ht="12.75">
      <c r="A588" s="49"/>
      <c r="G588" s="8"/>
    </row>
    <row r="589" s="27" customFormat="1" ht="12.75">
      <c r="G589" s="8"/>
    </row>
  </sheetData>
  <mergeCells count="6">
    <mergeCell ref="E267:F267"/>
    <mergeCell ref="G267:H267"/>
    <mergeCell ref="E51:F51"/>
    <mergeCell ref="G51:H51"/>
    <mergeCell ref="E252:F252"/>
    <mergeCell ref="G252:H252"/>
  </mergeCells>
  <printOptions/>
  <pageMargins left="0.5" right="0.5" top="0.5" bottom="0.5" header="0.25" footer="0.25"/>
  <pageSetup firstPageNumber="5" useFirstPageNumber="1" fitToHeight="5" fitToWidth="5" horizontalDpi="600" verticalDpi="600" orientation="portrait" paperSize="9" scale="95" r:id="rId2"/>
  <headerFooter alignWithMargins="0">
    <oddFooter>&amp;C&amp;"Times New Roman,標準"&amp;P</oddFooter>
  </headerFooter>
  <rowBreaks count="3" manualBreakCount="3">
    <brk id="130" max="7" man="1"/>
    <brk id="183" max="7" man="1"/>
    <brk id="24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Owner</cp:lastModifiedBy>
  <cp:lastPrinted>2008-05-29T02:40:11Z</cp:lastPrinted>
  <dcterms:created xsi:type="dcterms:W3CDTF">2004-06-09T09:00:43Z</dcterms:created>
  <dcterms:modified xsi:type="dcterms:W3CDTF">2008-05-29T08:00:29Z</dcterms:modified>
  <cp:category/>
  <cp:version/>
  <cp:contentType/>
  <cp:contentStatus/>
</cp:coreProperties>
</file>