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35" windowWidth="8505" windowHeight="4530" tabRatio="602"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<sst xmlns="http://schemas.openxmlformats.org/spreadsheetml/2006/main" count="266" uniqueCount="212">
  <si>
    <t>TA WIN HOLDINGS BERHAD (Company No. 291592-U)</t>
  </si>
  <si>
    <t>CONDENSED CONSOLIDATED INCOME STATEMENT</t>
  </si>
  <si>
    <t>Note</t>
  </si>
  <si>
    <t>RM'000</t>
  </si>
  <si>
    <t>Revenue</t>
  </si>
  <si>
    <t>Operating expenses</t>
  </si>
  <si>
    <t>Other operating income</t>
  </si>
  <si>
    <t>Profit from operations</t>
  </si>
  <si>
    <t>Finance expenses</t>
  </si>
  <si>
    <t>Profit before taxation</t>
  </si>
  <si>
    <t>Taxation</t>
  </si>
  <si>
    <t>Net profit for the period / year</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</si>
  <si>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</si>
  <si>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</si>
  <si>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</si>
  <si>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</si>
  <si>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</si>
  <si>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</si>
  <si>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</si>
  <si>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</si>
  <si>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</si>
  <si>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</si>
  <si>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</si>
  <si>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</si>
  <si>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</si>
  <si>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</si>
  <si>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</si>
  <si>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</si>
  <si>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</si>
  <si>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</si>
  <si>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</si>
  <si>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</si>
  <si>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</si>
  <si>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</si>
  <si>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</si>
  <si>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</si>
  <si>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</si>
  <si>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</si>
  <si>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</si>
  <si>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</si>
  <si>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</si>
  <si>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</si>
  <si>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</si>
  <si>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 xml:space="preserve">CONDENSED CONSOLIDATED STATEMENTS OF  CHANGES IN EQUITY </t>
  </si>
  <si>
    <t>Share</t>
  </si>
  <si>
    <t xml:space="preserve">Share </t>
  </si>
  <si>
    <t xml:space="preserve">Distributable </t>
  </si>
  <si>
    <t>capital</t>
  </si>
  <si>
    <t>premium</t>
  </si>
  <si>
    <t>retained profits</t>
  </si>
  <si>
    <t>Total</t>
  </si>
  <si>
    <t>At 1 January 2003</t>
  </si>
  <si>
    <t>financial statements.</t>
  </si>
  <si>
    <t>Net cash used in investing activities</t>
  </si>
  <si>
    <t>Cash and cash equivalents comprise:</t>
  </si>
  <si>
    <t>Cash and bank balances</t>
  </si>
  <si>
    <t>to the interim financial statements.</t>
  </si>
  <si>
    <t>TA WIN HOLDINGS BERHAD (Company No.291592-U)</t>
  </si>
  <si>
    <t>1.</t>
  </si>
  <si>
    <t>Basis of Preparation</t>
  </si>
  <si>
    <t>(a)</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</si>
  <si>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</si>
  <si>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</si>
  <si>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</si>
  <si>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</si>
  <si>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</si>
  <si>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</si>
  <si>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</si>
  <si>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</si>
  <si>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</si>
  <si>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</si>
  <si>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</si>
  <si>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</si>
  <si>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</si>
  <si>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</si>
  <si>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</si>
  <si>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</si>
  <si>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</si>
  <si>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</si>
  <si>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</si>
  <si>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</si>
  <si>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</si>
  <si>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</si>
  <si>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</si>
  <si>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</si>
  <si>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</si>
  <si>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</si>
  <si>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</si>
  <si>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Year -To-Date</t>
  </si>
  <si>
    <t xml:space="preserve">    (RM'000)</t>
  </si>
  <si>
    <t xml:space="preserve">      (RM'000)</t>
  </si>
  <si>
    <t xml:space="preserve">   Revenue</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</si>
  <si>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</si>
  <si>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</si>
  <si>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</si>
  <si>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</si>
  <si>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</si>
  <si>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</si>
  <si>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</si>
  <si>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</si>
  <si>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</si>
  <si>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</si>
  <si>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</si>
  <si>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</si>
  <si>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</si>
  <si>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</si>
  <si>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</si>
  <si>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</si>
  <si>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</si>
  <si>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</si>
  <si>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</si>
  <si>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</si>
  <si>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</si>
  <si>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</si>
  <si>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</si>
  <si>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Earnings Per Share</t>
  </si>
  <si>
    <t>Authorisation for Issue</t>
  </si>
  <si>
    <t>Net profit for the period</t>
  </si>
  <si>
    <t xml:space="preserve">   Net profit for the period</t>
  </si>
  <si>
    <t xml:space="preserve">   Profit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</si>
  <si>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</si>
  <si>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</si>
  <si>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</si>
  <si>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</si>
  <si>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</si>
  <si>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</si>
  <si>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</si>
  <si>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</si>
  <si>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</si>
  <si>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</si>
  <si>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</si>
  <si>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</si>
  <si>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</si>
  <si>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</si>
  <si>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</si>
  <si>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</si>
  <si>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</si>
  <si>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</si>
  <si>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</si>
  <si>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</si>
  <si>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</si>
  <si>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</si>
  <si>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</si>
  <si>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</si>
  <si>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</si>
  <si>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RM'000</t>
  </si>
  <si>
    <t>3 months ended</t>
  </si>
  <si>
    <t>At book value</t>
  </si>
  <si>
    <t>At market value</t>
  </si>
  <si>
    <t xml:space="preserve">Non-Distributable </t>
  </si>
  <si>
    <t>Part A - Explanatory Notes Pursuant to MASB 26</t>
  </si>
  <si>
    <t xml:space="preserve">CONDENSED CONSOLIDATED CASH FLOW STATEMENT FOR THE </t>
  </si>
  <si>
    <t>3 months ended</t>
  </si>
  <si>
    <t>3 months ended</t>
  </si>
  <si>
    <t>Net profit for the period (RM'000)</t>
  </si>
  <si>
    <t>Basic earnings per share (sen)</t>
  </si>
  <si>
    <t>20</t>
  </si>
  <si>
    <t>ended 31 December 2003 and the accompanying explanatory notes attached to the interim financial statements.</t>
  </si>
  <si>
    <t>At 1 January 2004</t>
  </si>
  <si>
    <t>statements for the year ended 31 December 2003 and the accompanying explanatory notes attached to the interim</t>
  </si>
  <si>
    <t>At beginning of financial period</t>
  </si>
  <si>
    <t>At end of financial period</t>
  </si>
  <si>
    <t>statements for the year ended 31 December 2003 and the accompanying explanatory notes attached</t>
  </si>
  <si>
    <t>People's Republic of China</t>
  </si>
  <si>
    <t xml:space="preserve">Hire Purchase </t>
  </si>
  <si>
    <t>Hire Purchase</t>
  </si>
  <si>
    <t>Republic of Mauritius</t>
  </si>
  <si>
    <t>Changes in Contingent Liabilities and Contingent Assets</t>
  </si>
  <si>
    <t>Net increase/(decrease) in cash and cash equivalents</t>
  </si>
  <si>
    <t xml:space="preserve">Exchange </t>
  </si>
  <si>
    <t xml:space="preserve">translation </t>
  </si>
  <si>
    <t>reserves</t>
  </si>
  <si>
    <t>EXCHANGE TRANSLATION RESERVES</t>
  </si>
  <si>
    <t>The calculation of earnings per share for Year 2003 has been adjusted to reflect the bonus issue of 16,000,000 new ordinary shares during</t>
  </si>
  <si>
    <t>the year ended 31 December 2003 and the accompanying explanatory notes attached to the interim financial statements.</t>
  </si>
  <si>
    <t xml:space="preserve">   Profit from operations</t>
  </si>
  <si>
    <t>Basic earnings per share</t>
  </si>
  <si>
    <t>Weighted average number of ordinary shares in issue ('000)</t>
  </si>
  <si>
    <t>Breakdown of group borrowings is as follow:</t>
  </si>
  <si>
    <t>All the Group's borrowings are denominated in Ringgit Malaysia (RM).</t>
  </si>
  <si>
    <t xml:space="preserve"> </t>
  </si>
  <si>
    <t>Diluted earnings per share</t>
  </si>
  <si>
    <t>Diluted earnings per share (sen)</t>
  </si>
  <si>
    <t>Revaluation</t>
  </si>
  <si>
    <t xml:space="preserve">Issued of shares, pursuant to </t>
  </si>
  <si>
    <t xml:space="preserve">Currency translation differences </t>
  </si>
  <si>
    <t>Net cash from financing activities</t>
  </si>
  <si>
    <t>Earnings per share (sen)</t>
  </si>
  <si>
    <t xml:space="preserve">         - Diluted</t>
  </si>
  <si>
    <t xml:space="preserve">         - Basic</t>
  </si>
  <si>
    <t xml:space="preserve">Arising from revaluation of land </t>
  </si>
  <si>
    <t xml:space="preserve">     arising in the period</t>
  </si>
  <si>
    <t xml:space="preserve">     and buildings</t>
  </si>
  <si>
    <t xml:space="preserve">     Employees' Share Option Scheme</t>
  </si>
  <si>
    <t xml:space="preserve">     bonus issue</t>
  </si>
  <si>
    <t>Weighted average number of ordinary shares for</t>
  </si>
  <si>
    <t>REVALUATION RESERVES</t>
  </si>
  <si>
    <t>Adjustment for share options ('000)</t>
  </si>
  <si>
    <t xml:space="preserve">   diluted earnings per share ('000)</t>
  </si>
  <si>
    <t>Part B - Explanatory Notes Pursuant to Appendix 9B of the Listing Requirements of Bursa Malaysia Securities Berhad</t>
  </si>
  <si>
    <t>FOR THE QUARTER ENDED 31 DECEMBER 2004 (UNAUDITED)</t>
  </si>
  <si>
    <t>12 months ended</t>
  </si>
  <si>
    <t>AS AT 31 DECEMBER 2004 (UNAUDITED)</t>
  </si>
  <si>
    <t>At 31 December 2004</t>
  </si>
  <si>
    <t>At 31 December 2003</t>
  </si>
  <si>
    <t>QUARTER ENDED 31 DECEMBER 2004 (UNAUDITED)</t>
  </si>
  <si>
    <t>NOTES TO INTERIM FINANCIAL REPORT ENDED 31 DECEMBER 2004</t>
  </si>
  <si>
    <t xml:space="preserve"> 31.12.2004</t>
  </si>
  <si>
    <t>31.12.04</t>
  </si>
  <si>
    <t>30.09.04</t>
  </si>
  <si>
    <t xml:space="preserve"> the financial year.</t>
  </si>
  <si>
    <t>Net cash (used in)/from operating activities</t>
  </si>
</sst>
</file>

<file path=xl/styles.xml><?xml version="1.0" encoding="utf-8"?>
<styleSheet xmlns="http://schemas.openxmlformats.org/spreadsheetml/2006/main">
  <numFmts count="66">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0_);_(* \(#,##0.000\);_(* &quot;-&quot;??_);_(@_)"/>
    <numFmt numFmtId="189" formatCode="_(* #,##0.0_);_(* \(#,##0.0\);_(* &quot;-&quot;??_);_(@_)"/>
    <numFmt numFmtId="190" formatCode="_(* #,##0_);_(* \(#,##0\);_(* &quot;-&quot;??_);_(@_)"/>
    <numFmt numFmtId="191" formatCode="_(* #,##0.0000_);_(* \(#,##0.0000\);_(* &quot;-&quot;??_);_(@_)"/>
    <numFmt numFmtId="192" formatCode="_(* #,##0.00_);_(* \(#,##0.00\);_(* &quot;-&quot;_);_(@_)"/>
    <numFmt numFmtId="193" formatCode="0.0%"/>
    <numFmt numFmtId="194" formatCode="0.0000"/>
    <numFmt numFmtId="195" formatCode="_(* #,##0.0000_);_(* \(#,##0.0000\);_(* &quot;-&quot;_);_(@_)"/>
    <numFmt numFmtId="196" formatCode="_(* #,##0.0000000_);_(* \(#,##0.0000000\);_(* &quot;-&quot;??_);_(@_)"/>
    <numFmt numFmtId="197" formatCode="_-* #,##0_-;\-* #,##0_-;_-* &quot;-&quot;??_-;_-@_-"/>
    <numFmt numFmtId="198" formatCode="0_);\(0\)"/>
    <numFmt numFmtId="199" formatCode="0.0"/>
    <numFmt numFmtId="200" formatCode="0_);[Red]\(0\)"/>
    <numFmt numFmtId="201" formatCode="0.00_)"/>
    <numFmt numFmtId="202" formatCode="#,##0.000"/>
    <numFmt numFmtId="203" formatCode="0.000%"/>
    <numFmt numFmtId="204" formatCode="_(* #,##0.0_);_(* \(#,##0.0\);_(* &quot;-&quot;?_);_(@_)"/>
    <numFmt numFmtId="205" formatCode="#,##0.00000_);\(#,##0.00000\)"/>
    <numFmt numFmtId="206" formatCode="mmm\-yyyy"/>
    <numFmt numFmtId="207" formatCode="0.00%;\(0.00\)%"/>
    <numFmt numFmtId="208" formatCode="#,##0.000_);[Red]\(#,##0.000\)"/>
    <numFmt numFmtId="209" formatCode="&quot;RM&quot;#,##0_);[Red]\(&quot;RM&quot;#,##0\)"/>
    <numFmt numFmtId="210" formatCode="d/m/yyyy"/>
    <numFmt numFmtId="211" formatCode="&quot;$&quot;#,##0.00"/>
    <numFmt numFmtId="212" formatCode="General_)"/>
    <numFmt numFmtId="213" formatCode="0\ \ "/>
    <numFmt numFmtId="214" formatCode="mm&quot;月&quot;dd&quot;日&quot;"/>
    <numFmt numFmtId="215" formatCode="_(* #,##0.0_);_(* \(#,##0.0\);_(* &quot;-&quot;_);_(@_)"/>
    <numFmt numFmtId="216" formatCode="_(* #,##0.000_);_(* \(#,##0.000\);_(* &quot;-&quot;_);_(@_)"/>
    <numFmt numFmtId="217" formatCode="_-* #,##0.0_-;\-* #,##0.0_-;_-* &quot;-&quot;??_-;_-@_-"/>
    <numFmt numFmtId="218" formatCode="0.0000000"/>
    <numFmt numFmtId="219" formatCode="0.000000"/>
    <numFmt numFmtId="220" formatCode="0.00000"/>
    <numFmt numFmtId="221" formatCode="0.000"/>
  </numFmts>
  <fonts count="18">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
      <u val="single"/>
      <sz val="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10" fontId="3" fillId="0" borderId="0">
      <alignment/>
      <protection/>
    </xf>
    <xf numFmtId="211" fontId="3" fillId="0" borderId="0">
      <alignment/>
      <protection/>
    </xf>
    <xf numFmtId="0" fontId="2" fillId="3" borderId="0">
      <alignment horizontal="righ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207" fontId="4" fillId="0" borderId="0">
      <alignment/>
      <protection locked="0"/>
    </xf>
    <xf numFmtId="208" fontId="3" fillId="0" borderId="0">
      <alignment/>
      <protection locked="0"/>
    </xf>
    <xf numFmtId="0" fontId="8" fillId="0" borderId="0" applyNumberFormat="0" applyFill="0" applyBorder="0" applyAlignment="0" applyProtection="0"/>
    <xf numFmtId="203" fontId="3" fillId="0" borderId="0">
      <alignment/>
      <protection locked="0"/>
    </xf>
    <xf numFmtId="203" fontId="3" fillId="0" borderId="0">
      <alignment/>
      <protection locked="0"/>
    </xf>
    <xf numFmtId="0" fontId="7" fillId="0" borderId="0" applyNumberFormat="0" applyFill="0" applyBorder="0" applyAlignment="0" applyProtection="0"/>
    <xf numFmtId="5" fontId="3" fillId="0" borderId="0">
      <alignment horizontal="center"/>
      <protection/>
    </xf>
    <xf numFmtId="209" fontId="3" fillId="0" borderId="0" applyFont="0" applyFill="0" applyBorder="0" applyAlignment="0" applyProtection="0"/>
    <xf numFmtId="201" fontId="5" fillId="0" borderId="0">
      <alignment/>
      <protection/>
    </xf>
    <xf numFmtId="0" fontId="0" fillId="0" borderId="0">
      <alignment/>
      <protection/>
    </xf>
    <xf numFmtId="9" fontId="0" fillId="0" borderId="0" applyFont="0" applyFill="0" applyBorder="0" applyAlignment="0" applyProtection="0"/>
    <xf numFmtId="212" fontId="6" fillId="0" borderId="0">
      <alignment/>
      <protection/>
    </xf>
    <xf numFmtId="203" fontId="3" fillId="0" borderId="3">
      <alignment/>
      <protection locked="0"/>
    </xf>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01">
    <xf numFmtId="0" fontId="0" fillId="0" borderId="0" xfId="0" applyAlignment="1">
      <alignment/>
    </xf>
    <xf numFmtId="190" fontId="9" fillId="0" borderId="0" xfId="45" applyNumberFormat="1" applyFont="1" applyAlignment="1">
      <alignment horizontal="left"/>
    </xf>
    <xf numFmtId="190" fontId="10" fillId="0" borderId="0" xfId="45" applyNumberFormat="1" applyFont="1" applyAlignment="1">
      <alignment/>
    </xf>
    <xf numFmtId="190" fontId="10" fillId="0" borderId="0" xfId="45" applyNumberFormat="1" applyFont="1" applyAlignment="1">
      <alignment horizontal="center"/>
    </xf>
    <xf numFmtId="190" fontId="9" fillId="0" borderId="0" xfId="45" applyNumberFormat="1" applyFont="1" applyAlignment="1">
      <alignment/>
    </xf>
    <xf numFmtId="190" fontId="9" fillId="0" borderId="0" xfId="45" applyNumberFormat="1" applyFont="1" applyAlignment="1">
      <alignment horizontal="center"/>
    </xf>
    <xf numFmtId="15" fontId="9" fillId="0" borderId="0" xfId="45" applyNumberFormat="1" applyFont="1" applyAlignment="1">
      <alignment horizontal="center"/>
    </xf>
    <xf numFmtId="15" fontId="10"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90" fontId="11" fillId="0" borderId="0" xfId="45" applyNumberFormat="1" applyFont="1" applyAlignment="1">
      <alignment/>
    </xf>
    <xf numFmtId="190" fontId="11" fillId="0" borderId="0" xfId="45" applyNumberFormat="1" applyFont="1" applyBorder="1" applyAlignment="1">
      <alignment/>
    </xf>
    <xf numFmtId="190" fontId="11" fillId="0" borderId="4" xfId="45" applyNumberFormat="1" applyFont="1" applyBorder="1" applyAlignment="1">
      <alignment/>
    </xf>
    <xf numFmtId="190" fontId="11" fillId="0" borderId="0" xfId="39" applyNumberFormat="1" applyFont="1">
      <alignment/>
      <protection/>
    </xf>
    <xf numFmtId="190" fontId="11" fillId="0" borderId="5" xfId="45" applyNumberFormat="1" applyFont="1" applyBorder="1" applyAlignment="1">
      <alignment/>
    </xf>
    <xf numFmtId="190" fontId="11" fillId="0" borderId="0" xfId="39" applyNumberFormat="1" applyFont="1" applyAlignment="1">
      <alignment horizontal="center"/>
      <protection/>
    </xf>
    <xf numFmtId="190" fontId="11" fillId="0" borderId="0" xfId="45" applyNumberFormat="1" applyFont="1" applyAlignment="1">
      <alignment horizontal="center"/>
    </xf>
    <xf numFmtId="190" fontId="11" fillId="0" borderId="0" xfId="45" applyNumberFormat="1" applyFont="1" applyBorder="1" applyAlignment="1">
      <alignment horizontal="center"/>
    </xf>
    <xf numFmtId="169" fontId="9" fillId="0" borderId="0" xfId="45" applyNumberFormat="1" applyFont="1" applyAlignment="1">
      <alignment horizontal="left"/>
    </xf>
    <xf numFmtId="169" fontId="10" fillId="0" borderId="0" xfId="45" applyNumberFormat="1" applyFont="1" applyAlignment="1">
      <alignment horizontal="left"/>
    </xf>
    <xf numFmtId="169" fontId="10" fillId="0" borderId="0" xfId="45" applyNumberFormat="1" applyFont="1" applyAlignment="1">
      <alignment/>
    </xf>
    <xf numFmtId="169" fontId="10" fillId="0" borderId="0" xfId="45" applyNumberFormat="1" applyFont="1" applyAlignment="1">
      <alignment horizontal="center"/>
    </xf>
    <xf numFmtId="169" fontId="9" fillId="0" borderId="0" xfId="45" applyNumberFormat="1" applyFont="1" applyAlignment="1">
      <alignment horizontal="center"/>
    </xf>
    <xf numFmtId="190" fontId="9" fillId="0" borderId="0" xfId="45" applyNumberFormat="1" applyFont="1" applyAlignment="1">
      <alignment horizontal="right"/>
    </xf>
    <xf numFmtId="169" fontId="9" fillId="0" borderId="0" xfId="45" applyNumberFormat="1" applyFont="1" applyAlignment="1">
      <alignment horizontal="right"/>
    </xf>
    <xf numFmtId="169" fontId="10" fillId="0" borderId="0" xfId="45" applyNumberFormat="1" applyFont="1" applyAlignment="1" quotePrefix="1">
      <alignment horizontal="center"/>
    </xf>
    <xf numFmtId="190" fontId="10" fillId="0" borderId="6" xfId="45" applyNumberFormat="1" applyFont="1" applyBorder="1" applyAlignment="1">
      <alignment/>
    </xf>
    <xf numFmtId="190" fontId="10" fillId="0" borderId="7" xfId="45" applyNumberFormat="1" applyFont="1" applyBorder="1" applyAlignment="1">
      <alignment/>
    </xf>
    <xf numFmtId="190" fontId="10" fillId="0" borderId="1" xfId="45" applyNumberFormat="1" applyFont="1" applyBorder="1" applyAlignment="1">
      <alignment/>
    </xf>
    <xf numFmtId="190" fontId="10" fillId="0" borderId="4" xfId="45" applyNumberFormat="1" applyFont="1" applyBorder="1" applyAlignment="1">
      <alignment/>
    </xf>
    <xf numFmtId="190" fontId="10" fillId="0" borderId="2" xfId="45" applyNumberFormat="1" applyFont="1" applyBorder="1" applyAlignment="1">
      <alignment/>
    </xf>
    <xf numFmtId="169" fontId="10" fillId="0" borderId="0" xfId="45" applyNumberFormat="1" applyFont="1" applyBorder="1" applyAlignment="1">
      <alignment/>
    </xf>
    <xf numFmtId="195" fontId="10" fillId="0" borderId="0" xfId="45" applyNumberFormat="1" applyFont="1" applyAlignment="1">
      <alignment horizontal="right"/>
    </xf>
    <xf numFmtId="169" fontId="10" fillId="0" borderId="0" xfId="45" applyNumberFormat="1" applyFont="1" applyAlignment="1">
      <alignment horizontal="righ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pplyAlignment="1">
      <alignment horizontal="left"/>
      <protection/>
    </xf>
    <xf numFmtId="0" fontId="12" fillId="0" borderId="0" xfId="39" applyFont="1">
      <alignment/>
      <protection/>
    </xf>
    <xf numFmtId="190" fontId="11" fillId="0" borderId="3" xfId="45" applyNumberFormat="1" applyFont="1" applyBorder="1" applyAlignment="1">
      <alignment/>
    </xf>
    <xf numFmtId="190" fontId="11" fillId="0" borderId="0" xfId="45" applyNumberFormat="1" applyFont="1" applyAlignment="1">
      <alignment horizontal="right"/>
    </xf>
    <xf numFmtId="0" fontId="13" fillId="0" borderId="0" xfId="39" applyFont="1">
      <alignment/>
      <protection/>
    </xf>
    <xf numFmtId="190" fontId="10" fillId="0" borderId="8" xfId="45" applyNumberFormat="1" applyFont="1" applyBorder="1" applyAlignment="1">
      <alignment/>
    </xf>
    <xf numFmtId="190" fontId="13" fillId="0" borderId="0" xfId="39" applyNumberFormat="1" applyFont="1">
      <alignment/>
      <protection/>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190" fontId="11" fillId="0" borderId="9" xfId="45" applyNumberFormat="1" applyFont="1" applyBorder="1" applyAlignment="1">
      <alignment/>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90" fontId="11" fillId="0" borderId="0" xfId="39" applyNumberFormat="1" applyFont="1" applyBorder="1">
      <alignment/>
      <protection/>
    </xf>
    <xf numFmtId="190" fontId="11" fillId="0" borderId="0" xfId="39" applyNumberFormat="1" applyFont="1" applyAlignment="1">
      <alignment horizontal="right"/>
      <protection/>
    </xf>
    <xf numFmtId="0" fontId="15" fillId="0" borderId="0" xfId="39" applyFont="1" applyAlignment="1">
      <alignment horizontal="right"/>
      <protection/>
    </xf>
    <xf numFmtId="171" fontId="11" fillId="0" borderId="0" xfId="45" applyFont="1" applyBorder="1" applyAlignment="1">
      <alignment/>
    </xf>
    <xf numFmtId="169" fontId="11" fillId="0" borderId="0" xfId="39" applyNumberFormat="1" applyFont="1">
      <alignment/>
      <protection/>
    </xf>
    <xf numFmtId="190" fontId="11" fillId="0" borderId="4" xfId="39" applyNumberFormat="1" applyFont="1" applyBorder="1">
      <alignment/>
      <protection/>
    </xf>
    <xf numFmtId="190" fontId="11" fillId="0" borderId="8" xfId="45" applyNumberFormat="1" applyFont="1" applyBorder="1" applyAlignment="1">
      <alignment/>
    </xf>
    <xf numFmtId="190" fontId="11" fillId="0" borderId="8" xfId="39" applyNumberFormat="1" applyFont="1" applyBorder="1">
      <alignment/>
      <protection/>
    </xf>
    <xf numFmtId="190" fontId="11" fillId="0" borderId="5" xfId="39" applyNumberFormat="1" applyFont="1" applyBorder="1">
      <alignment/>
      <protection/>
    </xf>
    <xf numFmtId="190"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169" fontId="11" fillId="0" borderId="0" xfId="39" applyNumberFormat="1" applyFont="1" applyBorder="1">
      <alignment/>
      <protection/>
    </xf>
    <xf numFmtId="190" fontId="11" fillId="0" borderId="0" xfId="45" applyNumberFormat="1" applyFont="1" applyBorder="1" applyAlignment="1">
      <alignment horizontal="right"/>
    </xf>
    <xf numFmtId="171" fontId="11" fillId="0" borderId="0" xfId="39" applyNumberFormat="1" applyFont="1" applyBorder="1">
      <alignment/>
      <protection/>
    </xf>
    <xf numFmtId="15" fontId="9" fillId="0" borderId="0" xfId="45" applyNumberFormat="1" applyFont="1" applyAlignment="1">
      <alignment horizontal="right"/>
    </xf>
    <xf numFmtId="197" fontId="11" fillId="0" borderId="0" xfId="26" applyNumberFormat="1" applyFont="1" applyAlignment="1">
      <alignment/>
    </xf>
    <xf numFmtId="9" fontId="11" fillId="0" borderId="0" xfId="40" applyFont="1" applyAlignment="1">
      <alignment/>
    </xf>
    <xf numFmtId="190" fontId="10" fillId="0" borderId="0" xfId="45" applyNumberFormat="1" applyFont="1" applyBorder="1" applyAlignment="1">
      <alignment/>
    </xf>
    <xf numFmtId="0" fontId="13" fillId="0" borderId="0" xfId="39" applyFont="1" applyBorder="1">
      <alignment/>
      <protection/>
    </xf>
    <xf numFmtId="190" fontId="11" fillId="0" borderId="0" xfId="45" applyNumberFormat="1" applyFont="1" applyAlignment="1">
      <alignment horizontal="left"/>
    </xf>
    <xf numFmtId="169" fontId="10" fillId="0" borderId="0" xfId="45" applyNumberFormat="1" applyFont="1" applyBorder="1" applyAlignment="1">
      <alignment horizontal="right"/>
    </xf>
    <xf numFmtId="169" fontId="10" fillId="0" borderId="6" xfId="45" applyNumberFormat="1" applyFont="1" applyBorder="1" applyAlignment="1">
      <alignment horizontal="right"/>
    </xf>
    <xf numFmtId="169" fontId="10" fillId="0" borderId="7" xfId="45" applyNumberFormat="1" applyFont="1" applyBorder="1" applyAlignment="1">
      <alignment horizontal="right"/>
    </xf>
    <xf numFmtId="169" fontId="10" fillId="0" borderId="7" xfId="45" applyNumberFormat="1" applyFont="1" applyBorder="1" applyAlignment="1">
      <alignment/>
    </xf>
    <xf numFmtId="169" fontId="10" fillId="0" borderId="4" xfId="45" applyNumberFormat="1" applyFont="1" applyBorder="1" applyAlignment="1">
      <alignment horizontal="right"/>
    </xf>
    <xf numFmtId="0" fontId="9" fillId="0" borderId="0" xfId="39" applyFont="1" applyAlignment="1">
      <alignment horizontal="center"/>
      <protection/>
    </xf>
    <xf numFmtId="15" fontId="16" fillId="0" borderId="0" xfId="39" applyNumberFormat="1" applyFont="1" applyAlignment="1">
      <alignment horizontal="center"/>
      <protection/>
    </xf>
    <xf numFmtId="0" fontId="10" fillId="0" borderId="0" xfId="39" applyFont="1" applyAlignment="1">
      <alignment horizontal="center"/>
      <protection/>
    </xf>
    <xf numFmtId="171" fontId="11" fillId="0" borderId="0" xfId="45" applyNumberFormat="1" applyFont="1" applyBorder="1" applyAlignment="1">
      <alignment/>
    </xf>
    <xf numFmtId="15" fontId="12" fillId="0" borderId="0" xfId="45" applyNumberFormat="1" applyFont="1" applyAlignment="1">
      <alignment horizontal="center"/>
    </xf>
    <xf numFmtId="197" fontId="11" fillId="0" borderId="0" xfId="26" applyNumberFormat="1" applyFont="1" applyAlignment="1">
      <alignment horizontal="left" indent="1"/>
    </xf>
    <xf numFmtId="171" fontId="11" fillId="0" borderId="5" xfId="45" applyNumberFormat="1" applyFont="1" applyBorder="1" applyAlignment="1">
      <alignment/>
    </xf>
    <xf numFmtId="0" fontId="11" fillId="0" borderId="0" xfId="39" applyFont="1" applyAlignment="1">
      <alignment horizontal="right"/>
      <protection/>
    </xf>
    <xf numFmtId="0" fontId="13" fillId="0" borderId="0" xfId="39" applyFont="1" applyAlignment="1">
      <alignment horizontal="center"/>
      <protection/>
    </xf>
    <xf numFmtId="197" fontId="11" fillId="0" borderId="0" xfId="26" applyNumberFormat="1" applyFont="1" applyBorder="1" applyAlignment="1">
      <alignment/>
    </xf>
    <xf numFmtId="197" fontId="11" fillId="0" borderId="4" xfId="26" applyNumberFormat="1" applyFont="1" applyBorder="1" applyAlignment="1">
      <alignment/>
    </xf>
    <xf numFmtId="0" fontId="14" fillId="0" borderId="0" xfId="39" applyFont="1" applyAlignment="1">
      <alignment/>
      <protection/>
    </xf>
    <xf numFmtId="3" fontId="0" fillId="0" borderId="0" xfId="0" applyNumberFormat="1" applyBorder="1" applyAlignment="1">
      <alignment/>
    </xf>
    <xf numFmtId="0" fontId="12" fillId="0" borderId="0" xfId="39" applyFont="1" applyFill="1">
      <alignment/>
      <protection/>
    </xf>
    <xf numFmtId="0" fontId="11" fillId="0" borderId="0" xfId="39" applyFont="1" applyFill="1">
      <alignment/>
      <protection/>
    </xf>
    <xf numFmtId="190" fontId="11" fillId="0" borderId="0" xfId="45" applyNumberFormat="1" applyFont="1" applyFill="1" applyAlignment="1">
      <alignment/>
    </xf>
    <xf numFmtId="190" fontId="10" fillId="0" borderId="5" xfId="45" applyNumberFormat="1" applyFont="1" applyBorder="1" applyAlignment="1">
      <alignment/>
    </xf>
    <xf numFmtId="190" fontId="9" fillId="0" borderId="0" xfId="45" applyNumberFormat="1" applyFont="1" applyAlignment="1">
      <alignment horizontal="center"/>
    </xf>
    <xf numFmtId="0" fontId="12" fillId="0" borderId="0" xfId="39" applyFont="1" applyAlignment="1">
      <alignment horizontal="center"/>
      <protection/>
    </xf>
    <xf numFmtId="190"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18</xdr:row>
      <xdr:rowOff>0</xdr:rowOff>
    </xdr:to>
    <xdr:sp>
      <xdr:nvSpPr>
        <xdr:cNvPr id="1" name="TextBox 1"/>
        <xdr:cNvSpPr txBox="1">
          <a:spLocks noChangeArrowheads="1"/>
        </xdr:cNvSpPr>
      </xdr:nvSpPr>
      <xdr:spPr>
        <a:xfrm>
          <a:off x="219075" y="1409700"/>
          <a:ext cx="7277100" cy="16192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0</xdr:colOff>
      <xdr:row>22</xdr:row>
      <xdr:rowOff>0</xdr:rowOff>
    </xdr:from>
    <xdr:to>
      <xdr:col>8</xdr:col>
      <xdr:colOff>0</xdr:colOff>
      <xdr:row>24</xdr:row>
      <xdr:rowOff>0</xdr:rowOff>
    </xdr:to>
    <xdr:sp>
      <xdr:nvSpPr>
        <xdr:cNvPr id="2" name="TextBox 2"/>
        <xdr:cNvSpPr txBox="1">
          <a:spLocks noChangeArrowheads="1"/>
        </xdr:cNvSpPr>
      </xdr:nvSpPr>
      <xdr:spPr>
        <a:xfrm>
          <a:off x="219075" y="3676650"/>
          <a:ext cx="7277100"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2003 was not qualified.</a:t>
          </a:r>
        </a:p>
      </xdr:txBody>
    </xdr:sp>
    <xdr:clientData/>
  </xdr:twoCellAnchor>
  <xdr:twoCellAnchor>
    <xdr:from>
      <xdr:col>0</xdr:col>
      <xdr:colOff>190500</xdr:colOff>
      <xdr:row>26</xdr:row>
      <xdr:rowOff>142875</xdr:rowOff>
    </xdr:from>
    <xdr:to>
      <xdr:col>8</xdr:col>
      <xdr:colOff>9525</xdr:colOff>
      <xdr:row>29</xdr:row>
      <xdr:rowOff>0</xdr:rowOff>
    </xdr:to>
    <xdr:sp>
      <xdr:nvSpPr>
        <xdr:cNvPr id="3" name="TextBox 3"/>
        <xdr:cNvSpPr txBox="1">
          <a:spLocks noChangeArrowheads="1"/>
        </xdr:cNvSpPr>
      </xdr:nvSpPr>
      <xdr:spPr>
        <a:xfrm>
          <a:off x="190500" y="4467225"/>
          <a:ext cx="7315200" cy="3810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 are not subject to cyclical or seasonal factors. 
</a:t>
          </a:r>
        </a:p>
      </xdr:txBody>
    </xdr:sp>
    <xdr:clientData/>
  </xdr:twoCellAnchor>
  <xdr:twoCellAnchor>
    <xdr:from>
      <xdr:col>1</xdr:col>
      <xdr:colOff>0</xdr:colOff>
      <xdr:row>33</xdr:row>
      <xdr:rowOff>0</xdr:rowOff>
    </xdr:from>
    <xdr:to>
      <xdr:col>8</xdr:col>
      <xdr:colOff>0</xdr:colOff>
      <xdr:row>35</xdr:row>
      <xdr:rowOff>123825</xdr:rowOff>
    </xdr:to>
    <xdr:sp>
      <xdr:nvSpPr>
        <xdr:cNvPr id="4" name="TextBox 4"/>
        <xdr:cNvSpPr txBox="1">
          <a:spLocks noChangeArrowheads="1"/>
        </xdr:cNvSpPr>
      </xdr:nvSpPr>
      <xdr:spPr>
        <a:xfrm>
          <a:off x="219075" y="5600700"/>
          <a:ext cx="7277100" cy="4667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39</xdr:row>
      <xdr:rowOff>0</xdr:rowOff>
    </xdr:from>
    <xdr:to>
      <xdr:col>8</xdr:col>
      <xdr:colOff>0</xdr:colOff>
      <xdr:row>40</xdr:row>
      <xdr:rowOff>133350</xdr:rowOff>
    </xdr:to>
    <xdr:sp>
      <xdr:nvSpPr>
        <xdr:cNvPr id="5" name="TextBox 5"/>
        <xdr:cNvSpPr txBox="1">
          <a:spLocks noChangeArrowheads="1"/>
        </xdr:cNvSpPr>
      </xdr:nvSpPr>
      <xdr:spPr>
        <a:xfrm>
          <a:off x="219075" y="6715125"/>
          <a:ext cx="7277100" cy="2667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0</xdr:col>
      <xdr:colOff>171450</xdr:colOff>
      <xdr:row>44</xdr:row>
      <xdr:rowOff>0</xdr:rowOff>
    </xdr:from>
    <xdr:to>
      <xdr:col>7</xdr:col>
      <xdr:colOff>962025</xdr:colOff>
      <xdr:row>52</xdr:row>
      <xdr:rowOff>123825</xdr:rowOff>
    </xdr:to>
    <xdr:sp>
      <xdr:nvSpPr>
        <xdr:cNvPr id="6" name="TextBox 6"/>
        <xdr:cNvSpPr txBox="1">
          <a:spLocks noChangeArrowheads="1"/>
        </xdr:cNvSpPr>
      </xdr:nvSpPr>
      <xdr:spPr>
        <a:xfrm>
          <a:off x="171450" y="7572375"/>
          <a:ext cx="7248525" cy="1419225"/>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31 December 2004, the movement in the issued and paid up share capital were as follows:
75,300 new ordinary shares of RM1.00 each were issued by virtue of the exercise of 75,300 options pursuant to the Employees' Share Option Scheme at the exercise price of RM1.03 per ordinary shares.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a:t>
          </a:r>
        </a:p>
      </xdr:txBody>
    </xdr:sp>
    <xdr:clientData/>
  </xdr:twoCellAnchor>
  <xdr:twoCellAnchor>
    <xdr:from>
      <xdr:col>1</xdr:col>
      <xdr:colOff>0</xdr:colOff>
      <xdr:row>92</xdr:row>
      <xdr:rowOff>0</xdr:rowOff>
    </xdr:from>
    <xdr:to>
      <xdr:col>8</xdr:col>
      <xdr:colOff>0</xdr:colOff>
      <xdr:row>93</xdr:row>
      <xdr:rowOff>200025</xdr:rowOff>
    </xdr:to>
    <xdr:sp>
      <xdr:nvSpPr>
        <xdr:cNvPr id="7" name="TextBox 7"/>
        <xdr:cNvSpPr txBox="1">
          <a:spLocks noChangeArrowheads="1"/>
        </xdr:cNvSpPr>
      </xdr:nvSpPr>
      <xdr:spPr>
        <a:xfrm>
          <a:off x="219075" y="15716250"/>
          <a:ext cx="7277100" cy="3143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assets since the last annual balance sheet as at 31 December 2003.</a:t>
          </a:r>
        </a:p>
      </xdr:txBody>
    </xdr:sp>
    <xdr:clientData/>
  </xdr:twoCellAnchor>
  <xdr:twoCellAnchor>
    <xdr:from>
      <xdr:col>1</xdr:col>
      <xdr:colOff>0</xdr:colOff>
      <xdr:row>111</xdr:row>
      <xdr:rowOff>85725</xdr:rowOff>
    </xdr:from>
    <xdr:to>
      <xdr:col>8</xdr:col>
      <xdr:colOff>0</xdr:colOff>
      <xdr:row>116</xdr:row>
      <xdr:rowOff>76200</xdr:rowOff>
    </xdr:to>
    <xdr:sp>
      <xdr:nvSpPr>
        <xdr:cNvPr id="8" name="TextBox 8"/>
        <xdr:cNvSpPr txBox="1">
          <a:spLocks noChangeArrowheads="1"/>
        </xdr:cNvSpPr>
      </xdr:nvSpPr>
      <xdr:spPr>
        <a:xfrm>
          <a:off x="219075" y="18954750"/>
          <a:ext cx="7277100" cy="80010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RM62.764 million compared with RM41.811 million in the same period ended  31 December 2003. The Group profit before tax has increased from RM1.400 million (31.12.03) to RM2.882 million (31.12.04) which approximate a rise of 106%. The better performance has been substantially contributed by increased orders from existing clients, wider market shares for the product and better selling price due to recovery of copper prices quoted at the London Metal Exchange ("LME").</a:t>
          </a:r>
        </a:p>
      </xdr:txBody>
    </xdr:sp>
    <xdr:clientData/>
  </xdr:twoCellAnchor>
  <xdr:twoCellAnchor>
    <xdr:from>
      <xdr:col>1</xdr:col>
      <xdr:colOff>0</xdr:colOff>
      <xdr:row>127</xdr:row>
      <xdr:rowOff>0</xdr:rowOff>
    </xdr:from>
    <xdr:to>
      <xdr:col>8</xdr:col>
      <xdr:colOff>0</xdr:colOff>
      <xdr:row>130</xdr:row>
      <xdr:rowOff>57150</xdr:rowOff>
    </xdr:to>
    <xdr:sp>
      <xdr:nvSpPr>
        <xdr:cNvPr id="9" name="TextBox 9"/>
        <xdr:cNvSpPr txBox="1">
          <a:spLocks noChangeArrowheads="1"/>
        </xdr:cNvSpPr>
      </xdr:nvSpPr>
      <xdr:spPr>
        <a:xfrm>
          <a:off x="219075" y="21564600"/>
          <a:ext cx="7277100" cy="628650"/>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improved compared to that of the preceding quarter. This was mainly due to higher copper price quoted at the LME (30.9.2004: USD2,894.86 per MT versus 31.12.2004: USD3,145.45) and increased orders from existing clients and wider market share for the products.</a:t>
          </a:r>
        </a:p>
      </xdr:txBody>
    </xdr:sp>
    <xdr:clientData/>
  </xdr:twoCellAnchor>
  <xdr:twoCellAnchor>
    <xdr:from>
      <xdr:col>1</xdr:col>
      <xdr:colOff>0</xdr:colOff>
      <xdr:row>133</xdr:row>
      <xdr:rowOff>0</xdr:rowOff>
    </xdr:from>
    <xdr:to>
      <xdr:col>8</xdr:col>
      <xdr:colOff>0</xdr:colOff>
      <xdr:row>142</xdr:row>
      <xdr:rowOff>47625</xdr:rowOff>
    </xdr:to>
    <xdr:sp>
      <xdr:nvSpPr>
        <xdr:cNvPr id="10" name="TextBox 10"/>
        <xdr:cNvSpPr txBox="1">
          <a:spLocks noChangeArrowheads="1"/>
        </xdr:cNvSpPr>
      </xdr:nvSpPr>
      <xdr:spPr>
        <a:xfrm>
          <a:off x="219075" y="22631400"/>
          <a:ext cx="7277100" cy="1638300"/>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is expected to remain challenging due to intense competition and the fluctuation of the copper price at the London Metal Exchange (LME). The Group is focusing its effort on improving the overall productivity and further reducing cost and improving product quality.
Ta Win's investment in its new plant in Changshu, Jiangshu Province is expected to commence operation in Year 2005. This expansion is expected to improve the financial performance of Ta Win Group. 
The Board of Directors are of  the opinion that the Group performance will be satisfactory in the forthcoming year.
</a:t>
          </a:r>
        </a:p>
      </xdr:txBody>
    </xdr:sp>
    <xdr:clientData/>
  </xdr:twoCellAnchor>
  <xdr:twoCellAnchor>
    <xdr:from>
      <xdr:col>1</xdr:col>
      <xdr:colOff>0</xdr:colOff>
      <xdr:row>145</xdr:row>
      <xdr:rowOff>0</xdr:rowOff>
    </xdr:from>
    <xdr:to>
      <xdr:col>8</xdr:col>
      <xdr:colOff>0</xdr:colOff>
      <xdr:row>146</xdr:row>
      <xdr:rowOff>152400</xdr:rowOff>
    </xdr:to>
    <xdr:sp>
      <xdr:nvSpPr>
        <xdr:cNvPr id="11" name="TextBox 12"/>
        <xdr:cNvSpPr txBox="1">
          <a:spLocks noChangeArrowheads="1"/>
        </xdr:cNvSpPr>
      </xdr:nvSpPr>
      <xdr:spPr>
        <a:xfrm>
          <a:off x="219075" y="24765000"/>
          <a:ext cx="7277100" cy="276225"/>
        </a:xfrm>
        <a:prstGeom prst="rect">
          <a:avLst/>
        </a:prstGeom>
        <a:solidFill>
          <a:srgbClr val="FFFFFF"/>
        </a:solidFill>
        <a:ln w="9525" cmpd="sng">
          <a:noFill/>
        </a:ln>
      </xdr:spPr>
      <xdr:txBody>
        <a:bodyPr vertOverflow="clip" wrap="square"/>
        <a:p>
          <a:pPr algn="just">
            <a:defRPr/>
          </a:pPr>
          <a:r>
            <a:rPr lang="en-US" cap="none" sz="1000" b="0" i="0" u="none" baseline="0"/>
            <a:t>There was neither a profit forecast nor a profit guarantee issued by the Company for the current financial period ended 31 December 2004.
</a:t>
          </a:r>
        </a:p>
      </xdr:txBody>
    </xdr:sp>
    <xdr:clientData/>
  </xdr:twoCellAnchor>
  <xdr:twoCellAnchor>
    <xdr:from>
      <xdr:col>1</xdr:col>
      <xdr:colOff>0</xdr:colOff>
      <xdr:row>156</xdr:row>
      <xdr:rowOff>0</xdr:rowOff>
    </xdr:from>
    <xdr:to>
      <xdr:col>8</xdr:col>
      <xdr:colOff>0</xdr:colOff>
      <xdr:row>159</xdr:row>
      <xdr:rowOff>0</xdr:rowOff>
    </xdr:to>
    <xdr:sp>
      <xdr:nvSpPr>
        <xdr:cNvPr id="12" name="TextBox 13"/>
        <xdr:cNvSpPr txBox="1">
          <a:spLocks noChangeArrowheads="1"/>
        </xdr:cNvSpPr>
      </xdr:nvSpPr>
      <xdr:spPr>
        <a:xfrm>
          <a:off x="219075" y="26603325"/>
          <a:ext cx="7277100" cy="4857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RM499,000.</a:t>
          </a:r>
        </a:p>
      </xdr:txBody>
    </xdr:sp>
    <xdr:clientData/>
  </xdr:twoCellAnchor>
  <xdr:twoCellAnchor>
    <xdr:from>
      <xdr:col>3</xdr:col>
      <xdr:colOff>0</xdr:colOff>
      <xdr:row>20</xdr:row>
      <xdr:rowOff>0</xdr:rowOff>
    </xdr:from>
    <xdr:to>
      <xdr:col>8</xdr:col>
      <xdr:colOff>0</xdr:colOff>
      <xdr:row>20</xdr:row>
      <xdr:rowOff>0</xdr:rowOff>
    </xdr:to>
    <xdr:sp>
      <xdr:nvSpPr>
        <xdr:cNvPr id="13" name="TextBox 14"/>
        <xdr:cNvSpPr txBox="1">
          <a:spLocks noChangeArrowheads="1"/>
        </xdr:cNvSpPr>
      </xdr:nvSpPr>
      <xdr:spPr>
        <a:xfrm>
          <a:off x="714375" y="3352800"/>
          <a:ext cx="67818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8</xdr:col>
      <xdr:colOff>0</xdr:colOff>
      <xdr:row>20</xdr:row>
      <xdr:rowOff>0</xdr:rowOff>
    </xdr:to>
    <xdr:sp>
      <xdr:nvSpPr>
        <xdr:cNvPr id="14" name="TextBox 15"/>
        <xdr:cNvSpPr txBox="1">
          <a:spLocks noChangeArrowheads="1"/>
        </xdr:cNvSpPr>
      </xdr:nvSpPr>
      <xdr:spPr>
        <a:xfrm>
          <a:off x="485775" y="3352800"/>
          <a:ext cx="701040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1</xdr:col>
      <xdr:colOff>0</xdr:colOff>
      <xdr:row>56</xdr:row>
      <xdr:rowOff>57150</xdr:rowOff>
    </xdr:from>
    <xdr:to>
      <xdr:col>8</xdr:col>
      <xdr:colOff>0</xdr:colOff>
      <xdr:row>57</xdr:row>
      <xdr:rowOff>76200</xdr:rowOff>
    </xdr:to>
    <xdr:sp>
      <xdr:nvSpPr>
        <xdr:cNvPr id="15" name="TextBox 16"/>
        <xdr:cNvSpPr txBox="1">
          <a:spLocks noChangeArrowheads="1"/>
        </xdr:cNvSpPr>
      </xdr:nvSpPr>
      <xdr:spPr>
        <a:xfrm>
          <a:off x="219075" y="9610725"/>
          <a:ext cx="7277100" cy="19050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0</xdr:col>
      <xdr:colOff>152400</xdr:colOff>
      <xdr:row>78</xdr:row>
      <xdr:rowOff>0</xdr:rowOff>
    </xdr:from>
    <xdr:to>
      <xdr:col>7</xdr:col>
      <xdr:colOff>942975</xdr:colOff>
      <xdr:row>78</xdr:row>
      <xdr:rowOff>0</xdr:rowOff>
    </xdr:to>
    <xdr:sp>
      <xdr:nvSpPr>
        <xdr:cNvPr id="16" name="TextBox 17"/>
        <xdr:cNvSpPr txBox="1">
          <a:spLocks noChangeArrowheads="1"/>
        </xdr:cNvSpPr>
      </xdr:nvSpPr>
      <xdr:spPr>
        <a:xfrm>
          <a:off x="152400" y="13354050"/>
          <a:ext cx="72485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80</xdr:row>
      <xdr:rowOff>47625</xdr:rowOff>
    </xdr:from>
    <xdr:to>
      <xdr:col>8</xdr:col>
      <xdr:colOff>0</xdr:colOff>
      <xdr:row>82</xdr:row>
      <xdr:rowOff>0</xdr:rowOff>
    </xdr:to>
    <xdr:sp>
      <xdr:nvSpPr>
        <xdr:cNvPr id="17" name="TextBox 18"/>
        <xdr:cNvSpPr txBox="1">
          <a:spLocks noChangeArrowheads="1"/>
        </xdr:cNvSpPr>
      </xdr:nvSpPr>
      <xdr:spPr>
        <a:xfrm>
          <a:off x="219075" y="13725525"/>
          <a:ext cx="72771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85</xdr:row>
      <xdr:rowOff>47625</xdr:rowOff>
    </xdr:from>
    <xdr:to>
      <xdr:col>8</xdr:col>
      <xdr:colOff>0</xdr:colOff>
      <xdr:row>88</xdr:row>
      <xdr:rowOff>114300</xdr:rowOff>
    </xdr:to>
    <xdr:sp>
      <xdr:nvSpPr>
        <xdr:cNvPr id="18" name="TextBox 19"/>
        <xdr:cNvSpPr txBox="1">
          <a:spLocks noChangeArrowheads="1"/>
        </xdr:cNvSpPr>
      </xdr:nvSpPr>
      <xdr:spPr>
        <a:xfrm>
          <a:off x="219075" y="14535150"/>
          <a:ext cx="7277100" cy="5524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including business combinations, acquisition or disposal of subsidiaries and long term investment, restructuring, and continuing operation.
</a:t>
          </a:r>
        </a:p>
      </xdr:txBody>
    </xdr:sp>
    <xdr:clientData/>
  </xdr:twoCellAnchor>
  <xdr:twoCellAnchor>
    <xdr:from>
      <xdr:col>1</xdr:col>
      <xdr:colOff>0</xdr:colOff>
      <xdr:row>162</xdr:row>
      <xdr:rowOff>0</xdr:rowOff>
    </xdr:from>
    <xdr:to>
      <xdr:col>8</xdr:col>
      <xdr:colOff>0</xdr:colOff>
      <xdr:row>164</xdr:row>
      <xdr:rowOff>0</xdr:rowOff>
    </xdr:to>
    <xdr:sp>
      <xdr:nvSpPr>
        <xdr:cNvPr id="19" name="TextBox 20"/>
        <xdr:cNvSpPr txBox="1">
          <a:spLocks noChangeArrowheads="1"/>
        </xdr:cNvSpPr>
      </xdr:nvSpPr>
      <xdr:spPr>
        <a:xfrm>
          <a:off x="219075" y="27574875"/>
          <a:ext cx="7277100" cy="371475"/>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December 2004.
</a:t>
          </a:r>
        </a:p>
      </xdr:txBody>
    </xdr:sp>
    <xdr:clientData/>
  </xdr:twoCellAnchor>
  <xdr:twoCellAnchor>
    <xdr:from>
      <xdr:col>2</xdr:col>
      <xdr:colOff>19050</xdr:colOff>
      <xdr:row>185</xdr:row>
      <xdr:rowOff>57150</xdr:rowOff>
    </xdr:from>
    <xdr:to>
      <xdr:col>8</xdr:col>
      <xdr:colOff>19050</xdr:colOff>
      <xdr:row>187</xdr:row>
      <xdr:rowOff>133350</xdr:rowOff>
    </xdr:to>
    <xdr:sp>
      <xdr:nvSpPr>
        <xdr:cNvPr id="20" name="TextBox 22"/>
        <xdr:cNvSpPr txBox="1">
          <a:spLocks noChangeArrowheads="1"/>
        </xdr:cNvSpPr>
      </xdr:nvSpPr>
      <xdr:spPr>
        <a:xfrm>
          <a:off x="504825" y="31594425"/>
          <a:ext cx="7010400" cy="40005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189</xdr:row>
      <xdr:rowOff>0</xdr:rowOff>
    </xdr:from>
    <xdr:to>
      <xdr:col>8</xdr:col>
      <xdr:colOff>0</xdr:colOff>
      <xdr:row>189</xdr:row>
      <xdr:rowOff>0</xdr:rowOff>
    </xdr:to>
    <xdr:sp>
      <xdr:nvSpPr>
        <xdr:cNvPr id="21" name="TextBox 23"/>
        <xdr:cNvSpPr txBox="1">
          <a:spLocks noChangeArrowheads="1"/>
        </xdr:cNvSpPr>
      </xdr:nvSpPr>
      <xdr:spPr>
        <a:xfrm>
          <a:off x="485775" y="32184975"/>
          <a:ext cx="701040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216</xdr:row>
      <xdr:rowOff>0</xdr:rowOff>
    </xdr:from>
    <xdr:to>
      <xdr:col>8</xdr:col>
      <xdr:colOff>0</xdr:colOff>
      <xdr:row>220</xdr:row>
      <xdr:rowOff>0</xdr:rowOff>
    </xdr:to>
    <xdr:sp>
      <xdr:nvSpPr>
        <xdr:cNvPr id="22" name="TextBox 24"/>
        <xdr:cNvSpPr txBox="1">
          <a:spLocks noChangeArrowheads="1"/>
        </xdr:cNvSpPr>
      </xdr:nvSpPr>
      <xdr:spPr>
        <a:xfrm>
          <a:off x="219075" y="36623625"/>
          <a:ext cx="7277100" cy="7905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222</xdr:row>
      <xdr:rowOff>0</xdr:rowOff>
    </xdr:from>
    <xdr:to>
      <xdr:col>8</xdr:col>
      <xdr:colOff>0</xdr:colOff>
      <xdr:row>226</xdr:row>
      <xdr:rowOff>0</xdr:rowOff>
    </xdr:to>
    <xdr:sp>
      <xdr:nvSpPr>
        <xdr:cNvPr id="23" name="TextBox 25"/>
        <xdr:cNvSpPr txBox="1">
          <a:spLocks noChangeArrowheads="1"/>
        </xdr:cNvSpPr>
      </xdr:nvSpPr>
      <xdr:spPr>
        <a:xfrm>
          <a:off x="219075" y="37738050"/>
          <a:ext cx="7277100" cy="6477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228</xdr:row>
      <xdr:rowOff>0</xdr:rowOff>
    </xdr:from>
    <xdr:to>
      <xdr:col>8</xdr:col>
      <xdr:colOff>0</xdr:colOff>
      <xdr:row>230</xdr:row>
      <xdr:rowOff>38100</xdr:rowOff>
    </xdr:to>
    <xdr:sp>
      <xdr:nvSpPr>
        <xdr:cNvPr id="24" name="TextBox 26"/>
        <xdr:cNvSpPr txBox="1">
          <a:spLocks noChangeArrowheads="1"/>
        </xdr:cNvSpPr>
      </xdr:nvSpPr>
      <xdr:spPr>
        <a:xfrm>
          <a:off x="219075" y="38728650"/>
          <a:ext cx="7277100" cy="38100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247</xdr:row>
      <xdr:rowOff>0</xdr:rowOff>
    </xdr:from>
    <xdr:to>
      <xdr:col>8</xdr:col>
      <xdr:colOff>0</xdr:colOff>
      <xdr:row>247</xdr:row>
      <xdr:rowOff>0</xdr:rowOff>
    </xdr:to>
    <xdr:sp>
      <xdr:nvSpPr>
        <xdr:cNvPr id="25" name="TextBox 27"/>
        <xdr:cNvSpPr txBox="1">
          <a:spLocks noChangeArrowheads="1"/>
        </xdr:cNvSpPr>
      </xdr:nvSpPr>
      <xdr:spPr>
        <a:xfrm>
          <a:off x="219075" y="41986200"/>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275</xdr:row>
      <xdr:rowOff>0</xdr:rowOff>
    </xdr:from>
    <xdr:to>
      <xdr:col>8</xdr:col>
      <xdr:colOff>0</xdr:colOff>
      <xdr:row>278</xdr:row>
      <xdr:rowOff>0</xdr:rowOff>
    </xdr:to>
    <xdr:sp>
      <xdr:nvSpPr>
        <xdr:cNvPr id="26" name="TextBox 28"/>
        <xdr:cNvSpPr txBox="1">
          <a:spLocks noChangeArrowheads="1"/>
        </xdr:cNvSpPr>
      </xdr:nvSpPr>
      <xdr:spPr>
        <a:xfrm>
          <a:off x="219075" y="46824900"/>
          <a:ext cx="7277100"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17 February 2005.</a:t>
          </a:r>
        </a:p>
      </xdr:txBody>
    </xdr:sp>
    <xdr:clientData/>
  </xdr:twoCellAnchor>
  <xdr:twoCellAnchor>
    <xdr:from>
      <xdr:col>1</xdr:col>
      <xdr:colOff>0</xdr:colOff>
      <xdr:row>96</xdr:row>
      <xdr:rowOff>104775</xdr:rowOff>
    </xdr:from>
    <xdr:to>
      <xdr:col>8</xdr:col>
      <xdr:colOff>0</xdr:colOff>
      <xdr:row>99</xdr:row>
      <xdr:rowOff>133350</xdr:rowOff>
    </xdr:to>
    <xdr:sp>
      <xdr:nvSpPr>
        <xdr:cNvPr id="27" name="TextBox 29"/>
        <xdr:cNvSpPr txBox="1">
          <a:spLocks noChangeArrowheads="1"/>
        </xdr:cNvSpPr>
      </xdr:nvSpPr>
      <xdr:spPr>
        <a:xfrm>
          <a:off x="219075" y="16440150"/>
          <a:ext cx="7277100" cy="5429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amount of commitments  not provided for in the financial statements  as at 31 December 2004 is as follows:
                                     Approved and contracted for                                                        </a:t>
          </a:r>
          <a:r>
            <a:rPr lang="en-US" cap="none" sz="1000" b="0" i="0" u="sng" baseline="0">
              <a:latin typeface="Times New Roman"/>
              <a:ea typeface="Times New Roman"/>
              <a:cs typeface="Times New Roman"/>
            </a:rPr>
            <a:t> RM6,983,755</a:t>
          </a:r>
        </a:p>
      </xdr:txBody>
    </xdr:sp>
    <xdr:clientData/>
  </xdr:twoCellAnchor>
  <xdr:twoCellAnchor>
    <xdr:from>
      <xdr:col>1</xdr:col>
      <xdr:colOff>0</xdr:colOff>
      <xdr:row>256</xdr:row>
      <xdr:rowOff>0</xdr:rowOff>
    </xdr:from>
    <xdr:to>
      <xdr:col>8</xdr:col>
      <xdr:colOff>0</xdr:colOff>
      <xdr:row>256</xdr:row>
      <xdr:rowOff>0</xdr:rowOff>
    </xdr:to>
    <xdr:sp>
      <xdr:nvSpPr>
        <xdr:cNvPr id="28" name="TextBox 31"/>
        <xdr:cNvSpPr txBox="1">
          <a:spLocks noChangeArrowheads="1"/>
        </xdr:cNvSpPr>
      </xdr:nvSpPr>
      <xdr:spPr>
        <a:xfrm>
          <a:off x="219075" y="43567350"/>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73</xdr:row>
      <xdr:rowOff>0</xdr:rowOff>
    </xdr:from>
    <xdr:to>
      <xdr:col>8</xdr:col>
      <xdr:colOff>0</xdr:colOff>
      <xdr:row>75</xdr:row>
      <xdr:rowOff>142875</xdr:rowOff>
    </xdr:to>
    <xdr:sp>
      <xdr:nvSpPr>
        <xdr:cNvPr id="29" name="TextBox 32"/>
        <xdr:cNvSpPr txBox="1">
          <a:spLocks noChangeArrowheads="1"/>
        </xdr:cNvSpPr>
      </xdr:nvSpPr>
      <xdr:spPr>
        <a:xfrm>
          <a:off x="219075" y="12449175"/>
          <a:ext cx="7277100" cy="514350"/>
        </a:xfrm>
        <a:prstGeom prst="rect">
          <a:avLst/>
        </a:prstGeom>
        <a:solidFill>
          <a:srgbClr val="FFFFFF"/>
        </a:solidFill>
        <a:ln w="9525" cmpd="sng">
          <a:noFill/>
        </a:ln>
      </xdr:spPr>
      <xdr:txBody>
        <a:bodyPr vertOverflow="clip" wrap="square"/>
        <a:p>
          <a:pPr algn="l">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247</xdr:row>
      <xdr:rowOff>0</xdr:rowOff>
    </xdr:from>
    <xdr:to>
      <xdr:col>8</xdr:col>
      <xdr:colOff>0</xdr:colOff>
      <xdr:row>247</xdr:row>
      <xdr:rowOff>0</xdr:rowOff>
    </xdr:to>
    <xdr:sp>
      <xdr:nvSpPr>
        <xdr:cNvPr id="30" name="TextBox 34"/>
        <xdr:cNvSpPr txBox="1">
          <a:spLocks noChangeArrowheads="1"/>
        </xdr:cNvSpPr>
      </xdr:nvSpPr>
      <xdr:spPr>
        <a:xfrm>
          <a:off x="219075" y="41938575"/>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256</xdr:row>
      <xdr:rowOff>0</xdr:rowOff>
    </xdr:from>
    <xdr:to>
      <xdr:col>8</xdr:col>
      <xdr:colOff>0</xdr:colOff>
      <xdr:row>256</xdr:row>
      <xdr:rowOff>0</xdr:rowOff>
    </xdr:to>
    <xdr:sp>
      <xdr:nvSpPr>
        <xdr:cNvPr id="31" name="TextBox 35"/>
        <xdr:cNvSpPr txBox="1">
          <a:spLocks noChangeArrowheads="1"/>
        </xdr:cNvSpPr>
      </xdr:nvSpPr>
      <xdr:spPr>
        <a:xfrm>
          <a:off x="219075" y="43519725"/>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tabSelected="1" workbookViewId="0" topLeftCell="B1">
      <selection activeCell="B12" sqref="B12"/>
    </sheetView>
  </sheetViews>
  <sheetFormatPr defaultColWidth="9.00390625" defaultRowHeight="16.5"/>
  <cols>
    <col min="1" max="2" width="15.25390625" style="8" customWidth="1"/>
    <col min="3" max="3" width="6.25390625" style="9" customWidth="1"/>
    <col min="4" max="5" width="12.625" style="8" customWidth="1"/>
    <col min="6" max="6" width="1.625" style="8" customWidth="1"/>
    <col min="7" max="7" width="12.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200</v>
      </c>
      <c r="C3" s="3"/>
    </row>
    <row r="4" spans="1:3" s="2" customFormat="1" ht="15">
      <c r="A4" s="1"/>
      <c r="C4" s="3"/>
    </row>
    <row r="5" spans="1:7" s="2" customFormat="1" ht="15">
      <c r="A5" s="4"/>
      <c r="C5" s="3"/>
      <c r="G5" s="4"/>
    </row>
    <row r="6" spans="3:8" s="2" customFormat="1" ht="15">
      <c r="C6" s="3"/>
      <c r="D6" s="98" t="s">
        <v>152</v>
      </c>
      <c r="E6" s="98"/>
      <c r="G6" s="98" t="s">
        <v>201</v>
      </c>
      <c r="H6" s="98"/>
    </row>
    <row r="7" spans="3:8" s="3" customFormat="1" ht="15">
      <c r="C7" s="5" t="s">
        <v>2</v>
      </c>
      <c r="D7" s="6">
        <v>38352</v>
      </c>
      <c r="E7" s="6">
        <v>37986</v>
      </c>
      <c r="F7" s="7"/>
      <c r="G7" s="6">
        <f>D7</f>
        <v>38352</v>
      </c>
      <c r="H7" s="6">
        <f>E7</f>
        <v>37986</v>
      </c>
    </row>
    <row r="8" spans="4:8" s="3" customFormat="1" ht="15">
      <c r="D8" s="5" t="s">
        <v>3</v>
      </c>
      <c r="E8" s="5" t="s">
        <v>3</v>
      </c>
      <c r="G8" s="5" t="s">
        <v>3</v>
      </c>
      <c r="H8" s="5" t="s">
        <v>3</v>
      </c>
    </row>
    <row r="10" spans="1:8" ht="12.75">
      <c r="A10" s="8" t="s">
        <v>4</v>
      </c>
      <c r="D10" s="10">
        <v>62764</v>
      </c>
      <c r="E10" s="10">
        <v>41811</v>
      </c>
      <c r="F10" s="10"/>
      <c r="G10" s="10">
        <f>176976+62764</f>
        <v>239740</v>
      </c>
      <c r="H10" s="10">
        <v>136277</v>
      </c>
    </row>
    <row r="11" spans="4:8" ht="12.75">
      <c r="D11" s="10"/>
      <c r="E11" s="10"/>
      <c r="F11" s="10"/>
      <c r="G11" s="11"/>
      <c r="H11" s="11"/>
    </row>
    <row r="12" spans="1:10" ht="12.75">
      <c r="A12" s="8" t="s">
        <v>5</v>
      </c>
      <c r="D12" s="11">
        <f>-55439-20-2241-1368-65-138</f>
        <v>-59271</v>
      </c>
      <c r="E12" s="11">
        <v>-39981</v>
      </c>
      <c r="F12" s="10"/>
      <c r="G12" s="11">
        <f>-166990-59271</f>
        <v>-226261</v>
      </c>
      <c r="H12" s="11">
        <v>-130559</v>
      </c>
      <c r="I12" s="72"/>
      <c r="J12" s="72"/>
    </row>
    <row r="13" spans="4:8" ht="12.75">
      <c r="D13" s="10"/>
      <c r="E13" s="10"/>
      <c r="F13" s="10"/>
      <c r="G13" s="10"/>
      <c r="H13" s="10"/>
    </row>
    <row r="14" spans="1:10" ht="12.75">
      <c r="A14" s="8" t="s">
        <v>6</v>
      </c>
      <c r="D14" s="12">
        <v>218</v>
      </c>
      <c r="E14" s="12">
        <v>112</v>
      </c>
      <c r="F14" s="10"/>
      <c r="G14" s="12">
        <f>205+218</f>
        <v>423</v>
      </c>
      <c r="H14" s="12">
        <v>403</v>
      </c>
      <c r="I14" s="72"/>
      <c r="J14" s="72"/>
    </row>
    <row r="15" spans="4:8" ht="12.75">
      <c r="D15" s="10"/>
      <c r="E15" s="10"/>
      <c r="F15" s="10"/>
      <c r="G15" s="10"/>
      <c r="H15" s="10"/>
    </row>
    <row r="16" spans="1:8" ht="12.75">
      <c r="A16" s="8" t="s">
        <v>7</v>
      </c>
      <c r="D16" s="10">
        <f>D12+D10+D14</f>
        <v>3711</v>
      </c>
      <c r="E16" s="10">
        <f>E12+E10+E14</f>
        <v>1942</v>
      </c>
      <c r="F16" s="10"/>
      <c r="G16" s="10">
        <f>G12+G10+G14</f>
        <v>13902</v>
      </c>
      <c r="H16" s="10">
        <f>H12+H10+H14</f>
        <v>6121</v>
      </c>
    </row>
    <row r="17" spans="4:8" ht="12.75">
      <c r="D17" s="10"/>
      <c r="E17" s="10"/>
      <c r="F17" s="10"/>
      <c r="G17" s="10"/>
      <c r="H17" s="10"/>
    </row>
    <row r="18" spans="1:10" ht="12.75">
      <c r="A18" s="8" t="s">
        <v>8</v>
      </c>
      <c r="D18" s="11">
        <v>-829</v>
      </c>
      <c r="E18" s="11">
        <v>-542</v>
      </c>
      <c r="F18" s="10"/>
      <c r="G18" s="11">
        <f>-2180-829</f>
        <v>-3009</v>
      </c>
      <c r="H18" s="11">
        <v>-1558</v>
      </c>
      <c r="I18" s="72"/>
      <c r="J18" s="72"/>
    </row>
    <row r="19" spans="4:10" ht="12.75">
      <c r="D19" s="12"/>
      <c r="E19" s="12"/>
      <c r="F19" s="10"/>
      <c r="G19" s="12"/>
      <c r="H19" s="12"/>
      <c r="J19" s="13"/>
    </row>
    <row r="20" spans="1:8" ht="12.75">
      <c r="A20" s="8" t="s">
        <v>9</v>
      </c>
      <c r="C20" s="9">
        <v>8</v>
      </c>
      <c r="D20" s="10">
        <f>+D16+D18</f>
        <v>2882</v>
      </c>
      <c r="E20" s="10">
        <f>+E16+E18</f>
        <v>1400</v>
      </c>
      <c r="F20" s="10"/>
      <c r="G20" s="10">
        <f>+G16+G18</f>
        <v>10893</v>
      </c>
      <c r="H20" s="10">
        <f>+H16+H18</f>
        <v>4563</v>
      </c>
    </row>
    <row r="21" spans="4:10" ht="12.75">
      <c r="D21" s="10"/>
      <c r="E21" s="10"/>
      <c r="F21" s="10"/>
      <c r="G21" s="10"/>
      <c r="H21" s="10"/>
      <c r="J21" s="13"/>
    </row>
    <row r="22" spans="1:8" ht="12.75">
      <c r="A22" s="8" t="s">
        <v>10</v>
      </c>
      <c r="C22" s="9">
        <v>18</v>
      </c>
      <c r="D22" s="12">
        <f>-134-29</f>
        <v>-163</v>
      </c>
      <c r="E22" s="12">
        <v>-324</v>
      </c>
      <c r="F22" s="10"/>
      <c r="G22" s="12">
        <f>-701-163</f>
        <v>-864</v>
      </c>
      <c r="H22" s="12">
        <v>-820</v>
      </c>
    </row>
    <row r="23" spans="4:8" ht="12.75">
      <c r="D23" s="10"/>
      <c r="E23" s="10"/>
      <c r="F23" s="10"/>
      <c r="G23" s="10"/>
      <c r="H23" s="10"/>
    </row>
    <row r="24" spans="1:8" ht="12.75">
      <c r="A24" s="8" t="s">
        <v>11</v>
      </c>
      <c r="D24" s="10">
        <f>D20+D22</f>
        <v>2719</v>
      </c>
      <c r="E24" s="10">
        <f>E20+E22</f>
        <v>1076</v>
      </c>
      <c r="F24" s="10"/>
      <c r="G24" s="10">
        <f>G20+G22</f>
        <v>10029</v>
      </c>
      <c r="H24" s="10">
        <f>H20+H22</f>
        <v>3743</v>
      </c>
    </row>
    <row r="25" spans="4:8" ht="13.5" thickBot="1">
      <c r="D25" s="14"/>
      <c r="E25" s="14"/>
      <c r="F25" s="10"/>
      <c r="G25" s="14"/>
      <c r="H25" s="14"/>
    </row>
    <row r="26" spans="4:8" ht="13.5" thickTop="1">
      <c r="D26" s="11"/>
      <c r="E26" s="11"/>
      <c r="F26" s="10"/>
      <c r="G26" s="11"/>
      <c r="H26" s="11"/>
    </row>
    <row r="27" spans="1:8" ht="12.75">
      <c r="A27" s="8" t="s">
        <v>187</v>
      </c>
      <c r="C27" s="9">
        <v>26</v>
      </c>
      <c r="D27" s="11"/>
      <c r="E27" s="11"/>
      <c r="F27" s="10"/>
      <c r="G27" s="11"/>
      <c r="H27" s="11"/>
    </row>
    <row r="28" spans="1:8" ht="12.75">
      <c r="A28" s="8" t="s">
        <v>189</v>
      </c>
      <c r="D28" s="84">
        <f>'explanatory notes'!E253</f>
        <v>4.849209038540422</v>
      </c>
      <c r="E28" s="84">
        <f>'explanatory notes'!F253</f>
        <v>1.9214285714285715</v>
      </c>
      <c r="F28" s="84">
        <f>'explanatory notes'!G252</f>
        <v>0</v>
      </c>
      <c r="G28" s="84">
        <f>'explanatory notes'!G253</f>
        <v>17.900617570413736</v>
      </c>
      <c r="H28" s="84">
        <f>'explanatory notes'!H253</f>
        <v>6.683928571428571</v>
      </c>
    </row>
    <row r="29" spans="1:8" ht="13.5" thickBot="1">
      <c r="A29" s="8" t="s">
        <v>188</v>
      </c>
      <c r="D29" s="87">
        <f>'explanatory notes'!E267</f>
        <v>4.796175759820783</v>
      </c>
      <c r="E29" s="87">
        <f>'explanatory notes'!F267</f>
        <v>1.9214285714285715</v>
      </c>
      <c r="F29" s="87">
        <f>'explanatory notes'!G267</f>
        <v>17.70469229954454</v>
      </c>
      <c r="G29" s="87">
        <f>'explanatory notes'!G267</f>
        <v>17.70469229954454</v>
      </c>
      <c r="H29" s="87">
        <f>'explanatory notes'!H267</f>
        <v>6.683928571428571</v>
      </c>
    </row>
    <row r="30" spans="4:8" ht="13.5" thickTop="1">
      <c r="D30" s="10"/>
      <c r="E30" s="10"/>
      <c r="F30" s="10"/>
      <c r="G30" s="10"/>
      <c r="H30" s="10"/>
    </row>
    <row r="31" spans="4:8" ht="12.75">
      <c r="D31" s="10"/>
      <c r="E31" s="10"/>
      <c r="F31" s="10"/>
      <c r="G31" s="10"/>
      <c r="H31" s="10"/>
    </row>
    <row r="32" spans="4:8" ht="12.75">
      <c r="D32" s="10"/>
      <c r="E32" s="10" t="s">
        <v>180</v>
      </c>
      <c r="F32" s="10"/>
      <c r="G32" s="10"/>
      <c r="H32" s="10"/>
    </row>
    <row r="33" spans="1:8" ht="12.75">
      <c r="A33" s="8" t="s">
        <v>120</v>
      </c>
      <c r="D33" s="10"/>
      <c r="E33" s="10"/>
      <c r="F33" s="10"/>
      <c r="G33" s="10"/>
      <c r="H33" s="10"/>
    </row>
    <row r="34" spans="1:8" ht="12.75">
      <c r="A34" s="8" t="s">
        <v>174</v>
      </c>
      <c r="D34" s="10"/>
      <c r="E34" s="10"/>
      <c r="F34" s="10"/>
      <c r="G34" s="10"/>
      <c r="H34" s="10"/>
    </row>
    <row r="35" spans="4:8" ht="12.75">
      <c r="D35" s="10"/>
      <c r="E35" s="10"/>
      <c r="F35" s="10"/>
      <c r="G35" s="10"/>
      <c r="H35" s="10"/>
    </row>
    <row r="36" spans="4:8" ht="12.75">
      <c r="D36" s="10"/>
      <c r="E36" s="10"/>
      <c r="F36" s="10"/>
      <c r="G36" s="10"/>
      <c r="H36" s="10"/>
    </row>
    <row r="50" spans="3:5" ht="12.75">
      <c r="C50" s="15"/>
      <c r="D50" s="16"/>
      <c r="E50" s="17"/>
    </row>
    <row r="55" spans="1:8" ht="12.75">
      <c r="A55" s="9"/>
      <c r="B55" s="9"/>
      <c r="C55" s="88"/>
      <c r="D55" s="9">
        <v>1</v>
      </c>
      <c r="E55" s="9"/>
      <c r="F55" s="9"/>
      <c r="G55" s="9"/>
      <c r="H55" s="9"/>
    </row>
  </sheetData>
  <mergeCells count="2">
    <mergeCell ref="D6:E6"/>
    <mergeCell ref="G6:H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75" zoomScaleNormal="75" workbookViewId="0" topLeftCell="A32">
      <selection activeCell="K37" sqref="K37"/>
    </sheetView>
  </sheetViews>
  <sheetFormatPr defaultColWidth="9.00390625" defaultRowHeight="16.5"/>
  <cols>
    <col min="1" max="1" width="6.00390625" style="21" customWidth="1"/>
    <col min="2" max="2" width="9.00390625" style="19" customWidth="1"/>
    <col min="3" max="5" width="9.00390625" style="20" customWidth="1"/>
    <col min="6" max="6" width="7.25390625" style="20" customWidth="1"/>
    <col min="7" max="7" width="5.25390625" style="21" customWidth="1"/>
    <col min="8" max="8" width="13.75390625" style="2" customWidth="1"/>
    <col min="9" max="9" width="2.875" style="20" customWidth="1"/>
    <col min="10" max="10" width="12.875" style="20" customWidth="1"/>
    <col min="11" max="16384" width="9.00390625" style="20" customWidth="1"/>
  </cols>
  <sheetData>
    <row r="1" ht="15">
      <c r="A1" s="18" t="s">
        <v>0</v>
      </c>
    </row>
    <row r="2" spans="1:10" ht="15">
      <c r="A2" s="18" t="s">
        <v>12</v>
      </c>
      <c r="H2" s="4"/>
      <c r="J2" s="24" t="s">
        <v>13</v>
      </c>
    </row>
    <row r="3" spans="1:10" ht="15">
      <c r="A3" s="18" t="s">
        <v>202</v>
      </c>
      <c r="H3" s="23" t="s">
        <v>14</v>
      </c>
      <c r="J3" s="24" t="s">
        <v>15</v>
      </c>
    </row>
    <row r="4" spans="8:10" ht="15">
      <c r="H4" s="23" t="s">
        <v>16</v>
      </c>
      <c r="J4" s="24" t="s">
        <v>17</v>
      </c>
    </row>
    <row r="5" spans="8:10" ht="15">
      <c r="H5" s="23" t="s">
        <v>18</v>
      </c>
      <c r="J5" s="24" t="s">
        <v>19</v>
      </c>
    </row>
    <row r="6" spans="7:10" ht="15">
      <c r="G6" s="22" t="s">
        <v>2</v>
      </c>
      <c r="H6" s="70">
        <v>38352</v>
      </c>
      <c r="J6" s="70">
        <v>37986</v>
      </c>
    </row>
    <row r="7" spans="8:10" ht="15">
      <c r="H7" s="23" t="s">
        <v>3</v>
      </c>
      <c r="J7" s="24" t="s">
        <v>3</v>
      </c>
    </row>
    <row r="8" ht="15">
      <c r="H8" s="3"/>
    </row>
    <row r="9" spans="2:10" ht="15">
      <c r="B9" s="19" t="s">
        <v>20</v>
      </c>
      <c r="G9" s="25" t="s">
        <v>21</v>
      </c>
      <c r="H9" s="2">
        <v>43353</v>
      </c>
      <c r="J9" s="76">
        <v>43513</v>
      </c>
    </row>
    <row r="10" spans="2:10" ht="15">
      <c r="B10" s="19" t="s">
        <v>22</v>
      </c>
      <c r="G10" s="25" t="s">
        <v>156</v>
      </c>
      <c r="H10" s="2">
        <v>44</v>
      </c>
      <c r="J10" s="76">
        <v>48</v>
      </c>
    </row>
    <row r="11" ht="8.25" customHeight="1">
      <c r="J11" s="76"/>
    </row>
    <row r="12" spans="2:10" ht="15">
      <c r="B12" s="19" t="s">
        <v>23</v>
      </c>
      <c r="J12" s="76"/>
    </row>
    <row r="13" spans="3:10" ht="15">
      <c r="C13" s="20" t="s">
        <v>24</v>
      </c>
      <c r="H13" s="26">
        <v>40626</v>
      </c>
      <c r="J13" s="77">
        <v>28214</v>
      </c>
    </row>
    <row r="14" spans="3:10" ht="15">
      <c r="C14" s="20" t="s">
        <v>25</v>
      </c>
      <c r="H14" s="27">
        <v>53270</v>
      </c>
      <c r="J14" s="78">
        <v>33789</v>
      </c>
    </row>
    <row r="15" spans="3:10" ht="15">
      <c r="C15" s="20" t="s">
        <v>26</v>
      </c>
      <c r="H15" s="27"/>
      <c r="J15" s="79"/>
    </row>
    <row r="16" spans="3:10" ht="15">
      <c r="C16" s="20" t="s">
        <v>27</v>
      </c>
      <c r="H16" s="27">
        <v>2613</v>
      </c>
      <c r="J16" s="78">
        <v>560</v>
      </c>
    </row>
    <row r="17" spans="3:10" ht="15">
      <c r="C17" s="20" t="s">
        <v>28</v>
      </c>
      <c r="H17" s="27">
        <v>14832</v>
      </c>
      <c r="J17" s="78">
        <v>3876</v>
      </c>
    </row>
    <row r="18" spans="8:10" ht="15">
      <c r="H18" s="28">
        <f>SUM(H13:H17)</f>
        <v>111341</v>
      </c>
      <c r="J18" s="28">
        <f>SUM(J13:J17)</f>
        <v>66439</v>
      </c>
    </row>
    <row r="20" ht="7.5" customHeight="1">
      <c r="J20" s="76"/>
    </row>
    <row r="21" spans="2:10" ht="15">
      <c r="B21" s="19" t="s">
        <v>29</v>
      </c>
      <c r="H21" s="29"/>
      <c r="J21" s="80"/>
    </row>
    <row r="22" spans="3:10" ht="15">
      <c r="C22" s="20" t="s">
        <v>30</v>
      </c>
      <c r="G22" s="25" t="s">
        <v>140</v>
      </c>
      <c r="H22" s="26">
        <f>61869+70+1016</f>
        <v>62955</v>
      </c>
      <c r="J22" s="77">
        <v>37687</v>
      </c>
    </row>
    <row r="23" spans="3:10" ht="15">
      <c r="C23" s="20" t="s">
        <v>31</v>
      </c>
      <c r="H23" s="27">
        <v>8163</v>
      </c>
      <c r="J23" s="78">
        <v>3175</v>
      </c>
    </row>
    <row r="24" spans="3:10" ht="15">
      <c r="C24" s="20" t="s">
        <v>32</v>
      </c>
      <c r="H24" s="27">
        <f>2014+1</f>
        <v>2015</v>
      </c>
      <c r="J24" s="78">
        <v>1734</v>
      </c>
    </row>
    <row r="25" spans="3:10" ht="15">
      <c r="C25" s="20" t="s">
        <v>33</v>
      </c>
      <c r="H25" s="27">
        <v>66</v>
      </c>
      <c r="J25" s="78">
        <v>67</v>
      </c>
    </row>
    <row r="26" spans="8:10" ht="15">
      <c r="H26" s="28">
        <f>SUM(H22:H25)</f>
        <v>73199</v>
      </c>
      <c r="J26" s="28">
        <f>SUM(J22:J25)</f>
        <v>42663</v>
      </c>
    </row>
    <row r="27" ht="9" customHeight="1">
      <c r="J27" s="76"/>
    </row>
    <row r="28" spans="2:10" ht="15">
      <c r="B28" s="19" t="s">
        <v>34</v>
      </c>
      <c r="H28" s="29">
        <f>H18-H26</f>
        <v>38142</v>
      </c>
      <c r="J28" s="29">
        <f>J18-J26</f>
        <v>23776</v>
      </c>
    </row>
    <row r="29" ht="11.25" customHeight="1">
      <c r="J29" s="76"/>
    </row>
    <row r="30" spans="8:10" ht="15.75" thickBot="1">
      <c r="H30" s="30">
        <f>SUM(H9:H10)+H28</f>
        <v>81539</v>
      </c>
      <c r="I30" s="31"/>
      <c r="J30" s="30">
        <f>SUM(J9:J10)+J28</f>
        <v>67337</v>
      </c>
    </row>
    <row r="31" spans="8:10" ht="15">
      <c r="H31" s="73"/>
      <c r="I31" s="31"/>
      <c r="J31" s="73"/>
    </row>
    <row r="32" spans="8:10" ht="15">
      <c r="H32" s="73"/>
      <c r="I32" s="31"/>
      <c r="J32" s="73"/>
    </row>
    <row r="33" spans="2:10" ht="15">
      <c r="B33" s="19" t="s">
        <v>35</v>
      </c>
      <c r="G33" s="19"/>
      <c r="J33" s="76"/>
    </row>
    <row r="34" spans="2:10" ht="15">
      <c r="B34" s="19" t="s">
        <v>36</v>
      </c>
      <c r="H34" s="2">
        <f>'statement of changes in equ'!E28</f>
        <v>56075</v>
      </c>
      <c r="J34" s="76">
        <v>40000</v>
      </c>
    </row>
    <row r="35" spans="2:10" ht="15">
      <c r="B35" s="19" t="s">
        <v>37</v>
      </c>
      <c r="J35" s="76"/>
    </row>
    <row r="36" spans="3:10" ht="15">
      <c r="C36" s="20" t="s">
        <v>38</v>
      </c>
      <c r="H36" s="2">
        <v>2</v>
      </c>
      <c r="J36" s="76">
        <v>3544</v>
      </c>
    </row>
    <row r="37" spans="3:10" ht="15">
      <c r="C37" s="20" t="s">
        <v>172</v>
      </c>
      <c r="H37" s="2">
        <v>-91</v>
      </c>
      <c r="J37" s="76">
        <v>0</v>
      </c>
    </row>
    <row r="38" spans="3:10" ht="15">
      <c r="C38" s="20" t="s">
        <v>196</v>
      </c>
      <c r="H38" s="2">
        <v>2562</v>
      </c>
      <c r="J38" s="76">
        <v>0</v>
      </c>
    </row>
    <row r="39" spans="3:10" ht="15">
      <c r="C39" s="20" t="s">
        <v>39</v>
      </c>
      <c r="H39" s="29">
        <f>'statement of changes in equ'!M28</f>
        <v>13212</v>
      </c>
      <c r="I39" s="31"/>
      <c r="J39" s="80">
        <v>15639</v>
      </c>
    </row>
    <row r="40" spans="8:10" ht="15">
      <c r="H40" s="2">
        <f>SUM(H34:H39)</f>
        <v>71760</v>
      </c>
      <c r="J40" s="2">
        <f>SUM(J34:J39)</f>
        <v>59183</v>
      </c>
    </row>
    <row r="41" spans="2:10" ht="15">
      <c r="B41" s="19" t="s">
        <v>40</v>
      </c>
      <c r="H41" s="2">
        <v>6764</v>
      </c>
      <c r="J41" s="2">
        <v>5680</v>
      </c>
    </row>
    <row r="42" spans="2:10" ht="15">
      <c r="B42" s="19" t="s">
        <v>41</v>
      </c>
      <c r="G42" s="25" t="s">
        <v>140</v>
      </c>
      <c r="H42" s="29">
        <f>57+2958</f>
        <v>3015</v>
      </c>
      <c r="J42" s="80">
        <v>2474</v>
      </c>
    </row>
    <row r="43" ht="9.75" customHeight="1"/>
    <row r="44" spans="8:10" ht="15.75" thickBot="1">
      <c r="H44" s="30">
        <f>SUM(H40:H42)</f>
        <v>81539</v>
      </c>
      <c r="I44" s="31"/>
      <c r="J44" s="30">
        <f>SUM(J40:J42)</f>
        <v>67337</v>
      </c>
    </row>
    <row r="45" spans="2:10" ht="15">
      <c r="B45" s="19" t="s">
        <v>42</v>
      </c>
      <c r="H45" s="32">
        <f>H40/H34</f>
        <v>1.2797146678555507</v>
      </c>
      <c r="I45" s="33"/>
      <c r="J45" s="32">
        <f>J40/J34</f>
        <v>1.479575</v>
      </c>
    </row>
    <row r="46" ht="15">
      <c r="J46" s="32"/>
    </row>
    <row r="47" spans="1:11" s="8" customFormat="1" ht="12.75">
      <c r="A47" s="8" t="s">
        <v>121</v>
      </c>
      <c r="D47" s="10"/>
      <c r="E47" s="10"/>
      <c r="F47" s="10"/>
      <c r="G47" s="16"/>
      <c r="H47" s="10"/>
      <c r="J47" s="34"/>
      <c r="K47" s="34"/>
    </row>
    <row r="48" spans="1:11" s="8" customFormat="1" ht="12.75">
      <c r="A48" s="8" t="s">
        <v>157</v>
      </c>
      <c r="G48" s="9"/>
      <c r="H48" s="10"/>
      <c r="J48" s="34"/>
      <c r="K48" s="34"/>
    </row>
    <row r="53" ht="15">
      <c r="E53" s="20">
        <v>2</v>
      </c>
    </row>
  </sheetData>
  <printOptions/>
  <pageMargins left="0.75" right="0.75"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P55"/>
  <sheetViews>
    <sheetView workbookViewId="0" topLeftCell="A28">
      <selection activeCell="A40" sqref="A40"/>
    </sheetView>
  </sheetViews>
  <sheetFormatPr defaultColWidth="9.00390625" defaultRowHeight="16.5"/>
  <cols>
    <col min="1" max="1" width="9.875" style="35" customWidth="1"/>
    <col min="2" max="2" width="9.00390625" style="35" customWidth="1"/>
    <col min="3" max="3" width="5.625" style="35" customWidth="1"/>
    <col min="4" max="4" width="1.75390625" style="36" customWidth="1"/>
    <col min="5" max="5" width="8.00390625" style="35" customWidth="1"/>
    <col min="6" max="6" width="1.12109375" style="35" customWidth="1"/>
    <col min="7" max="7" width="8.125" style="35" customWidth="1"/>
    <col min="8" max="8" width="1.12109375" style="35" customWidth="1"/>
    <col min="9" max="9" width="8.125" style="35" customWidth="1"/>
    <col min="10" max="10" width="1.00390625" style="35" customWidth="1"/>
    <col min="11" max="11" width="8.125" style="35" customWidth="1"/>
    <col min="12" max="12" width="1.625" style="35" customWidth="1"/>
    <col min="13" max="13" width="10.625" style="35" customWidth="1"/>
    <col min="14" max="14" width="1.37890625" style="35" customWidth="1"/>
    <col min="15" max="15" width="7.75390625" style="35" customWidth="1"/>
    <col min="16" max="16384" width="9.00390625" style="35" customWidth="1"/>
  </cols>
  <sheetData>
    <row r="1" ht="16.5">
      <c r="A1" s="18" t="s">
        <v>0</v>
      </c>
    </row>
    <row r="2" ht="16.5">
      <c r="A2" s="18" t="s">
        <v>43</v>
      </c>
    </row>
    <row r="3" ht="16.5">
      <c r="A3" s="1" t="s">
        <v>200</v>
      </c>
    </row>
    <row r="4" ht="16.5">
      <c r="A4" s="37"/>
    </row>
    <row r="5" spans="1:11" ht="16.5">
      <c r="A5" s="37"/>
      <c r="E5" s="99" t="s">
        <v>149</v>
      </c>
      <c r="F5" s="99"/>
      <c r="G5" s="99"/>
      <c r="H5" s="99"/>
      <c r="I5" s="99"/>
      <c r="J5" s="99"/>
      <c r="K5" s="99"/>
    </row>
    <row r="6" spans="1:11" ht="16.5">
      <c r="A6" s="37"/>
      <c r="E6" s="36"/>
      <c r="G6" s="39"/>
      <c r="H6" s="39"/>
      <c r="I6" s="39"/>
      <c r="J6" s="39"/>
      <c r="K6" s="39" t="s">
        <v>169</v>
      </c>
    </row>
    <row r="7" spans="4:15" s="8" customFormat="1" ht="12.75">
      <c r="D7" s="9"/>
      <c r="E7" s="39" t="s">
        <v>44</v>
      </c>
      <c r="F7" s="38"/>
      <c r="G7" s="39" t="s">
        <v>45</v>
      </c>
      <c r="H7" s="39"/>
      <c r="I7" s="39" t="s">
        <v>183</v>
      </c>
      <c r="J7" s="39"/>
      <c r="K7" s="39" t="s">
        <v>170</v>
      </c>
      <c r="L7" s="38"/>
      <c r="M7" s="39" t="s">
        <v>46</v>
      </c>
      <c r="N7" s="38"/>
      <c r="O7" s="38"/>
    </row>
    <row r="8" spans="4:15" s="8" customFormat="1" ht="12.75">
      <c r="D8" s="39"/>
      <c r="E8" s="39" t="s">
        <v>47</v>
      </c>
      <c r="F8" s="38"/>
      <c r="G8" s="39" t="s">
        <v>48</v>
      </c>
      <c r="H8" s="39"/>
      <c r="I8" s="39" t="s">
        <v>171</v>
      </c>
      <c r="J8" s="39"/>
      <c r="K8" s="39" t="s">
        <v>171</v>
      </c>
      <c r="L8" s="38"/>
      <c r="M8" s="39" t="s">
        <v>49</v>
      </c>
      <c r="N8" s="38"/>
      <c r="O8" s="39" t="s">
        <v>50</v>
      </c>
    </row>
    <row r="9" spans="4:15" s="8" customFormat="1" ht="12.75">
      <c r="D9" s="9"/>
      <c r="E9" s="39" t="s">
        <v>3</v>
      </c>
      <c r="F9" s="38"/>
      <c r="G9" s="39" t="str">
        <f>E9</f>
        <v>RM'000</v>
      </c>
      <c r="H9" s="39"/>
      <c r="I9" s="39" t="s">
        <v>3</v>
      </c>
      <c r="J9" s="39"/>
      <c r="K9" s="39" t="s">
        <v>3</v>
      </c>
      <c r="L9" s="38"/>
      <c r="M9" s="39" t="str">
        <f>G9</f>
        <v>RM'000</v>
      </c>
      <c r="N9" s="38"/>
      <c r="O9" s="39" t="str">
        <f>M9</f>
        <v>RM'000</v>
      </c>
    </row>
    <row r="10" spans="4:15" s="8" customFormat="1" ht="12.75">
      <c r="D10" s="9"/>
      <c r="E10" s="38"/>
      <c r="F10" s="38"/>
      <c r="G10" s="38"/>
      <c r="H10" s="38"/>
      <c r="I10" s="38"/>
      <c r="J10" s="38"/>
      <c r="K10" s="38"/>
      <c r="L10" s="38"/>
      <c r="M10" s="38"/>
      <c r="N10" s="38"/>
      <c r="O10" s="38"/>
    </row>
    <row r="11" spans="1:15" s="8" customFormat="1" ht="12.75">
      <c r="A11" s="40" t="s">
        <v>158</v>
      </c>
      <c r="D11" s="9"/>
      <c r="E11" s="10">
        <v>40000</v>
      </c>
      <c r="F11" s="10"/>
      <c r="G11" s="10">
        <v>3544</v>
      </c>
      <c r="H11" s="10"/>
      <c r="I11" s="10">
        <v>0</v>
      </c>
      <c r="J11" s="10"/>
      <c r="K11" s="10">
        <v>0</v>
      </c>
      <c r="L11" s="10"/>
      <c r="M11" s="10">
        <f>'balance sheet'!J39</f>
        <v>15639</v>
      </c>
      <c r="N11" s="10"/>
      <c r="O11" s="10">
        <f>SUM(E11:M11)</f>
        <v>59183</v>
      </c>
    </row>
    <row r="12" spans="1:15" s="8" customFormat="1" ht="12.75">
      <c r="A12" s="40"/>
      <c r="D12" s="9"/>
      <c r="E12" s="10"/>
      <c r="F12" s="10"/>
      <c r="G12" s="10"/>
      <c r="H12" s="10"/>
      <c r="I12" s="10"/>
      <c r="J12" s="10"/>
      <c r="K12" s="10"/>
      <c r="L12" s="10"/>
      <c r="M12" s="10"/>
      <c r="N12" s="10"/>
      <c r="O12" s="10"/>
    </row>
    <row r="13" spans="1:15" s="8" customFormat="1" ht="12.75">
      <c r="A13" s="52" t="s">
        <v>184</v>
      </c>
      <c r="D13" s="9"/>
      <c r="E13" s="10">
        <v>16000</v>
      </c>
      <c r="F13" s="10"/>
      <c r="G13" s="10">
        <v>-3544</v>
      </c>
      <c r="H13" s="10"/>
      <c r="I13" s="10">
        <v>0</v>
      </c>
      <c r="J13" s="10"/>
      <c r="K13" s="10">
        <v>0</v>
      </c>
      <c r="L13" s="10"/>
      <c r="M13" s="10">
        <v>-12456</v>
      </c>
      <c r="N13" s="10"/>
      <c r="O13" s="10">
        <f>SUM(E13:M13)</f>
        <v>0</v>
      </c>
    </row>
    <row r="14" spans="1:15" s="8" customFormat="1" ht="12.75">
      <c r="A14" s="52" t="s">
        <v>194</v>
      </c>
      <c r="D14" s="9"/>
      <c r="E14" s="10"/>
      <c r="F14" s="10"/>
      <c r="G14" s="10"/>
      <c r="H14" s="10"/>
      <c r="I14" s="10"/>
      <c r="J14" s="10"/>
      <c r="K14" s="10"/>
      <c r="L14" s="10"/>
      <c r="M14" s="10"/>
      <c r="N14" s="10"/>
      <c r="O14" s="10"/>
    </row>
    <row r="15" spans="1:15" s="8" customFormat="1" ht="12.75">
      <c r="A15" s="52"/>
      <c r="D15" s="9"/>
      <c r="E15" s="10"/>
      <c r="F15" s="10"/>
      <c r="G15" s="10"/>
      <c r="H15" s="10"/>
      <c r="I15" s="10"/>
      <c r="J15" s="10"/>
      <c r="K15" s="10"/>
      <c r="L15" s="10"/>
      <c r="M15" s="10"/>
      <c r="N15" s="10"/>
      <c r="O15" s="10"/>
    </row>
    <row r="16" spans="1:15" s="8" customFormat="1" ht="12.75">
      <c r="A16" s="52" t="s">
        <v>184</v>
      </c>
      <c r="D16" s="9"/>
      <c r="E16" s="10"/>
      <c r="F16" s="10"/>
      <c r="G16" s="10"/>
      <c r="H16" s="10"/>
      <c r="I16" s="10"/>
      <c r="J16" s="10"/>
      <c r="K16" s="10"/>
      <c r="L16" s="10"/>
      <c r="M16" s="10"/>
      <c r="N16" s="10"/>
      <c r="O16" s="10"/>
    </row>
    <row r="17" spans="1:15" s="8" customFormat="1" ht="12.75">
      <c r="A17" s="52" t="s">
        <v>193</v>
      </c>
      <c r="D17" s="9"/>
      <c r="E17" s="10">
        <v>75</v>
      </c>
      <c r="F17" s="10"/>
      <c r="G17" s="10">
        <v>2</v>
      </c>
      <c r="H17" s="10"/>
      <c r="I17" s="10">
        <v>0</v>
      </c>
      <c r="J17" s="10"/>
      <c r="K17" s="10">
        <v>0</v>
      </c>
      <c r="L17" s="10"/>
      <c r="M17" s="10">
        <v>0</v>
      </c>
      <c r="N17" s="10"/>
      <c r="O17" s="10">
        <f>SUM(E17:M17)</f>
        <v>77</v>
      </c>
    </row>
    <row r="18" spans="1:15" s="8" customFormat="1" ht="12.75">
      <c r="A18" s="52"/>
      <c r="D18" s="9"/>
      <c r="E18" s="10"/>
      <c r="F18" s="10"/>
      <c r="G18" s="10"/>
      <c r="H18" s="10"/>
      <c r="I18" s="10"/>
      <c r="J18" s="10"/>
      <c r="K18" s="10"/>
      <c r="L18" s="10"/>
      <c r="M18" s="10"/>
      <c r="N18" s="10"/>
      <c r="O18" s="10"/>
    </row>
    <row r="19" spans="1:15" s="8" customFormat="1" ht="12.75">
      <c r="A19" s="52" t="s">
        <v>185</v>
      </c>
      <c r="D19" s="9"/>
      <c r="E19" s="10"/>
      <c r="F19" s="10"/>
      <c r="G19" s="10"/>
      <c r="H19" s="10"/>
      <c r="I19" s="10"/>
      <c r="J19" s="10"/>
      <c r="K19" s="10"/>
      <c r="L19" s="10"/>
      <c r="M19" s="10"/>
      <c r="N19" s="10"/>
      <c r="O19" s="10"/>
    </row>
    <row r="20" spans="1:15" s="8" customFormat="1" ht="12.75">
      <c r="A20" s="52" t="s">
        <v>191</v>
      </c>
      <c r="D20" s="9"/>
      <c r="E20" s="10">
        <v>0</v>
      </c>
      <c r="F20" s="10"/>
      <c r="G20" s="10">
        <v>0</v>
      </c>
      <c r="H20" s="10"/>
      <c r="I20" s="10">
        <v>0</v>
      </c>
      <c r="J20" s="10"/>
      <c r="K20" s="10">
        <v>-91</v>
      </c>
      <c r="L20" s="10"/>
      <c r="M20" s="10">
        <v>0</v>
      </c>
      <c r="N20" s="10"/>
      <c r="O20" s="10">
        <f>SUM(E20:M20)</f>
        <v>-91</v>
      </c>
    </row>
    <row r="21" spans="4:16" s="8" customFormat="1" ht="12.75">
      <c r="D21" s="9"/>
      <c r="E21" s="10"/>
      <c r="F21" s="10"/>
      <c r="G21" s="10"/>
      <c r="H21" s="10"/>
      <c r="I21" s="10"/>
      <c r="J21" s="10"/>
      <c r="K21" s="10"/>
      <c r="L21" s="10"/>
      <c r="M21" s="10"/>
      <c r="N21" s="10"/>
      <c r="O21" s="10"/>
      <c r="P21" s="10"/>
    </row>
    <row r="22" spans="1:16" s="8" customFormat="1" ht="12.75">
      <c r="A22" s="8" t="s">
        <v>190</v>
      </c>
      <c r="D22" s="9"/>
      <c r="E22" s="10"/>
      <c r="F22" s="10"/>
      <c r="G22" s="10"/>
      <c r="H22" s="10"/>
      <c r="I22" s="10"/>
      <c r="J22" s="10"/>
      <c r="K22" s="10"/>
      <c r="L22" s="10"/>
      <c r="M22" s="10"/>
      <c r="N22" s="10"/>
      <c r="O22" s="10"/>
      <c r="P22" s="10"/>
    </row>
    <row r="23" spans="1:16" s="8" customFormat="1" ht="12.75">
      <c r="A23" s="8" t="s">
        <v>192</v>
      </c>
      <c r="D23" s="9"/>
      <c r="E23" s="10">
        <v>0</v>
      </c>
      <c r="F23" s="10">
        <v>0</v>
      </c>
      <c r="G23" s="10">
        <v>0</v>
      </c>
      <c r="H23" s="10"/>
      <c r="I23" s="10">
        <v>2562</v>
      </c>
      <c r="J23" s="10"/>
      <c r="K23" s="10">
        <v>0</v>
      </c>
      <c r="L23" s="10"/>
      <c r="M23" s="10">
        <v>0</v>
      </c>
      <c r="N23" s="10"/>
      <c r="O23" s="10">
        <f>SUM(E23:M23)</f>
        <v>2562</v>
      </c>
      <c r="P23" s="10"/>
    </row>
    <row r="24" spans="4:16" s="8" customFormat="1" ht="12.75">
      <c r="D24" s="9"/>
      <c r="E24" s="10"/>
      <c r="F24" s="10"/>
      <c r="G24" s="10"/>
      <c r="H24" s="10"/>
      <c r="I24" s="10"/>
      <c r="J24" s="10"/>
      <c r="K24" s="10"/>
      <c r="L24" s="10"/>
      <c r="M24" s="10"/>
      <c r="N24" s="10"/>
      <c r="O24" s="10"/>
      <c r="P24" s="10"/>
    </row>
    <row r="25" spans="1:16" s="8" customFormat="1" ht="12.75">
      <c r="A25" s="8" t="s">
        <v>117</v>
      </c>
      <c r="D25" s="9"/>
      <c r="E25" s="10">
        <v>0</v>
      </c>
      <c r="F25" s="10"/>
      <c r="G25" s="10">
        <v>0</v>
      </c>
      <c r="H25" s="10"/>
      <c r="I25" s="10">
        <v>0</v>
      </c>
      <c r="J25" s="10"/>
      <c r="K25" s="10">
        <v>0</v>
      </c>
      <c r="L25" s="10"/>
      <c r="M25" s="10">
        <f>7310+2719</f>
        <v>10029</v>
      </c>
      <c r="N25" s="10"/>
      <c r="O25" s="10">
        <f>SUM(E25:M25)</f>
        <v>10029</v>
      </c>
      <c r="P25" s="10"/>
    </row>
    <row r="26" spans="4:16" s="8" customFormat="1" ht="12.75">
      <c r="D26" s="9"/>
      <c r="E26" s="10"/>
      <c r="F26" s="10"/>
      <c r="G26" s="10"/>
      <c r="H26" s="10"/>
      <c r="I26" s="10"/>
      <c r="J26" s="10"/>
      <c r="K26" s="10"/>
      <c r="L26" s="10"/>
      <c r="M26" s="10"/>
      <c r="N26" s="10"/>
      <c r="O26" s="10"/>
      <c r="P26" s="10"/>
    </row>
    <row r="27" spans="4:16" s="8" customFormat="1" ht="12.75">
      <c r="D27" s="9"/>
      <c r="E27" s="10"/>
      <c r="F27" s="10"/>
      <c r="G27" s="10"/>
      <c r="H27" s="10"/>
      <c r="I27" s="10"/>
      <c r="J27" s="10"/>
      <c r="K27" s="10"/>
      <c r="L27" s="10"/>
      <c r="M27" s="10"/>
      <c r="N27" s="10"/>
      <c r="O27" s="10"/>
      <c r="P27" s="10"/>
    </row>
    <row r="28" spans="1:16" s="8" customFormat="1" ht="13.5" thickBot="1">
      <c r="A28" s="41" t="s">
        <v>203</v>
      </c>
      <c r="D28" s="9"/>
      <c r="E28" s="42">
        <f>SUM(E11:E25)</f>
        <v>56075</v>
      </c>
      <c r="F28" s="42">
        <f aca="true" t="shared" si="0" ref="F28:O28">SUM(F11:F25)</f>
        <v>0</v>
      </c>
      <c r="G28" s="42">
        <f t="shared" si="0"/>
        <v>2</v>
      </c>
      <c r="H28" s="42">
        <f t="shared" si="0"/>
        <v>0</v>
      </c>
      <c r="I28" s="42">
        <f t="shared" si="0"/>
        <v>2562</v>
      </c>
      <c r="J28" s="42">
        <f t="shared" si="0"/>
        <v>0</v>
      </c>
      <c r="K28" s="42">
        <f t="shared" si="0"/>
        <v>-91</v>
      </c>
      <c r="L28" s="42">
        <f t="shared" si="0"/>
        <v>0</v>
      </c>
      <c r="M28" s="42">
        <f t="shared" si="0"/>
        <v>13212</v>
      </c>
      <c r="N28" s="42">
        <f t="shared" si="0"/>
        <v>0</v>
      </c>
      <c r="O28" s="42">
        <f t="shared" si="0"/>
        <v>71760</v>
      </c>
      <c r="P28" s="10"/>
    </row>
    <row r="29" spans="4:16" s="8" customFormat="1" ht="13.5" thickTop="1">
      <c r="D29" s="9"/>
      <c r="E29" s="10"/>
      <c r="F29" s="10"/>
      <c r="G29" s="10"/>
      <c r="H29" s="10"/>
      <c r="I29" s="10"/>
      <c r="J29" s="10"/>
      <c r="K29" s="10"/>
      <c r="L29" s="10"/>
      <c r="M29" s="10"/>
      <c r="N29" s="10"/>
      <c r="O29" s="10"/>
      <c r="P29" s="10"/>
    </row>
    <row r="30" spans="4:16" s="8" customFormat="1" ht="12.75">
      <c r="D30" s="9"/>
      <c r="P30" s="10"/>
    </row>
    <row r="31" spans="1:16" s="8" customFormat="1" ht="12.75">
      <c r="A31" s="41" t="s">
        <v>51</v>
      </c>
      <c r="D31" s="9"/>
      <c r="E31" s="43">
        <v>40000</v>
      </c>
      <c r="F31" s="10"/>
      <c r="G31" s="10">
        <v>3544</v>
      </c>
      <c r="H31" s="10"/>
      <c r="I31" s="10"/>
      <c r="J31" s="10"/>
      <c r="K31" s="10">
        <v>0</v>
      </c>
      <c r="L31" s="10"/>
      <c r="M31" s="10">
        <v>11896</v>
      </c>
      <c r="N31" s="10"/>
      <c r="O31" s="43">
        <f>SUM(E31:M31)</f>
        <v>55440</v>
      </c>
      <c r="P31" s="10"/>
    </row>
    <row r="32" spans="4:16" s="8" customFormat="1" ht="12.75">
      <c r="D32" s="9"/>
      <c r="E32" s="43"/>
      <c r="F32" s="10"/>
      <c r="G32" s="10"/>
      <c r="H32" s="10"/>
      <c r="I32" s="10"/>
      <c r="J32" s="10"/>
      <c r="K32" s="10"/>
      <c r="L32" s="10"/>
      <c r="M32" s="10"/>
      <c r="N32" s="10"/>
      <c r="O32" s="43"/>
      <c r="P32" s="10"/>
    </row>
    <row r="33" spans="1:16" s="8" customFormat="1" ht="12.75">
      <c r="A33" s="8" t="s">
        <v>117</v>
      </c>
      <c r="D33" s="9"/>
      <c r="E33" s="10">
        <v>0</v>
      </c>
      <c r="F33" s="10"/>
      <c r="G33" s="10">
        <v>0</v>
      </c>
      <c r="H33" s="10"/>
      <c r="I33" s="10"/>
      <c r="J33" s="10"/>
      <c r="K33" s="10">
        <v>0</v>
      </c>
      <c r="L33" s="10"/>
      <c r="M33" s="10">
        <v>3743</v>
      </c>
      <c r="N33" s="10"/>
      <c r="O33" s="10">
        <f>SUM(E33:M33)</f>
        <v>3743</v>
      </c>
      <c r="P33" s="10"/>
    </row>
    <row r="34" spans="4:16" s="8" customFormat="1" ht="12.75">
      <c r="D34" s="9"/>
      <c r="E34" s="10"/>
      <c r="F34" s="10"/>
      <c r="G34" s="10"/>
      <c r="H34" s="10"/>
      <c r="I34" s="10"/>
      <c r="J34" s="10"/>
      <c r="K34" s="10"/>
      <c r="L34" s="10"/>
      <c r="M34" s="10"/>
      <c r="N34" s="10"/>
      <c r="O34" s="10"/>
      <c r="P34" s="10"/>
    </row>
    <row r="35" spans="1:16" s="8" customFormat="1" ht="13.5" thickBot="1">
      <c r="A35" s="41" t="s">
        <v>204</v>
      </c>
      <c r="D35" s="9"/>
      <c r="E35" s="42">
        <f>SUM(E31:E33)</f>
        <v>40000</v>
      </c>
      <c r="F35" s="42"/>
      <c r="G35" s="42">
        <f>SUM(G31:G33)</f>
        <v>3544</v>
      </c>
      <c r="H35" s="42"/>
      <c r="I35" s="42"/>
      <c r="J35" s="42"/>
      <c r="K35" s="42">
        <v>0</v>
      </c>
      <c r="L35" s="42"/>
      <c r="M35" s="42">
        <f>SUM(M31:M33)</f>
        <v>15639</v>
      </c>
      <c r="N35" s="42"/>
      <c r="O35" s="42">
        <f>SUM(O31:O33)</f>
        <v>59183</v>
      </c>
      <c r="P35" s="10"/>
    </row>
    <row r="36" spans="1:16" s="8" customFormat="1" ht="13.5" thickTop="1">
      <c r="A36" s="41"/>
      <c r="D36" s="9"/>
      <c r="E36" s="11"/>
      <c r="F36" s="11"/>
      <c r="G36" s="11"/>
      <c r="H36" s="11"/>
      <c r="I36" s="11"/>
      <c r="J36" s="11"/>
      <c r="K36" s="11"/>
      <c r="L36" s="11"/>
      <c r="M36" s="11"/>
      <c r="N36" s="11"/>
      <c r="O36" s="11"/>
      <c r="P36" s="10"/>
    </row>
    <row r="37" spans="1:16" s="8" customFormat="1" ht="12.75">
      <c r="A37" s="41"/>
      <c r="D37" s="9"/>
      <c r="E37" s="11"/>
      <c r="F37" s="11"/>
      <c r="G37" s="11"/>
      <c r="H37" s="11"/>
      <c r="I37" s="11"/>
      <c r="J37" s="11"/>
      <c r="K37" s="11"/>
      <c r="L37" s="11"/>
      <c r="M37" s="11"/>
      <c r="N37" s="11"/>
      <c r="O37" s="11"/>
      <c r="P37" s="10"/>
    </row>
    <row r="38" spans="4:16" s="8" customFormat="1" ht="12.75">
      <c r="D38" s="9"/>
      <c r="E38" s="10"/>
      <c r="F38" s="10"/>
      <c r="G38" s="10"/>
      <c r="H38" s="10"/>
      <c r="I38" s="10"/>
      <c r="J38" s="10"/>
      <c r="K38" s="10"/>
      <c r="L38" s="10"/>
      <c r="M38" s="10"/>
      <c r="N38" s="10"/>
      <c r="O38" s="10"/>
      <c r="P38" s="10"/>
    </row>
    <row r="39" spans="1:4" s="8" customFormat="1" ht="12.75">
      <c r="A39" s="8" t="s">
        <v>122</v>
      </c>
      <c r="D39" s="9"/>
    </row>
    <row r="40" spans="1:4" s="8" customFormat="1" ht="12.75">
      <c r="A40" s="8" t="s">
        <v>159</v>
      </c>
      <c r="D40" s="9"/>
    </row>
    <row r="41" spans="1:4" s="8" customFormat="1" ht="12.75">
      <c r="A41" s="8" t="s">
        <v>52</v>
      </c>
      <c r="D41" s="9"/>
    </row>
    <row r="42" s="8" customFormat="1" ht="12.75">
      <c r="D42" s="9"/>
    </row>
    <row r="55" ht="16.5">
      <c r="E55" s="35">
        <v>3</v>
      </c>
    </row>
  </sheetData>
  <mergeCells count="1">
    <mergeCell ref="E5:K5"/>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G47"/>
  <sheetViews>
    <sheetView zoomScale="75" zoomScaleNormal="75" workbookViewId="0" topLeftCell="A13">
      <selection activeCell="A13" sqref="A13"/>
    </sheetView>
  </sheetViews>
  <sheetFormatPr defaultColWidth="9.00390625" defaultRowHeight="16.5"/>
  <cols>
    <col min="1" max="1" width="5.50390625" style="44" customWidth="1"/>
    <col min="2" max="2" width="7.125" style="44" customWidth="1"/>
    <col min="3" max="3" width="14.375" style="44" customWidth="1"/>
    <col min="4" max="4" width="17.125" style="44" customWidth="1"/>
    <col min="5" max="5" width="15.625" style="44" customWidth="1"/>
    <col min="6" max="6" width="5.50390625" style="44" customWidth="1"/>
    <col min="7" max="7" width="15.375" style="44" customWidth="1"/>
    <col min="8" max="8" width="10.625" style="44" customWidth="1"/>
    <col min="9" max="16384" width="9.00390625" style="44" customWidth="1"/>
  </cols>
  <sheetData>
    <row r="1" ht="15.75">
      <c r="A1" s="18" t="s">
        <v>0</v>
      </c>
    </row>
    <row r="2" ht="15.75">
      <c r="A2" s="18" t="s">
        <v>151</v>
      </c>
    </row>
    <row r="3" ht="15.75">
      <c r="A3" s="18" t="s">
        <v>205</v>
      </c>
    </row>
    <row r="5" spans="5:7" ht="15.75">
      <c r="E5" s="81" t="s">
        <v>201</v>
      </c>
      <c r="G5" s="81" t="s">
        <v>201</v>
      </c>
    </row>
    <row r="6" spans="5:7" ht="15.75">
      <c r="E6" s="82">
        <v>38352</v>
      </c>
      <c r="G6" s="82">
        <v>37986</v>
      </c>
    </row>
    <row r="7" spans="5:7" ht="15.75">
      <c r="E7" s="83" t="s">
        <v>3</v>
      </c>
      <c r="G7" s="83" t="s">
        <v>3</v>
      </c>
    </row>
    <row r="8" spans="1:7" ht="15.75">
      <c r="A8" s="4"/>
      <c r="B8" s="2"/>
      <c r="C8" s="20"/>
      <c r="D8" s="20"/>
      <c r="E8" s="2"/>
      <c r="G8" s="2"/>
    </row>
    <row r="9" spans="1:7" ht="15.75">
      <c r="A9" s="2" t="s">
        <v>211</v>
      </c>
      <c r="B9" s="2"/>
      <c r="C9" s="20"/>
      <c r="D9" s="20"/>
      <c r="E9" s="73">
        <v>-12998</v>
      </c>
      <c r="F9" s="74"/>
      <c r="G9" s="73">
        <v>494</v>
      </c>
    </row>
    <row r="10" spans="1:7" ht="15.75">
      <c r="A10" s="4"/>
      <c r="B10" s="2"/>
      <c r="C10" s="20"/>
      <c r="D10" s="20"/>
      <c r="E10" s="73"/>
      <c r="F10" s="74"/>
      <c r="G10" s="73"/>
    </row>
    <row r="11" spans="1:7" ht="15.75">
      <c r="A11" s="2" t="s">
        <v>53</v>
      </c>
      <c r="B11" s="2"/>
      <c r="C11" s="20"/>
      <c r="D11" s="20"/>
      <c r="E11" s="73">
        <v>-1932</v>
      </c>
      <c r="F11" s="74"/>
      <c r="G11" s="73">
        <v>-4926</v>
      </c>
    </row>
    <row r="12" spans="1:7" ht="15.75">
      <c r="A12" s="2"/>
      <c r="B12" s="2"/>
      <c r="C12" s="20"/>
      <c r="D12" s="20"/>
      <c r="E12" s="73"/>
      <c r="F12" s="74"/>
      <c r="G12" s="73"/>
    </row>
    <row r="13" spans="1:7" ht="15.75">
      <c r="A13" s="2" t="s">
        <v>186</v>
      </c>
      <c r="C13" s="20"/>
      <c r="D13" s="20"/>
      <c r="E13" s="29">
        <v>25886</v>
      </c>
      <c r="G13" s="29">
        <v>1404</v>
      </c>
    </row>
    <row r="14" spans="1:7" ht="15.75">
      <c r="A14" s="4"/>
      <c r="B14" s="2"/>
      <c r="C14" s="20"/>
      <c r="D14" s="20"/>
      <c r="E14" s="2"/>
      <c r="G14" s="2"/>
    </row>
    <row r="15" spans="1:7" ht="15.75">
      <c r="A15" s="2"/>
      <c r="B15" s="2"/>
      <c r="C15" s="20"/>
      <c r="D15" s="20"/>
      <c r="E15" s="2"/>
      <c r="G15" s="2"/>
    </row>
    <row r="16" spans="1:7" ht="15.75">
      <c r="A16" s="2" t="s">
        <v>168</v>
      </c>
      <c r="B16" s="2"/>
      <c r="C16" s="20"/>
      <c r="D16" s="20"/>
      <c r="E16" s="2">
        <f>E9+E11+E13</f>
        <v>10956</v>
      </c>
      <c r="G16" s="2">
        <f>G9+G11+G13</f>
        <v>-3028</v>
      </c>
    </row>
    <row r="17" spans="1:7" ht="15.75">
      <c r="A17" s="2" t="s">
        <v>160</v>
      </c>
      <c r="B17" s="2"/>
      <c r="C17" s="20"/>
      <c r="D17" s="20"/>
      <c r="E17" s="2">
        <f>'balance sheet'!J17</f>
        <v>3876</v>
      </c>
      <c r="G17" s="2">
        <v>6904</v>
      </c>
    </row>
    <row r="18" spans="1:7" ht="15.75">
      <c r="A18" s="2" t="s">
        <v>161</v>
      </c>
      <c r="B18" s="2"/>
      <c r="C18" s="20"/>
      <c r="D18" s="20"/>
      <c r="E18" s="45">
        <f>SUM(E16:E17)</f>
        <v>14832</v>
      </c>
      <c r="G18" s="45">
        <f>SUM(G16:G17)</f>
        <v>3876</v>
      </c>
    </row>
    <row r="19" spans="1:7" ht="15.75">
      <c r="A19" s="2"/>
      <c r="B19" s="2"/>
      <c r="C19" s="20"/>
      <c r="D19" s="20"/>
      <c r="E19" s="2"/>
      <c r="G19" s="2"/>
    </row>
    <row r="20" spans="1:7" ht="15.75">
      <c r="A20" s="2" t="s">
        <v>54</v>
      </c>
      <c r="B20" s="2"/>
      <c r="C20" s="20"/>
      <c r="D20" s="20"/>
      <c r="E20" s="2"/>
      <c r="G20" s="2"/>
    </row>
    <row r="21" spans="1:7" ht="16.5" thickBot="1">
      <c r="A21" s="2" t="s">
        <v>55</v>
      </c>
      <c r="B21" s="2"/>
      <c r="C21" s="20"/>
      <c r="D21" s="20"/>
      <c r="E21" s="97">
        <f>'balance sheet'!H17</f>
        <v>14832</v>
      </c>
      <c r="G21" s="97">
        <f>'balance sheet'!J17</f>
        <v>3876</v>
      </c>
    </row>
    <row r="22" spans="1:7" ht="16.5" thickTop="1">
      <c r="A22" s="2"/>
      <c r="B22" s="2"/>
      <c r="C22" s="20"/>
      <c r="D22" s="20"/>
      <c r="E22" s="2"/>
      <c r="G22" s="2"/>
    </row>
    <row r="23" spans="1:7" ht="15.75" hidden="1">
      <c r="A23" s="2"/>
      <c r="B23" s="2"/>
      <c r="C23" s="20"/>
      <c r="D23" s="20"/>
      <c r="E23" s="2" t="e">
        <f>E18-#REF!</f>
        <v>#REF!</v>
      </c>
      <c r="G23" s="46" t="e">
        <f>G18-#REF!</f>
        <v>#REF!</v>
      </c>
    </row>
    <row r="24" ht="15.75">
      <c r="A24" s="47" t="s">
        <v>123</v>
      </c>
    </row>
    <row r="25" ht="15.75">
      <c r="A25" s="47" t="s">
        <v>162</v>
      </c>
    </row>
    <row r="26" ht="15.75">
      <c r="A26" s="47" t="s">
        <v>56</v>
      </c>
    </row>
    <row r="47" ht="15.75">
      <c r="D47" s="89">
        <v>4</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72"/>
  <sheetViews>
    <sheetView workbookViewId="0" topLeftCell="A1">
      <selection activeCell="A8" sqref="A8"/>
    </sheetView>
  </sheetViews>
  <sheetFormatPr defaultColWidth="9.00390625" defaultRowHeight="16.5"/>
  <cols>
    <col min="1" max="1" width="2.875" style="8" customWidth="1"/>
    <col min="2" max="2" width="3.50390625" style="8" customWidth="1"/>
    <col min="3" max="3" width="3.00390625" style="8" customWidth="1"/>
    <col min="4" max="4" width="34.50390625" style="8" customWidth="1"/>
    <col min="5" max="6" width="13.625" style="8" customWidth="1"/>
    <col min="7" max="7" width="13.625" style="10" customWidth="1"/>
    <col min="8" max="8" width="13.625" style="8" customWidth="1"/>
    <col min="9" max="9" width="11.875" style="8" customWidth="1"/>
    <col min="10" max="10" width="11.50390625" style="10" customWidth="1"/>
    <col min="11" max="16384" width="9.00390625" style="8" customWidth="1"/>
  </cols>
  <sheetData>
    <row r="1" ht="14.25">
      <c r="A1" s="1" t="s">
        <v>57</v>
      </c>
    </row>
    <row r="2" ht="14.25">
      <c r="A2" s="1" t="s">
        <v>206</v>
      </c>
    </row>
    <row r="3" ht="14.25">
      <c r="A3" s="1"/>
    </row>
    <row r="4" ht="14.25">
      <c r="A4" s="1"/>
    </row>
    <row r="5" ht="14.25">
      <c r="A5" s="48" t="s">
        <v>150</v>
      </c>
    </row>
    <row r="6" ht="14.25">
      <c r="A6" s="92"/>
    </row>
    <row r="7" spans="1:2" ht="12.75">
      <c r="A7" s="49" t="s">
        <v>58</v>
      </c>
      <c r="B7" s="41" t="s">
        <v>59</v>
      </c>
    </row>
    <row r="8" ht="12.75">
      <c r="A8" s="41"/>
    </row>
    <row r="9" ht="12.75">
      <c r="A9" s="41"/>
    </row>
    <row r="10" ht="12.75">
      <c r="A10" s="41"/>
    </row>
    <row r="11" ht="12.75">
      <c r="A11" s="41"/>
    </row>
    <row r="12" ht="12.75">
      <c r="A12" s="41"/>
    </row>
    <row r="13" ht="12.75">
      <c r="A13" s="41"/>
    </row>
    <row r="14" ht="12.75">
      <c r="A14" s="41"/>
    </row>
    <row r="15" ht="12.75">
      <c r="A15" s="41"/>
    </row>
    <row r="16" ht="12.75">
      <c r="A16" s="41"/>
    </row>
    <row r="17" ht="12.75">
      <c r="A17" s="41"/>
    </row>
    <row r="18" ht="12.75">
      <c r="A18" s="41"/>
    </row>
    <row r="19" ht="12.75">
      <c r="A19" s="41"/>
    </row>
    <row r="20" ht="12.75">
      <c r="A20" s="41"/>
    </row>
    <row r="21" spans="1:2" ht="12.75">
      <c r="A21" s="49" t="s">
        <v>61</v>
      </c>
      <c r="B21" s="41" t="s">
        <v>62</v>
      </c>
    </row>
    <row r="22" ht="12.75">
      <c r="A22" s="41"/>
    </row>
    <row r="23" ht="12.75">
      <c r="A23" s="41"/>
    </row>
    <row r="24" ht="12.75">
      <c r="A24" s="41"/>
    </row>
    <row r="25" ht="12.75">
      <c r="A25" s="41"/>
    </row>
    <row r="26" spans="1:2" ht="12.75">
      <c r="A26" s="51" t="s">
        <v>63</v>
      </c>
      <c r="B26" s="41" t="s">
        <v>64</v>
      </c>
    </row>
    <row r="27" ht="12.75">
      <c r="A27" s="52"/>
    </row>
    <row r="28" ht="14.25">
      <c r="A28" s="48"/>
    </row>
    <row r="29" ht="14.25">
      <c r="A29" s="48"/>
    </row>
    <row r="30" ht="14.25">
      <c r="A30" s="48"/>
    </row>
    <row r="31" ht="14.25">
      <c r="A31" s="48"/>
    </row>
    <row r="32" spans="1:2" ht="14.25">
      <c r="A32" s="53" t="s">
        <v>65</v>
      </c>
      <c r="B32" s="41" t="s">
        <v>66</v>
      </c>
    </row>
    <row r="38" spans="1:2" ht="12.75">
      <c r="A38" s="49" t="s">
        <v>67</v>
      </c>
      <c r="B38" s="41" t="s">
        <v>68</v>
      </c>
    </row>
    <row r="43" spans="1:2" ht="12.75">
      <c r="A43" s="49" t="s">
        <v>69</v>
      </c>
      <c r="B43" s="41" t="s">
        <v>70</v>
      </c>
    </row>
    <row r="44" ht="12.75">
      <c r="A44" s="41"/>
    </row>
    <row r="45" ht="12.75">
      <c r="A45" s="41"/>
    </row>
    <row r="46" ht="12.75">
      <c r="A46" s="41"/>
    </row>
    <row r="47" ht="12.75">
      <c r="A47" s="41"/>
    </row>
    <row r="48" ht="12.75">
      <c r="A48" s="41"/>
    </row>
    <row r="49" ht="12.75" customHeight="1"/>
    <row r="50" ht="12.75" customHeight="1"/>
    <row r="51" ht="12.75" customHeight="1"/>
    <row r="52" ht="12.75" customHeight="1"/>
    <row r="53" ht="12.75" customHeight="1"/>
    <row r="54" ht="12.75" customHeight="1"/>
    <row r="55" spans="1:2" ht="12.75">
      <c r="A55" s="49" t="s">
        <v>71</v>
      </c>
      <c r="B55" s="41" t="s">
        <v>72</v>
      </c>
    </row>
    <row r="58" ht="12.75">
      <c r="E58" s="8" t="s">
        <v>180</v>
      </c>
    </row>
    <row r="60" spans="5:6" ht="15">
      <c r="E60" s="8">
        <v>5</v>
      </c>
      <c r="F60" s="47"/>
    </row>
    <row r="61" spans="1:10" ht="12.75">
      <c r="A61" s="49" t="s">
        <v>73</v>
      </c>
      <c r="B61" s="41" t="s">
        <v>74</v>
      </c>
      <c r="E61" s="41"/>
      <c r="G61" s="8"/>
      <c r="J61" s="8"/>
    </row>
    <row r="62" spans="1:10" ht="15.75" customHeight="1">
      <c r="A62" s="49"/>
      <c r="B62" s="41"/>
      <c r="E62" s="99" t="s">
        <v>4</v>
      </c>
      <c r="F62" s="99"/>
      <c r="G62" s="99" t="s">
        <v>9</v>
      </c>
      <c r="H62" s="99"/>
      <c r="J62" s="8"/>
    </row>
    <row r="63" spans="2:10" ht="12.75">
      <c r="B63" s="41" t="s">
        <v>75</v>
      </c>
      <c r="E63" s="39">
        <v>2004</v>
      </c>
      <c r="F63" s="39">
        <v>2003</v>
      </c>
      <c r="G63" s="39">
        <v>2004</v>
      </c>
      <c r="H63" s="39">
        <v>2003</v>
      </c>
      <c r="J63" s="8"/>
    </row>
    <row r="64" spans="5:10" ht="12.75">
      <c r="E64" s="39" t="s">
        <v>76</v>
      </c>
      <c r="F64" s="39" t="s">
        <v>76</v>
      </c>
      <c r="G64" s="39" t="s">
        <v>76</v>
      </c>
      <c r="H64" s="39" t="str">
        <f>G64</f>
        <v>Year to date</v>
      </c>
      <c r="J64" s="8"/>
    </row>
    <row r="65" spans="5:10" ht="12.75">
      <c r="E65" s="39" t="str">
        <f>F65</f>
        <v>RM'000</v>
      </c>
      <c r="F65" s="39" t="s">
        <v>3</v>
      </c>
      <c r="G65" s="39" t="s">
        <v>3</v>
      </c>
      <c r="H65" s="39" t="s">
        <v>3</v>
      </c>
      <c r="J65" s="8"/>
    </row>
    <row r="66" spans="2:10" ht="12.75">
      <c r="B66" s="8" t="s">
        <v>77</v>
      </c>
      <c r="E66" s="75">
        <v>164017</v>
      </c>
      <c r="F66" s="75">
        <f>92621+1</f>
        <v>92622</v>
      </c>
      <c r="G66" s="75">
        <v>10151</v>
      </c>
      <c r="H66" s="75">
        <v>3922</v>
      </c>
      <c r="J66" s="8"/>
    </row>
    <row r="67" spans="2:10" ht="12.75">
      <c r="B67" s="8" t="s">
        <v>163</v>
      </c>
      <c r="E67" s="75">
        <v>0</v>
      </c>
      <c r="F67" s="75">
        <v>0</v>
      </c>
      <c r="G67" s="75">
        <f>-106-17</f>
        <v>-123</v>
      </c>
      <c r="H67" s="75">
        <v>0</v>
      </c>
      <c r="J67" s="8"/>
    </row>
    <row r="68" spans="2:10" ht="12.75">
      <c r="B68" s="8" t="s">
        <v>166</v>
      </c>
      <c r="E68" s="75">
        <v>0</v>
      </c>
      <c r="F68" s="75">
        <v>0</v>
      </c>
      <c r="G68" s="75">
        <v>-162</v>
      </c>
      <c r="H68" s="75">
        <v>0</v>
      </c>
      <c r="J68" s="8"/>
    </row>
    <row r="69" spans="2:10" ht="12.75">
      <c r="B69" s="8" t="s">
        <v>78</v>
      </c>
      <c r="E69" s="12">
        <v>75723</v>
      </c>
      <c r="F69" s="12">
        <v>43655</v>
      </c>
      <c r="G69" s="12">
        <f>1165-138</f>
        <v>1027</v>
      </c>
      <c r="H69" s="12">
        <v>641</v>
      </c>
      <c r="J69" s="8"/>
    </row>
    <row r="70" spans="5:10" ht="13.5" thickBot="1">
      <c r="E70" s="42">
        <f>SUM(E66:E69)</f>
        <v>239740</v>
      </c>
      <c r="F70" s="42">
        <f>SUM(F66:F69)</f>
        <v>136277</v>
      </c>
      <c r="G70" s="42">
        <f>SUM(G66:G69)</f>
        <v>10893</v>
      </c>
      <c r="H70" s="42">
        <f>SUM(H66:H69)</f>
        <v>4563</v>
      </c>
      <c r="J70" s="8"/>
    </row>
    <row r="71" ht="13.5" thickTop="1"/>
    <row r="72" spans="1:2" ht="12.75">
      <c r="A72" s="49" t="s">
        <v>79</v>
      </c>
      <c r="B72" s="41" t="s">
        <v>80</v>
      </c>
    </row>
    <row r="73" spans="1:2" ht="12.75">
      <c r="A73" s="49"/>
      <c r="B73" s="41"/>
    </row>
    <row r="76" spans="1:2" ht="12.75">
      <c r="A76" s="49"/>
      <c r="B76" s="41"/>
    </row>
    <row r="77" spans="1:2" ht="12.75">
      <c r="A77" s="49"/>
      <c r="B77" s="41"/>
    </row>
    <row r="78" spans="1:2" ht="12.75">
      <c r="A78" s="49"/>
      <c r="B78" s="41"/>
    </row>
    <row r="79" spans="1:2" ht="12.75">
      <c r="A79" s="49" t="s">
        <v>81</v>
      </c>
      <c r="B79" s="41" t="s">
        <v>82</v>
      </c>
    </row>
    <row r="80" ht="12.75">
      <c r="A80" s="41"/>
    </row>
    <row r="81" ht="12.75">
      <c r="A81" s="41"/>
    </row>
    <row r="82" ht="12.75">
      <c r="A82" s="41"/>
    </row>
    <row r="83" ht="12.75">
      <c r="A83" s="41"/>
    </row>
    <row r="84" spans="1:2" ht="12.75">
      <c r="A84" s="49" t="s">
        <v>83</v>
      </c>
      <c r="B84" s="41" t="s">
        <v>84</v>
      </c>
    </row>
    <row r="85" ht="12.75">
      <c r="A85" s="41"/>
    </row>
    <row r="86" ht="12.75">
      <c r="A86" s="41"/>
    </row>
    <row r="87" ht="12.75">
      <c r="A87" s="41"/>
    </row>
    <row r="88" ht="12.75">
      <c r="A88" s="41"/>
    </row>
    <row r="89" ht="12.75">
      <c r="A89" s="41"/>
    </row>
    <row r="90" ht="12.75">
      <c r="A90" s="41"/>
    </row>
    <row r="91" spans="1:2" ht="12.75">
      <c r="A91" s="49" t="s">
        <v>85</v>
      </c>
      <c r="B91" s="41" t="s">
        <v>167</v>
      </c>
    </row>
    <row r="95" ht="13.5" customHeight="1"/>
    <row r="96" spans="1:2" ht="13.5" customHeight="1">
      <c r="A96" s="49" t="s">
        <v>124</v>
      </c>
      <c r="B96" s="41" t="s">
        <v>125</v>
      </c>
    </row>
    <row r="97" spans="1:2" ht="13.5" customHeight="1">
      <c r="A97" s="49"/>
      <c r="B97" s="41"/>
    </row>
    <row r="98" ht="13.5" customHeight="1"/>
    <row r="99" ht="13.5" customHeight="1"/>
    <row r="100" ht="13.5" customHeight="1"/>
    <row r="101" ht="13.5" customHeight="1"/>
    <row r="102" ht="13.5" customHeight="1">
      <c r="A102" s="48" t="s">
        <v>199</v>
      </c>
    </row>
    <row r="103" ht="12.75">
      <c r="F103" s="54"/>
    </row>
    <row r="104" spans="1:2" ht="12.75">
      <c r="A104" s="49" t="s">
        <v>126</v>
      </c>
      <c r="B104" s="41" t="s">
        <v>86</v>
      </c>
    </row>
    <row r="105" spans="7:8" ht="12.75">
      <c r="G105" s="38" t="s">
        <v>87</v>
      </c>
      <c r="H105" s="38" t="s">
        <v>88</v>
      </c>
    </row>
    <row r="106" spans="1:8" ht="12.75">
      <c r="A106" s="41"/>
      <c r="G106" s="38" t="s">
        <v>207</v>
      </c>
      <c r="H106" s="38" t="str">
        <f>G106</f>
        <v> 31.12.2004</v>
      </c>
    </row>
    <row r="107" spans="7:8" ht="12.75">
      <c r="G107" s="38" t="s">
        <v>89</v>
      </c>
      <c r="H107" s="38" t="s">
        <v>90</v>
      </c>
    </row>
    <row r="108" spans="2:8" ht="12.75">
      <c r="B108" s="8" t="s">
        <v>91</v>
      </c>
      <c r="G108" s="10">
        <f>'income statement'!D10</f>
        <v>62764</v>
      </c>
      <c r="H108" s="10">
        <f>'income statement'!G10</f>
        <v>239740</v>
      </c>
    </row>
    <row r="109" spans="2:8" ht="12.75">
      <c r="B109" s="8" t="s">
        <v>175</v>
      </c>
      <c r="G109" s="10">
        <f>'income statement'!D16</f>
        <v>3711</v>
      </c>
      <c r="H109" s="10">
        <f>'income statement'!G16</f>
        <v>13902</v>
      </c>
    </row>
    <row r="110" spans="2:8" ht="12.75">
      <c r="B110" s="8" t="s">
        <v>119</v>
      </c>
      <c r="G110" s="10">
        <f>'income statement'!D20</f>
        <v>2882</v>
      </c>
      <c r="H110" s="10">
        <f>'income statement'!G20</f>
        <v>10893</v>
      </c>
    </row>
    <row r="111" spans="2:8" ht="12.75">
      <c r="B111" s="8" t="s">
        <v>118</v>
      </c>
      <c r="G111" s="10">
        <f>'income statement'!D24</f>
        <v>2719</v>
      </c>
      <c r="H111" s="10">
        <f>'income statement'!G24</f>
        <v>10029</v>
      </c>
    </row>
    <row r="112" spans="5:6" ht="12.75">
      <c r="E112" s="10"/>
      <c r="F112" s="10"/>
    </row>
    <row r="113" spans="5:6" ht="12.75">
      <c r="E113" s="10"/>
      <c r="F113" s="10"/>
    </row>
    <row r="114" spans="5:6" ht="12.75">
      <c r="E114" s="10"/>
      <c r="F114" s="10"/>
    </row>
    <row r="115" spans="5:6" ht="12.75">
      <c r="E115" s="10"/>
      <c r="F115" s="10"/>
    </row>
    <row r="116" spans="5:6" ht="12.75">
      <c r="E116" s="10"/>
      <c r="F116" s="10"/>
    </row>
    <row r="117" spans="5:6" ht="12.75">
      <c r="E117" s="10"/>
      <c r="F117" s="10"/>
    </row>
    <row r="118" spans="5:6" ht="12.75">
      <c r="E118" s="10"/>
      <c r="F118" s="10"/>
    </row>
    <row r="119" spans="5:6" ht="12.75">
      <c r="E119" s="10"/>
      <c r="F119" s="10"/>
    </row>
    <row r="120" ht="14.25" customHeight="1">
      <c r="E120" s="47">
        <v>6</v>
      </c>
    </row>
    <row r="121" spans="1:2" ht="14.25" customHeight="1">
      <c r="A121" s="49" t="s">
        <v>127</v>
      </c>
      <c r="B121" s="41" t="s">
        <v>92</v>
      </c>
    </row>
    <row r="122" ht="14.25" customHeight="1"/>
    <row r="123" spans="6:8" ht="12.75">
      <c r="F123" s="38" t="s">
        <v>208</v>
      </c>
      <c r="G123" s="38" t="s">
        <v>209</v>
      </c>
      <c r="H123" s="38" t="s">
        <v>93</v>
      </c>
    </row>
    <row r="124" spans="6:8" ht="12.75">
      <c r="F124" s="38" t="s">
        <v>3</v>
      </c>
      <c r="G124" s="38" t="s">
        <v>3</v>
      </c>
      <c r="H124" s="38" t="s">
        <v>94</v>
      </c>
    </row>
    <row r="125" spans="2:8" ht="12.75">
      <c r="B125" s="8" t="s">
        <v>4</v>
      </c>
      <c r="F125" s="55">
        <f>'income statement'!D10</f>
        <v>62764</v>
      </c>
      <c r="G125" s="43">
        <v>59987</v>
      </c>
      <c r="H125" s="43">
        <f>(F125-G125)/G125*100</f>
        <v>4.629336356210512</v>
      </c>
    </row>
    <row r="126" spans="2:8" ht="12.75">
      <c r="B126" s="8" t="s">
        <v>9</v>
      </c>
      <c r="F126" s="11">
        <f>'income statement'!D20</f>
        <v>2882</v>
      </c>
      <c r="G126" s="11">
        <v>425</v>
      </c>
      <c r="H126" s="54">
        <f>(F126-G126)/G126*100</f>
        <v>578.1176470588235</v>
      </c>
    </row>
    <row r="132" spans="1:2" ht="12.75">
      <c r="A132" s="49" t="s">
        <v>128</v>
      </c>
      <c r="B132" s="41" t="s">
        <v>95</v>
      </c>
    </row>
    <row r="133" spans="1:10" s="95" customFormat="1" ht="12.75">
      <c r="A133" s="94"/>
      <c r="G133" s="96"/>
      <c r="J133" s="96"/>
    </row>
    <row r="134" spans="1:10" s="95" customFormat="1" ht="12.75">
      <c r="A134" s="94"/>
      <c r="G134" s="96"/>
      <c r="J134" s="96"/>
    </row>
    <row r="135" spans="1:10" s="95" customFormat="1" ht="12.75">
      <c r="A135" s="94"/>
      <c r="G135" s="96"/>
      <c r="J135" s="96"/>
    </row>
    <row r="136" spans="1:10" s="95" customFormat="1" ht="12.75">
      <c r="A136" s="94"/>
      <c r="G136" s="96"/>
      <c r="J136" s="96"/>
    </row>
    <row r="137" spans="7:10" s="95" customFormat="1" ht="12.75">
      <c r="G137" s="96"/>
      <c r="J137" s="96"/>
    </row>
    <row r="138" spans="7:10" s="95" customFormat="1" ht="12.75">
      <c r="G138" s="96"/>
      <c r="J138" s="96"/>
    </row>
    <row r="139" spans="7:10" s="95" customFormat="1" ht="12.75">
      <c r="G139" s="96"/>
      <c r="J139" s="96"/>
    </row>
    <row r="144" spans="1:2" ht="12.75">
      <c r="A144" s="49" t="s">
        <v>129</v>
      </c>
      <c r="B144" s="41" t="s">
        <v>96</v>
      </c>
    </row>
    <row r="149" spans="1:8" ht="12.75">
      <c r="A149" s="49" t="s">
        <v>130</v>
      </c>
      <c r="B149" s="41" t="s">
        <v>10</v>
      </c>
      <c r="G149" s="38" t="s">
        <v>153</v>
      </c>
      <c r="H149" s="38" t="s">
        <v>201</v>
      </c>
    </row>
    <row r="150" spans="1:8" ht="12.75">
      <c r="A150" s="41"/>
      <c r="G150" s="38" t="s">
        <v>208</v>
      </c>
      <c r="H150" s="38" t="str">
        <f>G150</f>
        <v>31.12.04</v>
      </c>
    </row>
    <row r="151" spans="7:8" ht="12.75">
      <c r="G151" s="38" t="s">
        <v>3</v>
      </c>
      <c r="H151" s="38" t="s">
        <v>3</v>
      </c>
    </row>
    <row r="152" spans="2:8" ht="12.75">
      <c r="B152" s="8" t="s">
        <v>97</v>
      </c>
      <c r="G152" s="57"/>
      <c r="H152" s="11"/>
    </row>
    <row r="153" spans="2:8" ht="12.75">
      <c r="B153" s="8" t="s">
        <v>98</v>
      </c>
      <c r="G153" s="11">
        <v>134</v>
      </c>
      <c r="H153" s="11">
        <f>643+134</f>
        <v>777</v>
      </c>
    </row>
    <row r="154" spans="2:8" ht="12.75">
      <c r="B154" s="8" t="s">
        <v>99</v>
      </c>
      <c r="G154" s="11">
        <v>29</v>
      </c>
      <c r="H154" s="11">
        <f>29+58</f>
        <v>87</v>
      </c>
    </row>
    <row r="155" spans="7:8" ht="13.5" thickBot="1">
      <c r="G155" s="50">
        <f>SUM(G153:G154)</f>
        <v>163</v>
      </c>
      <c r="H155" s="50">
        <f>SUM(H153:H154)</f>
        <v>864</v>
      </c>
    </row>
    <row r="156" spans="7:8" ht="12.75">
      <c r="G156" s="57"/>
      <c r="H156" s="11"/>
    </row>
    <row r="157" spans="7:8" ht="12.75">
      <c r="G157" s="57"/>
      <c r="H157" s="11"/>
    </row>
    <row r="158" spans="7:8" ht="12.75">
      <c r="G158" s="57"/>
      <c r="H158" s="11"/>
    </row>
    <row r="159" spans="7:8" ht="12.75">
      <c r="G159" s="57"/>
      <c r="H159" s="11"/>
    </row>
    <row r="160" spans="5:6" ht="12.75">
      <c r="E160" s="34"/>
      <c r="F160" s="34"/>
    </row>
    <row r="161" spans="1:2" ht="12.75">
      <c r="A161" s="49" t="s">
        <v>131</v>
      </c>
      <c r="B161" s="41" t="s">
        <v>100</v>
      </c>
    </row>
    <row r="165" spans="1:2" ht="12.75">
      <c r="A165" s="49" t="s">
        <v>132</v>
      </c>
      <c r="B165" s="41" t="s">
        <v>101</v>
      </c>
    </row>
    <row r="166" spans="7:8" ht="12.75">
      <c r="G166" s="38" t="s">
        <v>146</v>
      </c>
      <c r="H166" s="38" t="s">
        <v>201</v>
      </c>
    </row>
    <row r="167" spans="7:8" ht="12.75">
      <c r="G167" s="38" t="s">
        <v>208</v>
      </c>
      <c r="H167" s="38" t="str">
        <f>G167</f>
        <v>31.12.04</v>
      </c>
    </row>
    <row r="168" spans="7:8" ht="12.75">
      <c r="G168" s="38" t="s">
        <v>3</v>
      </c>
      <c r="H168" s="38" t="s">
        <v>3</v>
      </c>
    </row>
    <row r="170" spans="2:8" ht="12.75">
      <c r="B170" s="8" t="s">
        <v>141</v>
      </c>
      <c r="G170" s="10">
        <v>48</v>
      </c>
      <c r="H170" s="8">
        <v>48</v>
      </c>
    </row>
    <row r="171" spans="2:8" ht="12.75">
      <c r="B171" s="8" t="s">
        <v>142</v>
      </c>
      <c r="G171" s="10">
        <v>-4</v>
      </c>
      <c r="H171" s="10">
        <v>-4</v>
      </c>
    </row>
    <row r="172" spans="7:8" ht="13.5" thickBot="1">
      <c r="G172" s="50">
        <f>SUM(G170:G171)</f>
        <v>44</v>
      </c>
      <c r="H172" s="50">
        <f>SUM(H170:H171)</f>
        <v>44</v>
      </c>
    </row>
    <row r="174" ht="12.75">
      <c r="H174" s="38" t="s">
        <v>208</v>
      </c>
    </row>
    <row r="175" ht="12.75">
      <c r="H175" s="38" t="s">
        <v>145</v>
      </c>
    </row>
    <row r="176" ht="12.75">
      <c r="B176" s="8" t="s">
        <v>143</v>
      </c>
    </row>
    <row r="177" spans="2:8" ht="12.75">
      <c r="B177" s="8" t="s">
        <v>144</v>
      </c>
      <c r="H177" s="8">
        <v>48</v>
      </c>
    </row>
    <row r="178" spans="2:8" ht="12.75">
      <c r="B178" s="8" t="s">
        <v>147</v>
      </c>
      <c r="H178" s="8">
        <v>44</v>
      </c>
    </row>
    <row r="179" spans="2:8" ht="15">
      <c r="B179" s="8" t="s">
        <v>148</v>
      </c>
      <c r="E179" s="47"/>
      <c r="H179" s="8">
        <v>44</v>
      </c>
    </row>
    <row r="180" ht="15">
      <c r="E180" s="47"/>
    </row>
    <row r="181" ht="15">
      <c r="E181" s="47">
        <v>7</v>
      </c>
    </row>
    <row r="182" spans="1:2" ht="12.75">
      <c r="A182" s="49" t="s">
        <v>133</v>
      </c>
      <c r="B182" s="41" t="s">
        <v>102</v>
      </c>
    </row>
    <row r="183" spans="1:2" ht="12.75">
      <c r="A183" s="49"/>
      <c r="B183" s="41"/>
    </row>
    <row r="184" spans="1:3" ht="12.75">
      <c r="A184" s="41"/>
      <c r="B184" s="49" t="s">
        <v>60</v>
      </c>
      <c r="C184" s="41" t="s">
        <v>103</v>
      </c>
    </row>
    <row r="185" spans="1:3" ht="12.75">
      <c r="A185" s="41"/>
      <c r="B185" s="49"/>
      <c r="C185" s="41"/>
    </row>
    <row r="186" ht="12.75">
      <c r="A186" s="41"/>
    </row>
    <row r="187" ht="12.75">
      <c r="A187" s="41"/>
    </row>
    <row r="188" ht="12.75">
      <c r="A188" s="41"/>
    </row>
    <row r="189" ht="12.75">
      <c r="A189" s="41"/>
    </row>
    <row r="190" spans="1:2" ht="12.75">
      <c r="A190" s="49" t="s">
        <v>134</v>
      </c>
      <c r="B190" s="41" t="s">
        <v>104</v>
      </c>
    </row>
    <row r="191" spans="1:2" ht="12.75">
      <c r="A191" s="49"/>
      <c r="B191" s="41"/>
    </row>
    <row r="192" spans="2:7" ht="12.75">
      <c r="B192" s="8" t="s">
        <v>178</v>
      </c>
      <c r="G192" s="8"/>
    </row>
    <row r="193" ht="12.75">
      <c r="G193" s="8"/>
    </row>
    <row r="194" spans="2:7" ht="12.75">
      <c r="B194" s="8" t="s">
        <v>105</v>
      </c>
      <c r="G194" s="8"/>
    </row>
    <row r="195" spans="6:8" ht="12.75">
      <c r="F195" s="56" t="s">
        <v>106</v>
      </c>
      <c r="G195" s="56" t="s">
        <v>107</v>
      </c>
      <c r="H195" s="56" t="s">
        <v>50</v>
      </c>
    </row>
    <row r="196" spans="6:8" ht="12.75">
      <c r="F196" s="56" t="s">
        <v>3</v>
      </c>
      <c r="G196" s="56" t="s">
        <v>3</v>
      </c>
      <c r="H196" s="56" t="s">
        <v>3</v>
      </c>
    </row>
    <row r="197" spans="2:8" ht="12.75">
      <c r="B197" s="58" t="s">
        <v>108</v>
      </c>
      <c r="F197" s="10">
        <v>0</v>
      </c>
      <c r="G197" s="10">
        <v>23512</v>
      </c>
      <c r="H197" s="13">
        <f>G197+F197</f>
        <v>23512</v>
      </c>
    </row>
    <row r="198" spans="2:8" ht="12.75">
      <c r="B198" s="58" t="s">
        <v>109</v>
      </c>
      <c r="F198" s="10">
        <v>0</v>
      </c>
      <c r="G198" s="10">
        <v>38356</v>
      </c>
      <c r="H198" s="13">
        <f>G198+F198</f>
        <v>38356</v>
      </c>
    </row>
    <row r="199" spans="2:8" ht="12.75">
      <c r="B199" s="58" t="s">
        <v>164</v>
      </c>
      <c r="F199" s="12">
        <v>70</v>
      </c>
      <c r="G199" s="12">
        <v>0</v>
      </c>
      <c r="H199" s="59">
        <f>G199+F199</f>
        <v>70</v>
      </c>
    </row>
    <row r="200" spans="2:9" ht="12.75">
      <c r="B200" s="58"/>
      <c r="F200" s="10">
        <f>SUM(F197:F199)</f>
        <v>70</v>
      </c>
      <c r="G200" s="10">
        <f>SUM(G197:G199)</f>
        <v>61868</v>
      </c>
      <c r="H200" s="10">
        <f>SUM(H197:H199)</f>
        <v>61938</v>
      </c>
      <c r="I200" s="13"/>
    </row>
    <row r="201" spans="2:8" ht="12.75">
      <c r="B201" s="58" t="s">
        <v>110</v>
      </c>
      <c r="F201" s="58">
        <v>1017</v>
      </c>
      <c r="G201" s="10">
        <v>0</v>
      </c>
      <c r="H201" s="12">
        <f>F201+G201</f>
        <v>1017</v>
      </c>
    </row>
    <row r="202" spans="6:8" ht="12.75">
      <c r="F202" s="60">
        <f>SUM(F200:F201)</f>
        <v>1087</v>
      </c>
      <c r="G202" s="61">
        <f>SUM(G200:G201)</f>
        <v>61868</v>
      </c>
      <c r="H202" s="60">
        <f>SUM(H200:H201)</f>
        <v>62955</v>
      </c>
    </row>
    <row r="203" spans="6:8" ht="12.75">
      <c r="F203" s="11"/>
      <c r="G203" s="54"/>
      <c r="H203" s="11"/>
    </row>
    <row r="204" spans="2:7" ht="12.75">
      <c r="B204" s="8" t="s">
        <v>111</v>
      </c>
      <c r="F204" s="54"/>
      <c r="G204" s="8"/>
    </row>
    <row r="205" spans="6:7" ht="12.75">
      <c r="F205" s="54"/>
      <c r="G205" s="8"/>
    </row>
    <row r="206" spans="2:8" ht="12.75">
      <c r="B206" s="58" t="str">
        <f>B201</f>
        <v>Term loan</v>
      </c>
      <c r="F206" s="54">
        <v>2958</v>
      </c>
      <c r="G206" s="90">
        <v>0</v>
      </c>
      <c r="H206" s="54">
        <f>F206+G206</f>
        <v>2958</v>
      </c>
    </row>
    <row r="207" spans="2:8" ht="12.75">
      <c r="B207" s="58" t="s">
        <v>165</v>
      </c>
      <c r="F207" s="59">
        <v>57</v>
      </c>
      <c r="G207" s="91">
        <v>0</v>
      </c>
      <c r="H207" s="59">
        <f>F207+G207</f>
        <v>57</v>
      </c>
    </row>
    <row r="208" spans="2:8" ht="13.5" thickBot="1">
      <c r="B208" s="8" t="s">
        <v>50</v>
      </c>
      <c r="F208" s="62">
        <f>SUM(F202:F207)</f>
        <v>4102</v>
      </c>
      <c r="G208" s="62">
        <f>G202+G206+G207</f>
        <v>61868</v>
      </c>
      <c r="H208" s="62">
        <f>SUM(F208:G208)</f>
        <v>65970</v>
      </c>
    </row>
    <row r="209" spans="6:8" ht="13.5" thickTop="1">
      <c r="F209" s="54"/>
      <c r="G209" s="54"/>
      <c r="H209" s="54"/>
    </row>
    <row r="210" spans="2:7" ht="12.75">
      <c r="B210" s="8" t="s">
        <v>179</v>
      </c>
      <c r="G210" s="54"/>
    </row>
    <row r="211" ht="12.75">
      <c r="G211" s="54"/>
    </row>
    <row r="212" ht="12.75">
      <c r="G212" s="54"/>
    </row>
    <row r="213" ht="12.75">
      <c r="G213" s="54"/>
    </row>
    <row r="214" ht="12.75">
      <c r="G214" s="54"/>
    </row>
    <row r="215" spans="1:2" ht="12.75">
      <c r="A215" s="49" t="s">
        <v>135</v>
      </c>
      <c r="B215" s="41" t="s">
        <v>112</v>
      </c>
    </row>
    <row r="221" spans="1:2" ht="12.75">
      <c r="A221" s="49" t="s">
        <v>136</v>
      </c>
      <c r="B221" s="41" t="s">
        <v>113</v>
      </c>
    </row>
    <row r="222" ht="12.75">
      <c r="A222" s="41"/>
    </row>
    <row r="223" ht="12.75">
      <c r="A223" s="41"/>
    </row>
    <row r="224" ht="12.75">
      <c r="A224" s="41"/>
    </row>
    <row r="225" ht="12.75">
      <c r="A225" s="41"/>
    </row>
    <row r="226" ht="12.75">
      <c r="A226" s="41"/>
    </row>
    <row r="227" spans="1:2" ht="13.5" customHeight="1">
      <c r="A227" s="49" t="s">
        <v>137</v>
      </c>
      <c r="B227" s="41" t="s">
        <v>114</v>
      </c>
    </row>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c r="E241" s="47">
        <v>8</v>
      </c>
    </row>
    <row r="242" spans="1:2" ht="13.5" customHeight="1">
      <c r="A242" s="49" t="s">
        <v>138</v>
      </c>
      <c r="B242" s="41" t="s">
        <v>115</v>
      </c>
    </row>
    <row r="243" spans="5:9" ht="13.5" customHeight="1">
      <c r="E243" s="2"/>
      <c r="F243" s="2"/>
      <c r="G243" s="2"/>
      <c r="H243" s="4"/>
      <c r="I243" s="2"/>
    </row>
    <row r="244" spans="5:8" ht="13.5" customHeight="1">
      <c r="E244" s="100" t="s">
        <v>146</v>
      </c>
      <c r="F244" s="100"/>
      <c r="G244" s="100" t="s">
        <v>201</v>
      </c>
      <c r="H244" s="100"/>
    </row>
    <row r="245" spans="5:8" ht="13.5" customHeight="1">
      <c r="E245" s="85">
        <v>38352</v>
      </c>
      <c r="F245" s="85">
        <v>37986</v>
      </c>
      <c r="G245" s="85">
        <f>E245</f>
        <v>38352</v>
      </c>
      <c r="H245" s="85">
        <f>F245</f>
        <v>37986</v>
      </c>
    </row>
    <row r="246" spans="7:8" ht="13.5" customHeight="1">
      <c r="G246" s="38"/>
      <c r="H246" s="38"/>
    </row>
    <row r="247" spans="2:8" ht="13.5" customHeight="1">
      <c r="B247" s="41" t="s">
        <v>60</v>
      </c>
      <c r="C247" s="41" t="s">
        <v>176</v>
      </c>
      <c r="G247" s="38"/>
      <c r="H247" s="38"/>
    </row>
    <row r="248" spans="7:8" ht="13.5" customHeight="1">
      <c r="G248" s="38"/>
      <c r="H248" s="38"/>
    </row>
    <row r="249" spans="2:8" ht="13.5" customHeight="1">
      <c r="B249" s="8" t="s">
        <v>154</v>
      </c>
      <c r="E249" s="86">
        <f>'income statement'!D24</f>
        <v>2719</v>
      </c>
      <c r="F249" s="71">
        <f>'income statement'!E24</f>
        <v>1076</v>
      </c>
      <c r="G249" s="71">
        <f>'income statement'!G24</f>
        <v>10029</v>
      </c>
      <c r="H249" s="71">
        <f>'income statement'!H24</f>
        <v>3743</v>
      </c>
    </row>
    <row r="250" spans="5:8" ht="13.5" customHeight="1">
      <c r="E250" s="86"/>
      <c r="F250" s="71"/>
      <c r="G250" s="71"/>
      <c r="H250" s="71"/>
    </row>
    <row r="251" spans="2:8" ht="13.5" customHeight="1">
      <c r="B251" s="8" t="s">
        <v>177</v>
      </c>
      <c r="E251" s="10">
        <v>56071</v>
      </c>
      <c r="F251" s="10">
        <v>56000</v>
      </c>
      <c r="G251" s="10">
        <v>56026</v>
      </c>
      <c r="H251" s="71">
        <v>56000</v>
      </c>
    </row>
    <row r="252" spans="5:8" ht="13.5" customHeight="1">
      <c r="E252" s="10"/>
      <c r="F252" s="10"/>
      <c r="H252" s="71"/>
    </row>
    <row r="253" spans="2:8" ht="13.5" customHeight="1" thickBot="1">
      <c r="B253" s="41" t="s">
        <v>155</v>
      </c>
      <c r="E253" s="87">
        <f>E249/E251*100</f>
        <v>4.849209038540422</v>
      </c>
      <c r="F253" s="87">
        <f>F249/F251*100</f>
        <v>1.9214285714285715</v>
      </c>
      <c r="G253" s="87">
        <f>G249/G251*100</f>
        <v>17.900617570413736</v>
      </c>
      <c r="H253" s="87">
        <f>H249/H251*100</f>
        <v>6.683928571428571</v>
      </c>
    </row>
    <row r="254" spans="5:8" ht="13.5" customHeight="1" thickTop="1">
      <c r="E254" s="10"/>
      <c r="F254" s="10"/>
      <c r="H254" s="71"/>
    </row>
    <row r="256" spans="2:8" ht="13.5" customHeight="1">
      <c r="B256" s="41" t="s">
        <v>60</v>
      </c>
      <c r="C256" s="41" t="s">
        <v>181</v>
      </c>
      <c r="G256" s="38"/>
      <c r="H256" s="38"/>
    </row>
    <row r="257" spans="7:8" ht="13.5" customHeight="1">
      <c r="G257" s="38"/>
      <c r="H257" s="38"/>
    </row>
    <row r="258" spans="2:8" ht="13.5" customHeight="1">
      <c r="B258" s="8" t="s">
        <v>154</v>
      </c>
      <c r="E258" s="71">
        <f>'income statement'!D24</f>
        <v>2719</v>
      </c>
      <c r="F258" s="71">
        <f>'income statement'!E24</f>
        <v>1076</v>
      </c>
      <c r="G258" s="71">
        <f>'income statement'!G24</f>
        <v>10029</v>
      </c>
      <c r="H258" s="71">
        <f>'income statement'!H24</f>
        <v>3743</v>
      </c>
    </row>
    <row r="259" spans="5:8" ht="13.5" customHeight="1">
      <c r="E259" s="86"/>
      <c r="F259" s="71"/>
      <c r="G259" s="71"/>
      <c r="H259" s="71"/>
    </row>
    <row r="260" spans="2:8" ht="13.5" customHeight="1">
      <c r="B260" s="8" t="s">
        <v>177</v>
      </c>
      <c r="E260" s="10">
        <f>E251</f>
        <v>56071</v>
      </c>
      <c r="F260" s="10">
        <v>56000</v>
      </c>
      <c r="G260" s="10">
        <f>G251</f>
        <v>56026</v>
      </c>
      <c r="H260" s="71">
        <v>56000</v>
      </c>
    </row>
    <row r="261" spans="5:8" ht="13.5" customHeight="1">
      <c r="E261" s="10"/>
      <c r="F261" s="10"/>
      <c r="H261" s="71"/>
    </row>
    <row r="262" spans="2:8" ht="13.5" customHeight="1">
      <c r="B262" s="8" t="s">
        <v>197</v>
      </c>
      <c r="E262" s="10">
        <v>620</v>
      </c>
      <c r="F262" s="10">
        <v>0</v>
      </c>
      <c r="G262" s="10">
        <f>E262</f>
        <v>620</v>
      </c>
      <c r="H262" s="71">
        <v>0</v>
      </c>
    </row>
    <row r="263" spans="5:8" ht="13.5" customHeight="1">
      <c r="E263" s="10"/>
      <c r="F263" s="10"/>
      <c r="H263" s="71"/>
    </row>
    <row r="264" spans="2:8" ht="13.5" customHeight="1">
      <c r="B264" s="8" t="s">
        <v>195</v>
      </c>
      <c r="E264" s="10"/>
      <c r="F264" s="10"/>
      <c r="H264" s="71"/>
    </row>
    <row r="265" spans="2:8" ht="13.5" customHeight="1">
      <c r="B265" s="8" t="s">
        <v>198</v>
      </c>
      <c r="E265" s="60">
        <f>SUM(E260:E264)</f>
        <v>56691</v>
      </c>
      <c r="F265" s="60">
        <f>SUM(F260:F264)</f>
        <v>56000</v>
      </c>
      <c r="G265" s="60">
        <f>SUM(G260:G264)</f>
        <v>56646</v>
      </c>
      <c r="H265" s="60">
        <f>SUM(H260:H264)</f>
        <v>56000</v>
      </c>
    </row>
    <row r="266" spans="5:8" ht="13.5" customHeight="1">
      <c r="E266" s="10"/>
      <c r="F266" s="10"/>
      <c r="H266" s="71"/>
    </row>
    <row r="267" spans="2:8" ht="13.5" customHeight="1" thickBot="1">
      <c r="B267" s="41" t="s">
        <v>182</v>
      </c>
      <c r="E267" s="87">
        <f>E258/E265*100</f>
        <v>4.796175759820783</v>
      </c>
      <c r="F267" s="87">
        <f>F258/F265*100</f>
        <v>1.9214285714285715</v>
      </c>
      <c r="G267" s="87">
        <f>G258/G265*100</f>
        <v>17.70469229954454</v>
      </c>
      <c r="H267" s="87">
        <f>H258/H265*100</f>
        <v>6.683928571428571</v>
      </c>
    </row>
    <row r="268" spans="2:15" ht="13.5" customHeight="1" thickTop="1">
      <c r="B268"/>
      <c r="C268"/>
      <c r="D268"/>
      <c r="E268" s="93"/>
      <c r="F268"/>
      <c r="G268"/>
      <c r="H268"/>
      <c r="I268"/>
      <c r="J268"/>
      <c r="K268"/>
      <c r="L268"/>
      <c r="M268"/>
      <c r="N268"/>
      <c r="O268"/>
    </row>
    <row r="269" spans="5:8" ht="13.5" customHeight="1">
      <c r="E269" s="10"/>
      <c r="F269" s="10"/>
      <c r="H269" s="71"/>
    </row>
    <row r="270" spans="2:7" ht="13.5" customHeight="1">
      <c r="B270" s="8" t="s">
        <v>173</v>
      </c>
      <c r="G270" s="63"/>
    </row>
    <row r="271" spans="2:7" ht="13.5" customHeight="1">
      <c r="B271" s="8" t="s">
        <v>210</v>
      </c>
      <c r="G271" s="63"/>
    </row>
    <row r="272" ht="13.5" customHeight="1">
      <c r="G272" s="63"/>
    </row>
    <row r="273" ht="13.5" customHeight="1">
      <c r="G273" s="63"/>
    </row>
    <row r="274" spans="1:7" ht="13.5" customHeight="1">
      <c r="A274" s="49" t="s">
        <v>139</v>
      </c>
      <c r="B274" s="41" t="s">
        <v>116</v>
      </c>
      <c r="G274" s="63"/>
    </row>
    <row r="275" ht="13.5" customHeight="1"/>
    <row r="276" ht="13.5" customHeight="1"/>
    <row r="277" ht="13.5" customHeight="1"/>
    <row r="300" ht="15">
      <c r="E300" s="47">
        <v>9</v>
      </c>
    </row>
    <row r="389" spans="7:10" s="34" customFormat="1" ht="12.75">
      <c r="G389" s="11"/>
      <c r="J389" s="11"/>
    </row>
    <row r="390" spans="1:10" s="34" customFormat="1" ht="12.75">
      <c r="A390" s="64"/>
      <c r="G390" s="11"/>
      <c r="J390" s="11"/>
    </row>
    <row r="391" spans="7:10" s="34" customFormat="1" ht="12.75">
      <c r="G391" s="11"/>
      <c r="J391" s="11"/>
    </row>
    <row r="392" spans="7:10" s="34" customFormat="1" ht="12.75">
      <c r="G392" s="11"/>
      <c r="J392" s="11"/>
    </row>
    <row r="393" spans="7:10" s="34" customFormat="1" ht="12.75">
      <c r="G393" s="11"/>
      <c r="J393" s="11"/>
    </row>
    <row r="394" spans="7:10" s="34" customFormat="1" ht="12.75">
      <c r="G394" s="11"/>
      <c r="J394" s="11"/>
    </row>
    <row r="395" spans="1:10" s="34" customFormat="1" ht="12.75">
      <c r="A395" s="64"/>
      <c r="G395" s="11"/>
      <c r="J395" s="11"/>
    </row>
    <row r="396" spans="7:10" s="34" customFormat="1" ht="12.75">
      <c r="G396" s="11"/>
      <c r="J396" s="11"/>
    </row>
    <row r="397" spans="7:10" s="34" customFormat="1" ht="12.75">
      <c r="G397" s="11"/>
      <c r="J397" s="11"/>
    </row>
    <row r="398" spans="7:10" s="34" customFormat="1" ht="12.75">
      <c r="G398" s="11"/>
      <c r="J398" s="11"/>
    </row>
    <row r="399" spans="1:10" s="34" customFormat="1" ht="12.75">
      <c r="A399" s="64"/>
      <c r="G399" s="11"/>
      <c r="J399" s="11"/>
    </row>
    <row r="400" spans="1:10" s="34" customFormat="1" ht="12.75">
      <c r="A400" s="64"/>
      <c r="E400" s="65"/>
      <c r="F400" s="65"/>
      <c r="G400" s="11"/>
      <c r="J400" s="11"/>
    </row>
    <row r="401" spans="5:10" s="34" customFormat="1" ht="12.75">
      <c r="E401" s="66"/>
      <c r="F401" s="66"/>
      <c r="G401" s="11"/>
      <c r="J401" s="11"/>
    </row>
    <row r="402" spans="5:10" s="34" customFormat="1" ht="12.75">
      <c r="E402" s="57"/>
      <c r="F402" s="11"/>
      <c r="G402" s="11"/>
      <c r="J402" s="11"/>
    </row>
    <row r="403" spans="7:10" s="34" customFormat="1" ht="12.75">
      <c r="G403" s="11"/>
      <c r="J403" s="11"/>
    </row>
    <row r="404" spans="7:10" s="34" customFormat="1" ht="12.75">
      <c r="G404" s="11"/>
      <c r="J404" s="11"/>
    </row>
    <row r="405" spans="7:10" s="34" customFormat="1" ht="12.75">
      <c r="G405" s="11"/>
      <c r="J405" s="11"/>
    </row>
    <row r="406" spans="7:10" s="34" customFormat="1" ht="12.75">
      <c r="G406" s="11"/>
      <c r="J406" s="11"/>
    </row>
    <row r="407" spans="7:10" s="34" customFormat="1" ht="12.75">
      <c r="G407" s="11"/>
      <c r="J407" s="11"/>
    </row>
    <row r="408" spans="7:10" s="34" customFormat="1" ht="12.75">
      <c r="G408" s="11"/>
      <c r="J408" s="11"/>
    </row>
    <row r="409" spans="7:10" s="34" customFormat="1" ht="12.75">
      <c r="G409" s="11"/>
      <c r="J409" s="11"/>
    </row>
    <row r="410" spans="7:10" s="34" customFormat="1" ht="12.75">
      <c r="G410" s="11"/>
      <c r="J410" s="11"/>
    </row>
    <row r="411" spans="7:10" s="34" customFormat="1" ht="12.75">
      <c r="G411" s="11"/>
      <c r="J411" s="11"/>
    </row>
    <row r="412" spans="7:10" s="34" customFormat="1" ht="12.75">
      <c r="G412" s="11"/>
      <c r="J412" s="11"/>
    </row>
    <row r="413" spans="7:10" s="34" customFormat="1" ht="12.75">
      <c r="G413" s="11"/>
      <c r="J413" s="11"/>
    </row>
    <row r="414" spans="7:10" s="34" customFormat="1" ht="12.75">
      <c r="G414" s="11"/>
      <c r="J414" s="11"/>
    </row>
    <row r="415" spans="7:10" s="34" customFormat="1" ht="12.75">
      <c r="G415" s="11"/>
      <c r="J415" s="11"/>
    </row>
    <row r="416" spans="7:10" s="34" customFormat="1" ht="12.75">
      <c r="G416" s="11"/>
      <c r="J416" s="11"/>
    </row>
    <row r="417" spans="7:10" s="34" customFormat="1" ht="12.75">
      <c r="G417" s="11"/>
      <c r="J417" s="11"/>
    </row>
    <row r="418" spans="7:10" s="34" customFormat="1" ht="12.75">
      <c r="G418" s="11"/>
      <c r="J418" s="11"/>
    </row>
    <row r="419" spans="7:10" s="34" customFormat="1" ht="12.75">
      <c r="G419" s="11"/>
      <c r="J419" s="11"/>
    </row>
    <row r="420" spans="7:10" s="34" customFormat="1" ht="12.75">
      <c r="G420" s="11"/>
      <c r="J420" s="11"/>
    </row>
    <row r="421" spans="7:10" s="34" customFormat="1" ht="12.75">
      <c r="G421" s="11"/>
      <c r="J421" s="11"/>
    </row>
    <row r="422" spans="1:10" s="34" customFormat="1" ht="12.75">
      <c r="A422" s="64"/>
      <c r="G422" s="11"/>
      <c r="J422" s="11"/>
    </row>
    <row r="423" spans="7:10" s="34" customFormat="1" ht="12.75">
      <c r="G423" s="11"/>
      <c r="J423" s="11"/>
    </row>
    <row r="424" spans="1:10" s="34" customFormat="1" ht="12.75">
      <c r="A424" s="64"/>
      <c r="G424" s="11"/>
      <c r="J424" s="11"/>
    </row>
    <row r="425" spans="1:10" s="34" customFormat="1" ht="12.75">
      <c r="A425" s="64"/>
      <c r="G425" s="11"/>
      <c r="J425" s="11"/>
    </row>
    <row r="426" spans="7:10" s="34" customFormat="1" ht="12.75">
      <c r="G426" s="11"/>
      <c r="J426" s="11"/>
    </row>
    <row r="427" spans="7:10" s="34" customFormat="1" ht="12.75">
      <c r="G427" s="11"/>
      <c r="J427" s="11"/>
    </row>
    <row r="428" spans="6:10" s="34" customFormat="1" ht="12.75">
      <c r="F428" s="66"/>
      <c r="G428" s="11"/>
      <c r="J428" s="11"/>
    </row>
    <row r="429" spans="7:10" s="34" customFormat="1" ht="12.75">
      <c r="G429" s="11"/>
      <c r="J429" s="11"/>
    </row>
    <row r="430" spans="1:10" s="34" customFormat="1" ht="12.75">
      <c r="A430" s="64"/>
      <c r="G430" s="11"/>
      <c r="J430" s="11"/>
    </row>
    <row r="431" spans="7:10" s="34" customFormat="1" ht="12.75">
      <c r="G431" s="11"/>
      <c r="J431" s="11"/>
    </row>
    <row r="432" spans="7:10" s="34" customFormat="1" ht="12.75">
      <c r="G432" s="11"/>
      <c r="J432" s="11"/>
    </row>
    <row r="433" spans="7:10" s="34" customFormat="1" ht="12.75">
      <c r="G433" s="11"/>
      <c r="J433" s="11"/>
    </row>
    <row r="434" spans="7:10" s="34" customFormat="1" ht="12.75">
      <c r="G434" s="11"/>
      <c r="J434" s="11"/>
    </row>
    <row r="435" spans="7:10" s="34" customFormat="1" ht="12.75">
      <c r="G435" s="11"/>
      <c r="J435" s="11"/>
    </row>
    <row r="436" spans="7:10" s="34" customFormat="1" ht="12.75">
      <c r="G436" s="11"/>
      <c r="J436" s="11"/>
    </row>
    <row r="437" spans="7:10" s="34" customFormat="1" ht="12.75">
      <c r="G437" s="11"/>
      <c r="J437" s="11"/>
    </row>
    <row r="438" spans="7:10" s="34" customFormat="1" ht="12.75">
      <c r="G438" s="11"/>
      <c r="J438" s="11"/>
    </row>
    <row r="439" spans="7:10" s="34" customFormat="1" ht="12.75">
      <c r="G439" s="11"/>
      <c r="J439" s="11"/>
    </row>
    <row r="440" spans="7:10" s="34" customFormat="1" ht="12.75">
      <c r="G440" s="11"/>
      <c r="J440" s="11"/>
    </row>
    <row r="441" spans="7:10" s="34" customFormat="1" ht="12.75">
      <c r="G441" s="11"/>
      <c r="J441" s="11"/>
    </row>
    <row r="442" spans="7:10" s="34" customFormat="1" ht="12.75">
      <c r="G442" s="11"/>
      <c r="J442" s="11"/>
    </row>
    <row r="443" spans="7:10" s="34" customFormat="1" ht="12.75">
      <c r="G443" s="11"/>
      <c r="J443" s="11"/>
    </row>
    <row r="444" spans="7:10" s="34" customFormat="1" ht="12.75">
      <c r="G444" s="11"/>
      <c r="J444" s="11"/>
    </row>
    <row r="445" spans="1:10" s="34" customFormat="1" ht="12.75">
      <c r="A445" s="64"/>
      <c r="G445" s="11"/>
      <c r="J445" s="11"/>
    </row>
    <row r="446" spans="6:10" s="34" customFormat="1" ht="12.75">
      <c r="F446" s="66"/>
      <c r="G446" s="11"/>
      <c r="J446" s="11"/>
    </row>
    <row r="447" spans="7:10" s="34" customFormat="1" ht="12.75">
      <c r="G447" s="11"/>
      <c r="J447" s="11"/>
    </row>
    <row r="448" spans="7:10" s="34" customFormat="1" ht="12.75">
      <c r="G448" s="11"/>
      <c r="J448" s="11"/>
    </row>
    <row r="449" spans="7:10" s="34" customFormat="1" ht="12.75">
      <c r="G449" s="11"/>
      <c r="J449" s="11"/>
    </row>
    <row r="450" spans="4:10" s="34" customFormat="1" ht="12.75">
      <c r="D450" s="65"/>
      <c r="E450" s="65"/>
      <c r="F450" s="65"/>
      <c r="G450" s="11"/>
      <c r="J450" s="11"/>
    </row>
    <row r="451" spans="4:10" s="34" customFormat="1" ht="12.75">
      <c r="D451" s="65"/>
      <c r="E451" s="65"/>
      <c r="F451" s="65"/>
      <c r="G451" s="11"/>
      <c r="J451" s="11"/>
    </row>
    <row r="452" spans="1:10" s="34" customFormat="1" ht="12.75">
      <c r="A452" s="67"/>
      <c r="D452" s="11"/>
      <c r="E452" s="11"/>
      <c r="F452" s="54"/>
      <c r="G452" s="11"/>
      <c r="J452" s="11"/>
    </row>
    <row r="453" spans="1:10" s="34" customFormat="1" ht="12.75">
      <c r="A453" s="67"/>
      <c r="D453" s="11"/>
      <c r="E453" s="11"/>
      <c r="F453" s="54"/>
      <c r="G453" s="11"/>
      <c r="H453" s="54"/>
      <c r="J453" s="11"/>
    </row>
    <row r="454" spans="1:10" s="34" customFormat="1" ht="12.75">
      <c r="A454" s="67"/>
      <c r="D454" s="11"/>
      <c r="E454" s="11"/>
      <c r="F454" s="54"/>
      <c r="G454" s="11"/>
      <c r="H454" s="54"/>
      <c r="J454" s="11"/>
    </row>
    <row r="455" spans="1:10" s="34" customFormat="1" ht="12.75">
      <c r="A455" s="67"/>
      <c r="D455" s="11"/>
      <c r="E455" s="11"/>
      <c r="F455" s="54"/>
      <c r="G455" s="11"/>
      <c r="J455" s="11"/>
    </row>
    <row r="456" spans="1:10" s="34" customFormat="1" ht="12.75">
      <c r="A456" s="67"/>
      <c r="D456" s="11"/>
      <c r="E456" s="11"/>
      <c r="F456" s="11"/>
      <c r="G456" s="11"/>
      <c r="H456" s="54"/>
      <c r="I456" s="54"/>
      <c r="J456" s="11"/>
    </row>
    <row r="457" spans="1:10" s="34" customFormat="1" ht="12.75">
      <c r="A457" s="67"/>
      <c r="D457" s="67"/>
      <c r="E457" s="57"/>
      <c r="F457" s="11"/>
      <c r="G457" s="11"/>
      <c r="J457" s="11"/>
    </row>
    <row r="458" spans="4:10" s="34" customFormat="1" ht="12.75">
      <c r="D458" s="11"/>
      <c r="E458" s="54"/>
      <c r="F458" s="11"/>
      <c r="G458" s="11"/>
      <c r="J458" s="11"/>
    </row>
    <row r="459" spans="4:10" s="34" customFormat="1" ht="12.75">
      <c r="D459" s="54"/>
      <c r="G459" s="11"/>
      <c r="J459" s="11"/>
    </row>
    <row r="460" spans="4:10" s="34" customFormat="1" ht="12.75">
      <c r="D460" s="54"/>
      <c r="G460" s="11"/>
      <c r="J460" s="11"/>
    </row>
    <row r="461" spans="1:10" s="34" customFormat="1" ht="12.75">
      <c r="A461" s="67"/>
      <c r="D461" s="54"/>
      <c r="F461" s="54"/>
      <c r="G461" s="11"/>
      <c r="J461" s="11"/>
    </row>
    <row r="462" spans="4:10" s="34" customFormat="1" ht="12.75">
      <c r="D462" s="54"/>
      <c r="E462" s="54"/>
      <c r="F462" s="54"/>
      <c r="G462" s="11"/>
      <c r="J462" s="11"/>
    </row>
    <row r="463" spans="4:10" s="34" customFormat="1" ht="12.75">
      <c r="D463" s="54"/>
      <c r="E463" s="54"/>
      <c r="F463" s="54"/>
      <c r="G463" s="11"/>
      <c r="J463" s="11"/>
    </row>
    <row r="464" spans="6:10" s="34" customFormat="1" ht="12.75">
      <c r="F464" s="54"/>
      <c r="G464" s="11"/>
      <c r="J464" s="11"/>
    </row>
    <row r="465" spans="6:10" s="34" customFormat="1" ht="12.75">
      <c r="F465" s="54"/>
      <c r="G465" s="11"/>
      <c r="J465" s="11"/>
    </row>
    <row r="466" spans="6:10" s="34" customFormat="1" ht="12.75">
      <c r="F466" s="54"/>
      <c r="G466" s="11"/>
      <c r="J466" s="11"/>
    </row>
    <row r="467" spans="6:10" s="34" customFormat="1" ht="12.75">
      <c r="F467" s="54"/>
      <c r="G467" s="11"/>
      <c r="J467" s="11"/>
    </row>
    <row r="468" spans="7:10" s="34" customFormat="1" ht="12.75">
      <c r="G468" s="11"/>
      <c r="J468" s="11"/>
    </row>
    <row r="469" spans="7:10" s="34" customFormat="1" ht="12.75">
      <c r="G469" s="11"/>
      <c r="J469" s="11"/>
    </row>
    <row r="470" spans="7:10" s="34" customFormat="1" ht="12.75">
      <c r="G470" s="11"/>
      <c r="J470" s="11"/>
    </row>
    <row r="471" spans="7:10" s="34" customFormat="1" ht="12.75">
      <c r="G471" s="11"/>
      <c r="J471" s="11"/>
    </row>
    <row r="472" spans="7:10" s="34" customFormat="1" ht="12.75">
      <c r="G472" s="11"/>
      <c r="J472" s="11"/>
    </row>
    <row r="473" spans="7:10" s="34" customFormat="1" ht="12.75">
      <c r="G473" s="11"/>
      <c r="J473" s="11"/>
    </row>
    <row r="474" spans="7:10" s="34" customFormat="1" ht="12.75">
      <c r="G474" s="11"/>
      <c r="J474" s="11"/>
    </row>
    <row r="475" spans="7:10" s="34" customFormat="1" ht="12.75">
      <c r="G475" s="11"/>
      <c r="J475" s="11"/>
    </row>
    <row r="476" spans="7:10" s="34" customFormat="1" ht="12.75">
      <c r="G476" s="11"/>
      <c r="J476" s="11"/>
    </row>
    <row r="477" spans="7:10" s="34" customFormat="1" ht="12.75">
      <c r="G477" s="11"/>
      <c r="J477" s="11"/>
    </row>
    <row r="478" spans="7:10" s="34" customFormat="1" ht="12.75">
      <c r="G478" s="11"/>
      <c r="J478" s="11"/>
    </row>
    <row r="479" spans="7:10" s="34" customFormat="1" ht="12.75">
      <c r="G479" s="11"/>
      <c r="J479" s="11"/>
    </row>
    <row r="480" spans="7:10" s="34" customFormat="1" ht="12.75">
      <c r="G480" s="11"/>
      <c r="J480" s="11"/>
    </row>
    <row r="481" spans="7:10" s="34" customFormat="1" ht="12.75">
      <c r="G481" s="11"/>
      <c r="J481" s="11"/>
    </row>
    <row r="482" spans="7:10" s="34" customFormat="1" ht="12.75">
      <c r="G482" s="11"/>
      <c r="J482" s="11"/>
    </row>
    <row r="483" spans="7:10" s="34" customFormat="1" ht="12.75">
      <c r="G483" s="11"/>
      <c r="J483" s="11"/>
    </row>
    <row r="484" spans="7:10" s="34" customFormat="1" ht="12.75">
      <c r="G484" s="11"/>
      <c r="J484" s="11"/>
    </row>
    <row r="485" spans="7:10" s="34" customFormat="1" ht="12.75">
      <c r="G485" s="11"/>
      <c r="J485" s="11"/>
    </row>
    <row r="486" spans="7:10" s="34" customFormat="1" ht="12.75">
      <c r="G486" s="11"/>
      <c r="J486" s="11"/>
    </row>
    <row r="487" spans="7:10" s="34" customFormat="1" ht="12.75">
      <c r="G487" s="11"/>
      <c r="J487" s="11"/>
    </row>
    <row r="488" spans="7:10" s="34" customFormat="1" ht="12.75">
      <c r="G488" s="11"/>
      <c r="J488" s="11"/>
    </row>
    <row r="489" spans="7:10" s="34" customFormat="1" ht="12.75">
      <c r="G489" s="11"/>
      <c r="J489" s="11"/>
    </row>
    <row r="490" spans="7:10" s="34" customFormat="1" ht="12.75">
      <c r="G490" s="11"/>
      <c r="J490" s="11"/>
    </row>
    <row r="491" spans="4:10" s="34" customFormat="1" ht="12.75">
      <c r="D491" s="11"/>
      <c r="E491" s="11"/>
      <c r="F491" s="11"/>
      <c r="G491" s="11"/>
      <c r="J491" s="11"/>
    </row>
    <row r="492" spans="4:10" s="34" customFormat="1" ht="12.75">
      <c r="D492" s="11"/>
      <c r="E492" s="68"/>
      <c r="F492" s="11"/>
      <c r="G492" s="11"/>
      <c r="J492" s="11"/>
    </row>
    <row r="493" spans="1:10" s="34" customFormat="1" ht="12.75">
      <c r="A493" s="64"/>
      <c r="G493" s="11"/>
      <c r="J493" s="11"/>
    </row>
    <row r="494" spans="7:10" s="34" customFormat="1" ht="12.75">
      <c r="G494" s="11"/>
      <c r="J494" s="11"/>
    </row>
    <row r="495" spans="4:10" s="34" customFormat="1" ht="12.75">
      <c r="D495" s="66"/>
      <c r="E495" s="66"/>
      <c r="F495" s="66"/>
      <c r="G495" s="11"/>
      <c r="J495" s="11"/>
    </row>
    <row r="496" spans="4:10" s="34" customFormat="1" ht="12.75">
      <c r="D496" s="66"/>
      <c r="E496" s="66"/>
      <c r="F496" s="66"/>
      <c r="G496" s="11"/>
      <c r="J496" s="11"/>
    </row>
    <row r="497" spans="4:10" s="34" customFormat="1" ht="12.75">
      <c r="D497" s="11"/>
      <c r="E497" s="11"/>
      <c r="F497" s="69"/>
      <c r="G497" s="11"/>
      <c r="J497" s="11"/>
    </row>
    <row r="498" spans="7:10" s="34" customFormat="1" ht="12.75">
      <c r="G498" s="11"/>
      <c r="J498" s="11"/>
    </row>
    <row r="499" spans="7:10" s="34" customFormat="1" ht="12.75">
      <c r="G499" s="11"/>
      <c r="J499" s="11"/>
    </row>
    <row r="500" spans="7:10" s="34" customFormat="1" ht="12.75">
      <c r="G500" s="11"/>
      <c r="J500" s="11"/>
    </row>
    <row r="501" spans="7:10" s="34" customFormat="1" ht="12.75">
      <c r="G501" s="11"/>
      <c r="J501" s="11"/>
    </row>
    <row r="502" spans="7:10" s="34" customFormat="1" ht="12.75">
      <c r="G502" s="11"/>
      <c r="J502" s="11"/>
    </row>
    <row r="503" spans="7:10" s="34" customFormat="1" ht="12.75">
      <c r="G503" s="11"/>
      <c r="J503" s="11"/>
    </row>
    <row r="504" spans="7:10" s="34" customFormat="1" ht="12.75">
      <c r="G504" s="11"/>
      <c r="J504" s="11"/>
    </row>
    <row r="505" spans="7:10" s="34" customFormat="1" ht="12.75">
      <c r="G505" s="11"/>
      <c r="J505" s="11"/>
    </row>
    <row r="506" spans="7:10" s="34" customFormat="1" ht="12.75">
      <c r="G506" s="11"/>
      <c r="J506" s="11"/>
    </row>
    <row r="507" spans="7:10" s="34" customFormat="1" ht="12.75">
      <c r="G507" s="11"/>
      <c r="J507" s="11"/>
    </row>
    <row r="508" spans="1:10" s="34" customFormat="1" ht="12.75">
      <c r="A508" s="64"/>
      <c r="G508" s="11"/>
      <c r="J508" s="11"/>
    </row>
    <row r="509" spans="5:10" s="34" customFormat="1" ht="12.75">
      <c r="E509" s="66"/>
      <c r="F509" s="66"/>
      <c r="G509" s="11"/>
      <c r="J509" s="11"/>
    </row>
    <row r="510" spans="1:10" s="34" customFormat="1" ht="12.75">
      <c r="A510" s="64"/>
      <c r="E510" s="66"/>
      <c r="F510" s="66"/>
      <c r="G510" s="11"/>
      <c r="J510" s="11"/>
    </row>
    <row r="511" spans="5:10" s="34" customFormat="1" ht="12.75">
      <c r="E511" s="66"/>
      <c r="F511" s="66"/>
      <c r="G511" s="11"/>
      <c r="J511" s="11"/>
    </row>
    <row r="512" spans="5:10" s="34" customFormat="1" ht="12.75">
      <c r="E512" s="11"/>
      <c r="F512" s="11"/>
      <c r="G512" s="11"/>
      <c r="J512" s="11"/>
    </row>
    <row r="513" spans="7:10" s="34" customFormat="1" ht="12.75">
      <c r="G513" s="11"/>
      <c r="J513" s="11"/>
    </row>
    <row r="514" spans="7:10" s="34" customFormat="1" ht="12.75">
      <c r="G514" s="11"/>
      <c r="J514" s="11"/>
    </row>
    <row r="515" spans="5:10" s="34" customFormat="1" ht="12.75">
      <c r="E515" s="11"/>
      <c r="F515" s="11"/>
      <c r="G515" s="11"/>
      <c r="J515" s="11"/>
    </row>
    <row r="516" spans="5:10" s="34" customFormat="1" ht="12.75">
      <c r="E516" s="11"/>
      <c r="F516" s="11"/>
      <c r="G516" s="11"/>
      <c r="J516" s="11"/>
    </row>
    <row r="517" spans="5:10" s="34" customFormat="1" ht="12.75">
      <c r="E517" s="11"/>
      <c r="F517" s="11"/>
      <c r="G517" s="11"/>
      <c r="J517" s="11"/>
    </row>
    <row r="518" spans="7:10" s="34" customFormat="1" ht="12.75">
      <c r="G518" s="11"/>
      <c r="J518" s="11"/>
    </row>
    <row r="519" spans="7:10" s="34" customFormat="1" ht="12.75">
      <c r="G519" s="11"/>
      <c r="J519" s="11"/>
    </row>
    <row r="520" spans="7:10" s="34" customFormat="1" ht="12.75">
      <c r="G520" s="11"/>
      <c r="J520" s="11"/>
    </row>
    <row r="521" spans="7:10" s="34" customFormat="1" ht="12.75">
      <c r="G521" s="11"/>
      <c r="J521" s="11"/>
    </row>
    <row r="522" spans="7:10" s="34" customFormat="1" ht="12.75">
      <c r="G522" s="11"/>
      <c r="J522" s="11"/>
    </row>
    <row r="523" spans="7:10" s="34" customFormat="1" ht="12.75">
      <c r="G523" s="11"/>
      <c r="J523" s="11"/>
    </row>
    <row r="524" spans="7:10" s="34" customFormat="1" ht="12.75">
      <c r="G524" s="11"/>
      <c r="J524" s="11"/>
    </row>
    <row r="525" spans="7:10" s="34" customFormat="1" ht="12.75">
      <c r="G525" s="11"/>
      <c r="J525" s="11"/>
    </row>
    <row r="526" spans="7:10" s="34" customFormat="1" ht="12.75">
      <c r="G526" s="11"/>
      <c r="J526" s="11"/>
    </row>
    <row r="527" spans="1:10" s="34" customFormat="1" ht="12.75">
      <c r="A527" s="64"/>
      <c r="G527" s="11"/>
      <c r="J527" s="11"/>
    </row>
    <row r="528" spans="7:10" s="34" customFormat="1" ht="12.75">
      <c r="G528" s="11"/>
      <c r="J528" s="11"/>
    </row>
    <row r="529" spans="7:10" s="34" customFormat="1" ht="12.75">
      <c r="G529" s="11"/>
      <c r="J529" s="11"/>
    </row>
    <row r="530" spans="7:10" s="34" customFormat="1" ht="12.75">
      <c r="G530" s="11"/>
      <c r="J530" s="11"/>
    </row>
    <row r="531" spans="7:10" s="34" customFormat="1" ht="12.75">
      <c r="G531" s="11"/>
      <c r="J531" s="11"/>
    </row>
    <row r="532" spans="7:10" s="34" customFormat="1" ht="12.75">
      <c r="G532" s="11"/>
      <c r="J532" s="11"/>
    </row>
    <row r="533" spans="1:10" s="34" customFormat="1" ht="12.75">
      <c r="A533" s="64"/>
      <c r="G533" s="11"/>
      <c r="J533" s="11"/>
    </row>
    <row r="534" spans="1:10" s="34" customFormat="1" ht="12.75">
      <c r="A534" s="64"/>
      <c r="G534" s="11"/>
      <c r="J534" s="11"/>
    </row>
    <row r="535" spans="7:10" s="34" customFormat="1" ht="12.75">
      <c r="G535" s="11"/>
      <c r="J535" s="11"/>
    </row>
    <row r="536" spans="7:10" s="34" customFormat="1" ht="12.75">
      <c r="G536" s="11"/>
      <c r="J536" s="11"/>
    </row>
    <row r="537" spans="7:10" s="34" customFormat="1" ht="12.75">
      <c r="G537" s="11"/>
      <c r="J537" s="11"/>
    </row>
    <row r="538" spans="7:10" s="34" customFormat="1" ht="12.75">
      <c r="G538" s="11"/>
      <c r="J538" s="11"/>
    </row>
    <row r="539" spans="7:10" s="34" customFormat="1" ht="12.75">
      <c r="G539" s="11"/>
      <c r="J539" s="11"/>
    </row>
    <row r="540" spans="1:10" s="34" customFormat="1" ht="12.75">
      <c r="A540" s="64"/>
      <c r="G540" s="11"/>
      <c r="J540" s="11"/>
    </row>
    <row r="541" spans="7:10" s="34" customFormat="1" ht="12.75">
      <c r="G541" s="11"/>
      <c r="J541" s="11"/>
    </row>
    <row r="542" spans="7:10" s="34" customFormat="1" ht="12.75">
      <c r="G542" s="11"/>
      <c r="J542" s="11"/>
    </row>
    <row r="543" spans="7:10" s="34" customFormat="1" ht="12.75">
      <c r="G543" s="11"/>
      <c r="J543" s="11"/>
    </row>
    <row r="544" spans="7:10" s="34" customFormat="1" ht="12.75">
      <c r="G544" s="11"/>
      <c r="J544" s="11"/>
    </row>
    <row r="545" spans="7:10" s="34" customFormat="1" ht="12.75">
      <c r="G545" s="11"/>
      <c r="J545" s="11"/>
    </row>
    <row r="546" spans="7:10" s="34" customFormat="1" ht="12.75">
      <c r="G546" s="11"/>
      <c r="J546" s="11"/>
    </row>
    <row r="547" spans="7:10" s="34" customFormat="1" ht="12.75">
      <c r="G547" s="11"/>
      <c r="J547" s="11"/>
    </row>
    <row r="548" spans="7:10" s="34" customFormat="1" ht="12.75">
      <c r="G548" s="11"/>
      <c r="J548" s="11"/>
    </row>
    <row r="549" spans="1:10" s="34" customFormat="1" ht="12.75">
      <c r="A549" s="64"/>
      <c r="G549" s="11"/>
      <c r="J549" s="11"/>
    </row>
    <row r="550" spans="7:10" s="34" customFormat="1" ht="12.75">
      <c r="G550" s="11"/>
      <c r="J550" s="11"/>
    </row>
    <row r="551" spans="7:10" s="34" customFormat="1" ht="12.75">
      <c r="G551" s="11"/>
      <c r="J551" s="11"/>
    </row>
    <row r="552" spans="7:10" s="34" customFormat="1" ht="12.75">
      <c r="G552" s="11"/>
      <c r="J552" s="11"/>
    </row>
    <row r="553" spans="7:10" s="34" customFormat="1" ht="12.75">
      <c r="G553" s="11"/>
      <c r="J553" s="11"/>
    </row>
    <row r="554" spans="1:10" s="34" customFormat="1" ht="12.75">
      <c r="A554" s="64"/>
      <c r="G554" s="11"/>
      <c r="J554" s="11"/>
    </row>
    <row r="555" spans="1:10" s="34" customFormat="1" ht="12.75">
      <c r="A555" s="64"/>
      <c r="G555" s="11"/>
      <c r="J555" s="11"/>
    </row>
    <row r="556" spans="7:10" s="34" customFormat="1" ht="12.75">
      <c r="G556" s="11"/>
      <c r="J556" s="11"/>
    </row>
    <row r="557" spans="7:10" s="34" customFormat="1" ht="12.75">
      <c r="G557" s="11"/>
      <c r="J557" s="11"/>
    </row>
    <row r="558" spans="7:10" s="34" customFormat="1" ht="12.75">
      <c r="G558" s="11"/>
      <c r="J558" s="11"/>
    </row>
    <row r="559" spans="7:10" s="34" customFormat="1" ht="12.75">
      <c r="G559" s="11"/>
      <c r="J559" s="11"/>
    </row>
    <row r="560" spans="7:10" s="34" customFormat="1" ht="12.75">
      <c r="G560" s="11"/>
      <c r="J560" s="11"/>
    </row>
    <row r="561" spans="7:10" s="34" customFormat="1" ht="12.75">
      <c r="G561" s="11"/>
      <c r="J561" s="11"/>
    </row>
    <row r="562" spans="7:10" s="34" customFormat="1" ht="12.75">
      <c r="G562" s="11"/>
      <c r="J562" s="11"/>
    </row>
    <row r="563" spans="7:10" s="34" customFormat="1" ht="12.75">
      <c r="G563" s="11"/>
      <c r="J563" s="11"/>
    </row>
    <row r="564" spans="7:10" s="34" customFormat="1" ht="12.75">
      <c r="G564" s="11"/>
      <c r="J564" s="11"/>
    </row>
    <row r="565" spans="7:10" s="34" customFormat="1" ht="12.75">
      <c r="G565" s="11"/>
      <c r="J565" s="11"/>
    </row>
    <row r="566" spans="7:10" s="34" customFormat="1" ht="12.75">
      <c r="G566" s="11"/>
      <c r="J566" s="11"/>
    </row>
    <row r="567" spans="7:10" s="34" customFormat="1" ht="12.75">
      <c r="G567" s="11"/>
      <c r="J567" s="11"/>
    </row>
    <row r="568" spans="7:10" s="34" customFormat="1" ht="12.75">
      <c r="G568" s="11"/>
      <c r="J568" s="11"/>
    </row>
    <row r="569" spans="7:10" s="34" customFormat="1" ht="12.75">
      <c r="G569" s="11"/>
      <c r="J569" s="11"/>
    </row>
    <row r="570" spans="7:10" s="34" customFormat="1" ht="12.75">
      <c r="G570" s="11"/>
      <c r="J570" s="11"/>
    </row>
    <row r="571" spans="1:10" s="34" customFormat="1" ht="12.75">
      <c r="A571" s="64"/>
      <c r="G571" s="11"/>
      <c r="J571" s="11"/>
    </row>
    <row r="572" spans="7:10" s="34" customFormat="1" ht="12.75">
      <c r="G572" s="11"/>
      <c r="J572" s="11"/>
    </row>
  </sheetData>
  <mergeCells count="4">
    <mergeCell ref="G62:H62"/>
    <mergeCell ref="E62:F62"/>
    <mergeCell ref="E244:F244"/>
    <mergeCell ref="G244:H244"/>
  </mergeCells>
  <printOptions/>
  <pageMargins left="0.56" right="0.49" top="1" bottom="1" header="0.5" footer="0.5"/>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2005-02-18T07:03:14Z</cp:lastPrinted>
  <dcterms:created xsi:type="dcterms:W3CDTF">2004-07-12T05:12:13Z</dcterms:created>
  <dcterms:modified xsi:type="dcterms:W3CDTF">2005-02-19T09:13:25Z</dcterms:modified>
  <cp:category/>
  <cp:version/>
  <cp:contentType/>
  <cp:contentStatus/>
</cp:coreProperties>
</file>