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35" windowWidth="8505" windowHeight="4530" tabRatio="599" firstSheet="3" activeTab="4"/>
  </bookViews>
  <sheets>
    <sheet name="income statement" sheetId="1" r:id="rId1"/>
    <sheet name="balance sheet" sheetId="2" r:id="rId2"/>
    <sheet name="statement of changes in equ" sheetId="3" r:id="rId3"/>
    <sheet name="cash flows statements" sheetId="4" r:id="rId4"/>
    <sheet name="explanatory notes" sheetId="5" r:id="rId5"/>
  </sheets>
  <externalReferences>
    <externalReference r:id="rId8"/>
    <externalReference r:id="rId9"/>
    <externalReference r:id="rId10"/>
    <externalReference r:id="rId11"/>
    <externalReference r:id="rId12"/>
    <externalReference r:id="rId13"/>
  </externalReferences>
  <definedNames>
    <definedName name="Chargeable">'[5]FF-1'!#REF!</definedName>
    <definedName name="Coy_cell">#REF!</definedName>
    <definedName name="Coy_name">#REF!</definedName>
    <definedName name="INPUTGRID">#REF!</definedName>
    <definedName name="LASTCOLUMNCELL">#REF!</definedName>
    <definedName name="NUM_DOCS">#REF!</definedName>
    <definedName name="PARTNERS_INITIALS">#REF!</definedName>
    <definedName name="Title">'[3]5 Analysis'!#REF!</definedName>
    <definedName name="TotalCA">'[4]FF-2'!#REF!</definedName>
    <definedName name="TOTALS">#REF!</definedName>
    <definedName name="VALID01234">#REF!,#REF!</definedName>
    <definedName name="you">'[5]FF-1'!#REF!</definedName>
  </definedNames>
  <calcPr fullCalcOnLoad="1"/>
</workbook>
</file>

<file path=xl/sharedStrings.xml><?xml version="1.0" encoding="utf-8"?>
<sst xmlns="http://schemas.openxmlformats.org/spreadsheetml/2006/main" count="250" uniqueCount="204">
  <si>
    <t>TA WIN HOLDINGS BERHAD (Company No. 291592-U)</t>
  </si>
  <si>
    <t>CONDENSED CONSOLIDATED INCOME STATEMENT</t>
  </si>
  <si>
    <t>Note</t>
  </si>
  <si>
    <t>RM'000</t>
  </si>
  <si>
    <t>Revenue</t>
  </si>
  <si>
    <t>Operating expenses</t>
  </si>
  <si>
    <t>Other operating income</t>
  </si>
  <si>
    <t>Profit from operations</t>
  </si>
  <si>
    <t>Finance expenses</t>
  </si>
  <si>
    <t>Profit before taxation</t>
  </si>
  <si>
    <t>Taxation</t>
  </si>
  <si>
    <t>Net profit for the period / year</t>
  </si>
  <si>
    <t>CONDENSED CONSOLIDATED BALANCE SHEET</t>
  </si>
  <si>
    <t>AS AT</t>
  </si>
  <si>
    <t xml:space="preserve">AS AT END </t>
  </si>
  <si>
    <t>PRECEDING</t>
  </si>
  <si>
    <t>OF CURRENT</t>
  </si>
  <si>
    <t xml:space="preserve">FINANCIAL </t>
  </si>
  <si>
    <t>QUARTER</t>
  </si>
  <si>
    <t>YEAR END</t>
  </si>
  <si>
    <t>PROPERTY, PLANT AND EQUIPMENT</t>
  </si>
  <si>
    <t>9</t>
  </si>
  <si>
    <t>OTHER INVESTMENTS</t>
  </si>
  <si>
    <t>CURRENT ASSETS</t>
  </si>
  <si>
    <t>INVENTORIES</t>
  </si>
  <si>
    <t>TRADE RECEIVABLES</t>
  </si>
  <si>
    <t>OTHER DEBTORS, PREPAYMENT AND</t>
  </si>
  <si>
    <t xml:space="preserve">   DEPOSITS</t>
  </si>
  <si>
    <t>CASH AND CASH EQUIVALENTS</t>
  </si>
  <si>
    <t>CURRENT LIABILITIES</t>
  </si>
  <si>
    <t>SHORT TERM BORROWINGS</t>
  </si>
  <si>
    <t>TRADE PAYABLES</t>
  </si>
  <si>
    <t>OTHER PAYABLES</t>
  </si>
  <si>
    <t>PROVISION FOR TAXATION</t>
  </si>
  <si>
    <t>NET CURRENT ASSETS</t>
  </si>
  <si>
    <t>SHAREHOLDERS' FUNDS</t>
  </si>
  <si>
    <t>SHARE CAPITAL</t>
  </si>
  <si>
    <t>RESERVES:</t>
  </si>
  <si>
    <t>SHARE PREMIUM</t>
  </si>
  <si>
    <t>RETAINED PROFITS</t>
  </si>
  <si>
    <t>DEFERRED TAXATION</t>
  </si>
  <si>
    <t>LONG TERM BORROWINGS</t>
  </si>
  <si>
    <t>NTA per share</t>
  </si>
  <si>
    <t xml:space="preserve">CONDENSED CONSOLIDATED STATEMENTS OF  CHANGES IN EQUITY </t>
  </si>
  <si>
    <t>Share</t>
  </si>
  <si>
    <t xml:space="preserve">Share </t>
  </si>
  <si>
    <t xml:space="preserve">Distributable </t>
  </si>
  <si>
    <t>capital</t>
  </si>
  <si>
    <t>premium</t>
  </si>
  <si>
    <t>retained profits</t>
  </si>
  <si>
    <t>Total</t>
  </si>
  <si>
    <t>At 1 January 2003</t>
  </si>
  <si>
    <t>financial statements.</t>
  </si>
  <si>
    <t>Net cash used in investing activities</t>
  </si>
  <si>
    <t>Cash and cash equivalents comprise:</t>
  </si>
  <si>
    <t>Cash and bank balances</t>
  </si>
  <si>
    <t>to the interim financial statements.</t>
  </si>
  <si>
    <t>TA WIN HOLDINGS BERHAD (Company No.291592-U)</t>
  </si>
  <si>
    <t>1.</t>
  </si>
  <si>
    <t>Basis of Preparation</t>
  </si>
  <si>
    <t>(a)</t>
  </si>
  <si>
    <t>2.</t>
  </si>
  <si>
    <t>Auditors' Report on Preceding Annual Financial Statements</t>
  </si>
  <si>
    <t>3.</t>
  </si>
  <si>
    <t>Comments About Seasonal or Cyclical Factors</t>
  </si>
  <si>
    <t>4.</t>
  </si>
  <si>
    <t>Unusual Items Due to their Nature, Size or Incidence</t>
  </si>
  <si>
    <t>5.</t>
  </si>
  <si>
    <t>Changes in Estimates</t>
  </si>
  <si>
    <t>6.</t>
  </si>
  <si>
    <t>Debt and Equity Securities</t>
  </si>
  <si>
    <t>7.</t>
  </si>
  <si>
    <t>Dividend Paid</t>
  </si>
  <si>
    <t>8.</t>
  </si>
  <si>
    <t>Segmental Reporting</t>
  </si>
  <si>
    <t>Major geographical segment:</t>
  </si>
  <si>
    <t>Year to date</t>
  </si>
  <si>
    <t>Malaysia</t>
  </si>
  <si>
    <t>Hong Kong (S.A.R)</t>
  </si>
  <si>
    <t>9.</t>
  </si>
  <si>
    <t>Carrying Amount of Revalued Assets</t>
  </si>
  <si>
    <t>10.</t>
  </si>
  <si>
    <t>Subsequent Event</t>
  </si>
  <si>
    <t>11.</t>
  </si>
  <si>
    <t>Changes in Composition of the Group</t>
  </si>
  <si>
    <t>12.</t>
  </si>
  <si>
    <t>Part B - Explanatory Notes Pursuant to Appendix 9B of the Listing Requirements of KLSE</t>
  </si>
  <si>
    <t>Performance Review</t>
  </si>
  <si>
    <t xml:space="preserve">  Current Quarter</t>
  </si>
  <si>
    <t>Year -To-Date</t>
  </si>
  <si>
    <t xml:space="preserve">    (RM'000)</t>
  </si>
  <si>
    <t xml:space="preserve">      (RM'000)</t>
  </si>
  <si>
    <t xml:space="preserve">   Revenue</t>
  </si>
  <si>
    <t>Comment on Material Change in Profit Before Taxation</t>
  </si>
  <si>
    <t>Changes</t>
  </si>
  <si>
    <t>(%)</t>
  </si>
  <si>
    <t>Commentary on Prospects</t>
  </si>
  <si>
    <t>Profit Forecast or Profit Guarantee</t>
  </si>
  <si>
    <t>Tax expense for the period:</t>
  </si>
  <si>
    <t>Malaysian income tax</t>
  </si>
  <si>
    <t>Deferred tax</t>
  </si>
  <si>
    <t>Sale of Unquoted Investments and Properties</t>
  </si>
  <si>
    <t>Quoted Securities</t>
  </si>
  <si>
    <t>Corporate Proposals</t>
  </si>
  <si>
    <t>Status of Corporate Proposals</t>
  </si>
  <si>
    <t>Borrowings and Debt Securities</t>
  </si>
  <si>
    <t xml:space="preserve">a. Short term borrowings </t>
  </si>
  <si>
    <t>Secured</t>
  </si>
  <si>
    <t>Unsecured</t>
  </si>
  <si>
    <t xml:space="preserve">ECR </t>
  </si>
  <si>
    <t>Bankers' acceptance</t>
  </si>
  <si>
    <t>Overdraft</t>
  </si>
  <si>
    <t>Revolving credit</t>
  </si>
  <si>
    <t>Term loan</t>
  </si>
  <si>
    <t xml:space="preserve">b. Long term borrowings </t>
  </si>
  <si>
    <t>Off Balance Sheet Financial Instruments</t>
  </si>
  <si>
    <t>Changes in Material Litigation</t>
  </si>
  <si>
    <t>Dividend</t>
  </si>
  <si>
    <t>Earnings Per Share</t>
  </si>
  <si>
    <t>Authorisation for Issue</t>
  </si>
  <si>
    <t>Net profit for the period</t>
  </si>
  <si>
    <t xml:space="preserve">   Net profit for the period</t>
  </si>
  <si>
    <t xml:space="preserve">   Profit before taxation</t>
  </si>
  <si>
    <t xml:space="preserve">The condensed consolidated income statement should be read in conjunction with the audited financial statements for </t>
  </si>
  <si>
    <t>The condensed consolidated balance sheet should be read in conjunction with the audited financial statements for the year</t>
  </si>
  <si>
    <t>The condensed consolidated statements of changes in equity  should be read in conjunction with the audited financial</t>
  </si>
  <si>
    <t xml:space="preserve">The condensed consolidated cash flow statement should be read in conjunction with the audited financial </t>
  </si>
  <si>
    <t>13.</t>
  </si>
  <si>
    <t>Capital Commitments</t>
  </si>
  <si>
    <t>14.</t>
  </si>
  <si>
    <t>15.</t>
  </si>
  <si>
    <t>16.</t>
  </si>
  <si>
    <t>17.</t>
  </si>
  <si>
    <t>18.</t>
  </si>
  <si>
    <t>19.</t>
  </si>
  <si>
    <t>20.</t>
  </si>
  <si>
    <t>21.</t>
  </si>
  <si>
    <t>22.</t>
  </si>
  <si>
    <t>23.</t>
  </si>
  <si>
    <t>24.</t>
  </si>
  <si>
    <t>25.</t>
  </si>
  <si>
    <t>26.</t>
  </si>
  <si>
    <t>27.</t>
  </si>
  <si>
    <t>22</t>
  </si>
  <si>
    <t>Purchase consideration</t>
  </si>
  <si>
    <t>Less: Provision for diminution in value</t>
  </si>
  <si>
    <t>Investment in quoted securities:</t>
  </si>
  <si>
    <t>At cost</t>
  </si>
  <si>
    <t>As at</t>
  </si>
  <si>
    <t>RM'000</t>
  </si>
  <si>
    <t>3 months ended</t>
  </si>
  <si>
    <t>At book value</t>
  </si>
  <si>
    <t>At market value</t>
  </si>
  <si>
    <t xml:space="preserve">Non-Distributable </t>
  </si>
  <si>
    <t>Part A - Explanatory Notes Pursuant to MASB 26</t>
  </si>
  <si>
    <t>6 months ended</t>
  </si>
  <si>
    <t>At 30 June 2003</t>
  </si>
  <si>
    <t xml:space="preserve">CONDENSED CONSOLIDATED CASH FLOW STATEMENT FOR THE </t>
  </si>
  <si>
    <t>6 months ended</t>
  </si>
  <si>
    <t>3 months ended</t>
  </si>
  <si>
    <t>3 months ended</t>
  </si>
  <si>
    <t>6 months ended</t>
  </si>
  <si>
    <t>Net profit for the period (RM'000)</t>
  </si>
  <si>
    <t>Basic earnings per share (sen)</t>
  </si>
  <si>
    <t>20</t>
  </si>
  <si>
    <t>FOR THE SIX MONTHS ENDED 30 JUNE 2004 (UNAUDITED)</t>
  </si>
  <si>
    <t>ended 31 December 2003 and the accompanying explanatory notes attached to the interim financial statements.</t>
  </si>
  <si>
    <t>AS AT 30 JUNE 2004 (UNAUDITED)</t>
  </si>
  <si>
    <t>At 1 January 2004</t>
  </si>
  <si>
    <t>At 30 June 2004</t>
  </si>
  <si>
    <t>statements for the year ended 31 December 2003 and the accompanying explanatory notes attached to the interim</t>
  </si>
  <si>
    <t>SIX MONTHS ENDED 30 JUNE 2004 (UNAUDITED)</t>
  </si>
  <si>
    <t>Net cash used in operating activities</t>
  </si>
  <si>
    <t>At beginning of financial period</t>
  </si>
  <si>
    <t>At end of financial period</t>
  </si>
  <si>
    <t>statements for the year ended 31 December 2003 and the accompanying explanatory notes attached</t>
  </si>
  <si>
    <t>NOTES TO INTERIM FINANCIAL REPORT ENDED 30 JUNE 2004</t>
  </si>
  <si>
    <t>People's Republic of China</t>
  </si>
  <si>
    <t xml:space="preserve"> 30.6.2004</t>
  </si>
  <si>
    <t>30.6.2004</t>
  </si>
  <si>
    <t>31.3.2004</t>
  </si>
  <si>
    <t>Profit/(loss) before taxation</t>
  </si>
  <si>
    <t xml:space="preserve">Hire Purchase </t>
  </si>
  <si>
    <t>Hire Purchase</t>
  </si>
  <si>
    <t>Republic of Mauritius</t>
  </si>
  <si>
    <t>Changes in Contingent Liabilities and Contingent Assets</t>
  </si>
  <si>
    <t>Net cash from/(used in) financing activities</t>
  </si>
  <si>
    <t>Net increase/(decrease) in cash and cash equivalents</t>
  </si>
  <si>
    <t xml:space="preserve">Bank overdrafts </t>
  </si>
  <si>
    <t xml:space="preserve">Exchange </t>
  </si>
  <si>
    <t xml:space="preserve">translation </t>
  </si>
  <si>
    <t>reserves</t>
  </si>
  <si>
    <t>Issued of shares, pursuant to bonus issue</t>
  </si>
  <si>
    <t xml:space="preserve">Currency translation differences arising </t>
  </si>
  <si>
    <t>in the period</t>
  </si>
  <si>
    <t>EXCHANGE TRANSLATION RESERVES</t>
  </si>
  <si>
    <t>The calculation of earnings per share for Year 2003 has been adjusted to reflect the bonus issue of 16,000,000 new ordinary shares during</t>
  </si>
  <si>
    <t>the year ended 31 December 2003 and the accompanying explanatory notes attached to the interim financial statements.</t>
  </si>
  <si>
    <t xml:space="preserve">   Profit from operations</t>
  </si>
  <si>
    <t>Basic earnings per share</t>
  </si>
  <si>
    <t>Weighted average number of ordinary shares in issue ('000)</t>
  </si>
  <si>
    <t>Breakdown of group borrowings is as follow:</t>
  </si>
  <si>
    <t>All the Group's borrowings are denominated in Ringgit Malaysia (RM).</t>
  </si>
  <si>
    <t xml:space="preserve"> the quarter of the financial year.</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</si>
</sst>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US$&quot;#,##0_);\(&quot;US$&quot;#,##0\)"/>
    <numFmt numFmtId="173" formatCode="&quot;US$&quot;#,##0_);[Red]\(&quot;US$&quot;#,##0\)"/>
    <numFmt numFmtId="174" formatCode="&quot;US$&quot;#,##0.00_);\(&quot;US$&quot;#,##0.00\)"/>
    <numFmt numFmtId="175"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_(* #,##0.000_);_(* \(#,##0.000\);_(* &quot;-&quot;??_);_(@_)"/>
    <numFmt numFmtId="183" formatCode="_(* #,##0.0_);_(* \(#,##0.0\);_(* &quot;-&quot;??_);_(@_)"/>
    <numFmt numFmtId="184" formatCode="_(* #,##0_);_(* \(#,##0\);_(* &quot;-&quot;??_);_(@_)"/>
    <numFmt numFmtId="185" formatCode="_(* #,##0.0000_);_(* \(#,##0.0000\);_(* &quot;-&quot;??_);_(@_)"/>
    <numFmt numFmtId="186" formatCode="_(* #,##0.00_);_(* \(#,##0.00\);_(* &quot;-&quot;_);_(@_)"/>
    <numFmt numFmtId="187" formatCode="0.0%"/>
    <numFmt numFmtId="188" formatCode="0.0000"/>
    <numFmt numFmtId="189" formatCode="_(* #,##0.0000_);_(* \(#,##0.0000\);_(* &quot;-&quot;_);_(@_)"/>
    <numFmt numFmtId="190" formatCode="_(* #,##0.0000000_);_(* \(#,##0.0000000\);_(* &quot;-&quot;??_);_(@_)"/>
    <numFmt numFmtId="191" formatCode="_-* #,##0_-;\-* #,##0_-;_-* &quot;-&quot;??_-;_-@_-"/>
    <numFmt numFmtId="192" formatCode="0_);\(0\)"/>
    <numFmt numFmtId="193" formatCode="0.0"/>
    <numFmt numFmtId="194" formatCode="0_);[Red]\(0\)"/>
    <numFmt numFmtId="195" formatCode="0.00_)"/>
    <numFmt numFmtId="196" formatCode="#,##0.000"/>
    <numFmt numFmtId="197" formatCode="0.000%"/>
    <numFmt numFmtId="198" formatCode="_(* #,##0.0_);_(* \(#,##0.0\);_(* &quot;-&quot;?_);_(@_)"/>
    <numFmt numFmtId="199" formatCode="#,##0.00000_);\(#,##0.00000\)"/>
    <numFmt numFmtId="200" formatCode="mmm\-yyyy"/>
    <numFmt numFmtId="201" formatCode="&quot;NT$&quot;#,##0;\-&quot;NT$&quot;#,##0"/>
    <numFmt numFmtId="202" formatCode="0.00%;\(0.00\)%"/>
    <numFmt numFmtId="203" formatCode="#,##0.000_);[Red]\(#,##0.000\)"/>
    <numFmt numFmtId="204" formatCode="&quot;RM&quot;#,##0_);[Red]\(&quot;RM&quot;#,##0\)"/>
    <numFmt numFmtId="205" formatCode="d/m/yyyy"/>
    <numFmt numFmtId="206" formatCode="&quot;$&quot;#,##0.00"/>
    <numFmt numFmtId="207" formatCode="General_)"/>
    <numFmt numFmtId="208" formatCode="0\ \ "/>
    <numFmt numFmtId="209" formatCode="mm&quot;月&quot;dd&quot;日&quot;"/>
    <numFmt numFmtId="210" formatCode="_(* #,##0.0_);_(* \(#,##0.0\);_(* &quot;-&quot;_);_(@_)"/>
    <numFmt numFmtId="211" formatCode="_(* #,##0.000_);_(* \(#,##0.000\);_(* &quot;-&quot;_);_(@_)"/>
    <numFmt numFmtId="212" formatCode="_-* #,##0.0_-;\-* #,##0.0_-;_-* &quot;-&quot;??_-;_-@_-"/>
    <numFmt numFmtId="213" formatCode="0.0000000"/>
    <numFmt numFmtId="214" formatCode="0.000000"/>
    <numFmt numFmtId="215" formatCode="0.00000"/>
    <numFmt numFmtId="216" formatCode="0.000"/>
  </numFmts>
  <fonts count="19">
    <font>
      <sz val="12"/>
      <name val="新細明體"/>
      <family val="1"/>
    </font>
    <font>
      <sz val="10"/>
      <name val="Book Antiqua"/>
      <family val="1"/>
    </font>
    <font>
      <b/>
      <sz val="10"/>
      <name val="Book Antiqua"/>
      <family val="1"/>
    </font>
    <font>
      <sz val="10"/>
      <name val="Arial"/>
      <family val="2"/>
    </font>
    <font>
      <sz val="11"/>
      <name val="Book Antiqua"/>
      <family val="1"/>
    </font>
    <font>
      <b/>
      <i/>
      <sz val="16"/>
      <name val="Helv"/>
      <family val="2"/>
    </font>
    <font>
      <sz val="14"/>
      <name val="Helv"/>
      <family val="2"/>
    </font>
    <font>
      <sz val="10"/>
      <name val="Helv"/>
      <family val="2"/>
    </font>
    <font>
      <u val="single"/>
      <sz val="10"/>
      <color indexed="12"/>
      <name val="Arial"/>
      <family val="2"/>
    </font>
    <font>
      <u val="single"/>
      <sz val="10"/>
      <color indexed="36"/>
      <name val="Arial"/>
      <family val="2"/>
    </font>
    <font>
      <b/>
      <sz val="11"/>
      <name val="Times New Roman"/>
      <family val="1"/>
    </font>
    <font>
      <sz val="11"/>
      <name val="Times New Roman"/>
      <family val="1"/>
    </font>
    <font>
      <sz val="10"/>
      <name val="Times New Roman"/>
      <family val="1"/>
    </font>
    <font>
      <b/>
      <sz val="10"/>
      <name val="Times New Roman"/>
      <family val="1"/>
    </font>
    <font>
      <sz val="11"/>
      <name val="新細明體"/>
      <family val="1"/>
    </font>
    <font>
      <b/>
      <u val="single"/>
      <sz val="11"/>
      <name val="Times New Roman"/>
      <family val="1"/>
    </font>
    <font>
      <b/>
      <u val="single"/>
      <sz val="10"/>
      <name val="Times New Roman"/>
      <family val="1"/>
    </font>
    <font>
      <b/>
      <sz val="11"/>
      <name val="新細明體"/>
      <family val="1"/>
    </font>
    <font>
      <u val="single"/>
      <sz val="10"/>
      <name val="Times New Roman"/>
      <family val="1"/>
    </font>
  </fonts>
  <fills count="4">
    <fill>
      <patternFill/>
    </fill>
    <fill>
      <patternFill patternType="gray125"/>
    </fill>
    <fill>
      <patternFill patternType="solid">
        <fgColor indexed="65"/>
        <bgColor indexed="64"/>
      </patternFill>
    </fill>
    <fill>
      <patternFill patternType="gray0625">
        <fgColor indexed="10"/>
      </patternFill>
    </fill>
  </fills>
  <borders count="10">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style="medium"/>
    </border>
  </borders>
  <cellStyleXfs count="5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1">
      <alignment horizontal="center"/>
      <protection/>
    </xf>
    <xf numFmtId="0" fontId="2" fillId="0" borderId="0">
      <alignment/>
      <protection/>
    </xf>
    <xf numFmtId="0" fontId="2" fillId="0" borderId="2" applyFill="0">
      <alignment horizontal="center"/>
      <protection locked="0"/>
    </xf>
    <xf numFmtId="0" fontId="1" fillId="0" borderId="0" applyFill="0">
      <alignment horizontal="center"/>
      <protection locked="0"/>
    </xf>
    <xf numFmtId="0" fontId="1" fillId="2" borderId="0">
      <alignment/>
      <protection/>
    </xf>
    <xf numFmtId="0" fontId="1" fillId="0" borderId="0">
      <alignment/>
      <protection locked="0"/>
    </xf>
    <xf numFmtId="0" fontId="1" fillId="0" borderId="0">
      <alignment/>
      <protection/>
    </xf>
    <xf numFmtId="205" fontId="3" fillId="0" borderId="0">
      <alignment/>
      <protection/>
    </xf>
    <xf numFmtId="206" fontId="3" fillId="0" borderId="0">
      <alignment/>
      <protection/>
    </xf>
    <xf numFmtId="0" fontId="2" fillId="3" borderId="0">
      <alignment horizontal="right"/>
      <protection/>
    </xf>
    <xf numFmtId="0" fontId="1" fillId="0" borderId="0">
      <alignment/>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202" fontId="4" fillId="0" borderId="0">
      <alignment/>
      <protection locked="0"/>
    </xf>
    <xf numFmtId="203" fontId="3" fillId="0" borderId="0">
      <alignment/>
      <protection locked="0"/>
    </xf>
    <xf numFmtId="0" fontId="9" fillId="0" borderId="0" applyNumberFormat="0" applyFill="0" applyBorder="0" applyAlignment="0" applyProtection="0"/>
    <xf numFmtId="197" fontId="3" fillId="0" borderId="0">
      <alignment/>
      <protection locked="0"/>
    </xf>
    <xf numFmtId="197" fontId="3" fillId="0" borderId="0">
      <alignment/>
      <protection locked="0"/>
    </xf>
    <xf numFmtId="0" fontId="8" fillId="0" borderId="0" applyNumberFormat="0" applyFill="0" applyBorder="0" applyAlignment="0" applyProtection="0"/>
    <xf numFmtId="201" fontId="3" fillId="0" borderId="0">
      <alignment horizontal="center"/>
      <protection/>
    </xf>
    <xf numFmtId="204" fontId="3" fillId="0" borderId="0" applyFont="0" applyFill="0" applyBorder="0" applyAlignment="0" applyProtection="0"/>
    <xf numFmtId="195" fontId="5" fillId="0" borderId="0">
      <alignment/>
      <protection/>
    </xf>
    <xf numFmtId="0" fontId="0" fillId="0" borderId="0">
      <alignment/>
      <protection/>
    </xf>
    <xf numFmtId="9" fontId="0" fillId="0" borderId="0" applyFont="0" applyFill="0" applyBorder="0" applyAlignment="0" applyProtection="0"/>
    <xf numFmtId="207" fontId="6" fillId="0" borderId="0">
      <alignment/>
      <protection/>
    </xf>
    <xf numFmtId="0" fontId="7" fillId="0" borderId="0">
      <alignment/>
      <protection/>
    </xf>
    <xf numFmtId="197" fontId="3" fillId="0" borderId="3">
      <alignment/>
      <protection locked="0"/>
    </xf>
    <xf numFmtId="0" fontId="3" fillId="0" borderId="0">
      <alignment/>
      <protection/>
    </xf>
    <xf numFmtId="0" fontId="0" fillId="0" borderId="0">
      <alignment/>
      <protection/>
    </xf>
    <xf numFmtId="0" fontId="3" fillId="0" borderId="0">
      <alignment/>
      <protection/>
    </xf>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cellStyleXfs>
  <cellXfs count="96">
    <xf numFmtId="0" fontId="0" fillId="0" borderId="0" xfId="0" applyAlignment="1">
      <alignment/>
    </xf>
    <xf numFmtId="184" fontId="10" fillId="0" borderId="0" xfId="48" applyNumberFormat="1" applyFont="1" applyAlignment="1">
      <alignment horizontal="left"/>
    </xf>
    <xf numFmtId="184" fontId="11" fillId="0" borderId="0" xfId="48" applyNumberFormat="1" applyFont="1" applyAlignment="1">
      <alignment/>
    </xf>
    <xf numFmtId="184" fontId="11" fillId="0" borderId="0" xfId="48" applyNumberFormat="1" applyFont="1" applyAlignment="1">
      <alignment horizontal="center"/>
    </xf>
    <xf numFmtId="184" fontId="10" fillId="0" borderId="0" xfId="48" applyNumberFormat="1" applyFont="1" applyAlignment="1">
      <alignment/>
    </xf>
    <xf numFmtId="184" fontId="10" fillId="0" borderId="0" xfId="48" applyNumberFormat="1" applyFont="1" applyAlignment="1">
      <alignment horizontal="center"/>
    </xf>
    <xf numFmtId="15" fontId="10" fillId="0" borderId="0" xfId="48" applyNumberFormat="1" applyFont="1" applyAlignment="1">
      <alignment horizontal="center"/>
    </xf>
    <xf numFmtId="15" fontId="11" fillId="0" borderId="0" xfId="48" applyNumberFormat="1" applyFont="1" applyAlignment="1">
      <alignment horizontal="center"/>
    </xf>
    <xf numFmtId="0" fontId="12" fillId="0" borderId="0" xfId="39" applyFont="1">
      <alignment/>
      <protection/>
    </xf>
    <xf numFmtId="0" fontId="12" fillId="0" borderId="0" xfId="39" applyFont="1" applyAlignment="1">
      <alignment horizontal="center"/>
      <protection/>
    </xf>
    <xf numFmtId="184" fontId="12" fillId="0" borderId="0" xfId="48" applyNumberFormat="1" applyFont="1" applyAlignment="1">
      <alignment/>
    </xf>
    <xf numFmtId="184" fontId="12" fillId="0" borderId="0" xfId="48" applyNumberFormat="1" applyFont="1" applyBorder="1" applyAlignment="1">
      <alignment/>
    </xf>
    <xf numFmtId="184" fontId="12" fillId="0" borderId="4" xfId="48" applyNumberFormat="1" applyFont="1" applyBorder="1" applyAlignment="1">
      <alignment/>
    </xf>
    <xf numFmtId="184" fontId="12" fillId="0" borderId="0" xfId="39" applyNumberFormat="1" applyFont="1">
      <alignment/>
      <protection/>
    </xf>
    <xf numFmtId="184" fontId="12" fillId="0" borderId="5" xfId="48" applyNumberFormat="1" applyFont="1" applyBorder="1" applyAlignment="1">
      <alignment/>
    </xf>
    <xf numFmtId="184" fontId="12" fillId="0" borderId="0" xfId="39" applyNumberFormat="1" applyFont="1" applyAlignment="1">
      <alignment horizontal="center"/>
      <protection/>
    </xf>
    <xf numFmtId="184" fontId="12" fillId="0" borderId="0" xfId="48" applyNumberFormat="1" applyFont="1" applyAlignment="1">
      <alignment horizontal="center"/>
    </xf>
    <xf numFmtId="184" fontId="12" fillId="0" borderId="0" xfId="48" applyNumberFormat="1" applyFont="1" applyBorder="1" applyAlignment="1">
      <alignment horizontal="center"/>
    </xf>
    <xf numFmtId="41" fontId="10" fillId="0" borderId="0" xfId="48" applyNumberFormat="1" applyFont="1" applyAlignment="1">
      <alignment horizontal="left"/>
    </xf>
    <xf numFmtId="41" fontId="11" fillId="0" borderId="0" xfId="48" applyNumberFormat="1" applyFont="1" applyAlignment="1">
      <alignment horizontal="left"/>
    </xf>
    <xf numFmtId="41" fontId="11" fillId="0" borderId="0" xfId="48" applyNumberFormat="1" applyFont="1" applyAlignment="1">
      <alignment/>
    </xf>
    <xf numFmtId="41" fontId="11" fillId="0" borderId="0" xfId="48" applyNumberFormat="1" applyFont="1" applyAlignment="1">
      <alignment horizontal="center"/>
    </xf>
    <xf numFmtId="41" fontId="10" fillId="0" borderId="0" xfId="48" applyNumberFormat="1" applyFont="1" applyAlignment="1">
      <alignment horizontal="center"/>
    </xf>
    <xf numFmtId="184" fontId="10" fillId="0" borderId="0" xfId="48" applyNumberFormat="1" applyFont="1" applyAlignment="1">
      <alignment horizontal="right"/>
    </xf>
    <xf numFmtId="41" fontId="10" fillId="0" borderId="0" xfId="48" applyNumberFormat="1" applyFont="1" applyAlignment="1">
      <alignment horizontal="right"/>
    </xf>
    <xf numFmtId="41" fontId="11" fillId="0" borderId="0" xfId="48" applyNumberFormat="1" applyFont="1" applyAlignment="1" quotePrefix="1">
      <alignment horizontal="center"/>
    </xf>
    <xf numFmtId="184" fontId="11" fillId="0" borderId="6" xfId="48" applyNumberFormat="1" applyFont="1" applyBorder="1" applyAlignment="1">
      <alignment/>
    </xf>
    <xf numFmtId="184" fontId="11" fillId="0" borderId="7" xfId="48" applyNumberFormat="1" applyFont="1" applyBorder="1" applyAlignment="1">
      <alignment/>
    </xf>
    <xf numFmtId="184" fontId="11" fillId="0" borderId="1" xfId="48" applyNumberFormat="1" applyFont="1" applyBorder="1" applyAlignment="1">
      <alignment/>
    </xf>
    <xf numFmtId="184" fontId="11" fillId="0" borderId="4" xfId="48" applyNumberFormat="1" applyFont="1" applyBorder="1" applyAlignment="1">
      <alignment/>
    </xf>
    <xf numFmtId="184" fontId="11" fillId="0" borderId="2" xfId="48" applyNumberFormat="1" applyFont="1" applyBorder="1" applyAlignment="1">
      <alignment/>
    </xf>
    <xf numFmtId="41" fontId="11" fillId="0" borderId="0" xfId="48" applyNumberFormat="1" applyFont="1" applyBorder="1" applyAlignment="1">
      <alignment/>
    </xf>
    <xf numFmtId="189" fontId="11" fillId="0" borderId="0" xfId="48" applyNumberFormat="1" applyFont="1" applyAlignment="1">
      <alignment horizontal="right"/>
    </xf>
    <xf numFmtId="41" fontId="11" fillId="0" borderId="0" xfId="48" applyNumberFormat="1" applyFont="1" applyAlignment="1">
      <alignment horizontal="right"/>
    </xf>
    <xf numFmtId="0" fontId="12" fillId="0" borderId="0" xfId="39" applyFont="1" applyBorder="1">
      <alignment/>
      <protection/>
    </xf>
    <xf numFmtId="0" fontId="0" fillId="0" borderId="0" xfId="39">
      <alignment/>
      <protection/>
    </xf>
    <xf numFmtId="0" fontId="0" fillId="0" borderId="0" xfId="39" applyAlignment="1">
      <alignment horizontal="center"/>
      <protection/>
    </xf>
    <xf numFmtId="15" fontId="10" fillId="0" borderId="0" xfId="39" applyNumberFormat="1" applyFont="1">
      <alignment/>
      <protection/>
    </xf>
    <xf numFmtId="0" fontId="13" fillId="0" borderId="0" xfId="39" applyFont="1" applyAlignment="1">
      <alignment horizontal="right"/>
      <protection/>
    </xf>
    <xf numFmtId="0" fontId="13" fillId="0" borderId="0" xfId="39" applyFont="1" applyAlignment="1">
      <alignment horizontal="center"/>
      <protection/>
    </xf>
    <xf numFmtId="0" fontId="13" fillId="0" borderId="0" xfId="39" applyFont="1" applyAlignment="1">
      <alignment horizontal="left"/>
      <protection/>
    </xf>
    <xf numFmtId="0" fontId="13" fillId="0" borderId="0" xfId="39" applyFont="1">
      <alignment/>
      <protection/>
    </xf>
    <xf numFmtId="184" fontId="12" fillId="0" borderId="3" xfId="48" applyNumberFormat="1" applyFont="1" applyBorder="1" applyAlignment="1">
      <alignment/>
    </xf>
    <xf numFmtId="184" fontId="12" fillId="0" borderId="0" xfId="48" applyNumberFormat="1" applyFont="1" applyAlignment="1">
      <alignment horizontal="right"/>
    </xf>
    <xf numFmtId="0" fontId="14" fillId="0" borderId="0" xfId="39" applyFont="1">
      <alignment/>
      <protection/>
    </xf>
    <xf numFmtId="184" fontId="11" fillId="0" borderId="8" xfId="48" applyNumberFormat="1" applyFont="1" applyBorder="1" applyAlignment="1">
      <alignment/>
    </xf>
    <xf numFmtId="184" fontId="14" fillId="0" borderId="0" xfId="39" applyNumberFormat="1" applyFont="1">
      <alignment/>
      <protection/>
    </xf>
    <xf numFmtId="0" fontId="11" fillId="0" borderId="0" xfId="39" applyFont="1">
      <alignment/>
      <protection/>
    </xf>
    <xf numFmtId="0" fontId="15" fillId="0" borderId="0" xfId="39" applyFont="1" applyAlignment="1">
      <alignment horizontal="left"/>
      <protection/>
    </xf>
    <xf numFmtId="0" fontId="13" fillId="0" borderId="0" xfId="39" applyFont="1" quotePrefix="1">
      <alignment/>
      <protection/>
    </xf>
    <xf numFmtId="184" fontId="12" fillId="0" borderId="9" xfId="48" applyNumberFormat="1" applyFont="1" applyBorder="1" applyAlignment="1">
      <alignment/>
    </xf>
    <xf numFmtId="0" fontId="13" fillId="0" borderId="0" xfId="39" applyFont="1" applyAlignment="1" quotePrefix="1">
      <alignment horizontal="left"/>
      <protection/>
    </xf>
    <xf numFmtId="0" fontId="12" fillId="0" borderId="0" xfId="39" applyFont="1" applyAlignment="1">
      <alignment horizontal="left"/>
      <protection/>
    </xf>
    <xf numFmtId="0" fontId="10" fillId="0" borderId="0" xfId="39" applyFont="1" applyAlignment="1" quotePrefix="1">
      <alignment horizontal="left"/>
      <protection/>
    </xf>
    <xf numFmtId="184" fontId="12" fillId="0" borderId="0" xfId="39" applyNumberFormat="1" applyFont="1" applyBorder="1">
      <alignment/>
      <protection/>
    </xf>
    <xf numFmtId="184" fontId="12" fillId="0" borderId="0" xfId="39" applyNumberFormat="1" applyFont="1" applyAlignment="1">
      <alignment horizontal="right"/>
      <protection/>
    </xf>
    <xf numFmtId="0" fontId="16" fillId="0" borderId="0" xfId="39" applyFont="1" applyAlignment="1">
      <alignment horizontal="right"/>
      <protection/>
    </xf>
    <xf numFmtId="43" fontId="12" fillId="0" borderId="0" xfId="48" applyFont="1" applyBorder="1" applyAlignment="1">
      <alignment/>
    </xf>
    <xf numFmtId="41" fontId="12" fillId="0" borderId="0" xfId="39" applyNumberFormat="1" applyFont="1">
      <alignment/>
      <protection/>
    </xf>
    <xf numFmtId="184" fontId="12" fillId="0" borderId="4" xfId="39" applyNumberFormat="1" applyFont="1" applyBorder="1">
      <alignment/>
      <protection/>
    </xf>
    <xf numFmtId="43" fontId="12" fillId="0" borderId="0" xfId="48" applyFont="1" applyAlignment="1">
      <alignment/>
    </xf>
    <xf numFmtId="184" fontId="12" fillId="0" borderId="8" xfId="48" applyNumberFormat="1" applyFont="1" applyBorder="1" applyAlignment="1">
      <alignment/>
    </xf>
    <xf numFmtId="184" fontId="12" fillId="0" borderId="8" xfId="39" applyNumberFormat="1" applyFont="1" applyBorder="1">
      <alignment/>
      <protection/>
    </xf>
    <xf numFmtId="184" fontId="12" fillId="0" borderId="5" xfId="39" applyNumberFormat="1" applyFont="1" applyBorder="1">
      <alignment/>
      <protection/>
    </xf>
    <xf numFmtId="184" fontId="12" fillId="0" borderId="0" xfId="48" applyNumberFormat="1" applyFont="1" applyAlignment="1" quotePrefix="1">
      <alignment/>
    </xf>
    <xf numFmtId="0" fontId="13" fillId="0" borderId="0" xfId="39" applyFont="1" applyBorder="1">
      <alignment/>
      <protection/>
    </xf>
    <xf numFmtId="0" fontId="16" fillId="0" borderId="0" xfId="39" applyFont="1" applyBorder="1" applyAlignment="1">
      <alignment horizontal="right"/>
      <protection/>
    </xf>
    <xf numFmtId="0" fontId="13" fillId="0" borderId="0" xfId="39" applyFont="1" applyBorder="1" applyAlignment="1">
      <alignment horizontal="right"/>
      <protection/>
    </xf>
    <xf numFmtId="41" fontId="12" fillId="0" borderId="0" xfId="39" applyNumberFormat="1" applyFont="1" applyBorder="1">
      <alignment/>
      <protection/>
    </xf>
    <xf numFmtId="184" fontId="12" fillId="0" borderId="0" xfId="48" applyNumberFormat="1" applyFont="1" applyBorder="1" applyAlignment="1">
      <alignment horizontal="right"/>
    </xf>
    <xf numFmtId="43" fontId="12" fillId="0" borderId="0" xfId="39" applyNumberFormat="1" applyFont="1" applyBorder="1">
      <alignment/>
      <protection/>
    </xf>
    <xf numFmtId="15" fontId="10" fillId="0" borderId="0" xfId="48" applyNumberFormat="1" applyFont="1" applyAlignment="1">
      <alignment horizontal="right"/>
    </xf>
    <xf numFmtId="191" fontId="12" fillId="0" borderId="0" xfId="26" applyNumberFormat="1" applyFont="1" applyAlignment="1">
      <alignment/>
    </xf>
    <xf numFmtId="9" fontId="12" fillId="0" borderId="0" xfId="40" applyFont="1" applyAlignment="1">
      <alignment/>
    </xf>
    <xf numFmtId="184" fontId="11" fillId="0" borderId="0" xfId="48" applyNumberFormat="1" applyFont="1" applyBorder="1" applyAlignment="1">
      <alignment/>
    </xf>
    <xf numFmtId="0" fontId="14" fillId="0" borderId="0" xfId="39" applyFont="1" applyBorder="1">
      <alignment/>
      <protection/>
    </xf>
    <xf numFmtId="184" fontId="12" fillId="0" borderId="0" xfId="48" applyNumberFormat="1" applyFont="1" applyAlignment="1">
      <alignment horizontal="left"/>
    </xf>
    <xf numFmtId="41" fontId="11" fillId="0" borderId="0" xfId="48" applyNumberFormat="1" applyFont="1" applyBorder="1" applyAlignment="1">
      <alignment horizontal="right"/>
    </xf>
    <xf numFmtId="41" fontId="11" fillId="0" borderId="6" xfId="48" applyNumberFormat="1" applyFont="1" applyBorder="1" applyAlignment="1">
      <alignment horizontal="right"/>
    </xf>
    <xf numFmtId="41" fontId="11" fillId="0" borderId="7" xfId="48" applyNumberFormat="1" applyFont="1" applyBorder="1" applyAlignment="1">
      <alignment horizontal="right"/>
    </xf>
    <xf numFmtId="41" fontId="11" fillId="0" borderId="7" xfId="48" applyNumberFormat="1" applyFont="1" applyBorder="1" applyAlignment="1">
      <alignment/>
    </xf>
    <xf numFmtId="41" fontId="11" fillId="0" borderId="4" xfId="48" applyNumberFormat="1" applyFont="1" applyBorder="1" applyAlignment="1">
      <alignment horizontal="right"/>
    </xf>
    <xf numFmtId="0" fontId="10" fillId="0" borderId="0" xfId="39" applyFont="1" applyAlignment="1">
      <alignment horizontal="center"/>
      <protection/>
    </xf>
    <xf numFmtId="15" fontId="17" fillId="0" borderId="0" xfId="39" applyNumberFormat="1" applyFont="1" applyAlignment="1">
      <alignment horizontal="center"/>
      <protection/>
    </xf>
    <xf numFmtId="0" fontId="11" fillId="0" borderId="0" xfId="39" applyFont="1" applyAlignment="1">
      <alignment horizontal="center"/>
      <protection/>
    </xf>
    <xf numFmtId="171" fontId="12" fillId="0" borderId="0" xfId="26" applyFont="1" applyBorder="1" applyAlignment="1">
      <alignment/>
    </xf>
    <xf numFmtId="43" fontId="12" fillId="0" borderId="0" xfId="48" applyNumberFormat="1" applyFont="1" applyBorder="1" applyAlignment="1">
      <alignment/>
    </xf>
    <xf numFmtId="15" fontId="13" fillId="0" borderId="0" xfId="48" applyNumberFormat="1" applyFont="1" applyAlignment="1">
      <alignment horizontal="center"/>
    </xf>
    <xf numFmtId="191" fontId="12" fillId="0" borderId="0" xfId="26" applyNumberFormat="1" applyFont="1" applyAlignment="1">
      <alignment horizontal="left" indent="1"/>
    </xf>
    <xf numFmtId="43" fontId="12" fillId="0" borderId="5" xfId="48" applyNumberFormat="1" applyFont="1" applyBorder="1" applyAlignment="1">
      <alignment/>
    </xf>
    <xf numFmtId="0" fontId="12" fillId="0" borderId="0" xfId="39" applyFont="1" applyAlignment="1">
      <alignment horizontal="right"/>
      <protection/>
    </xf>
    <xf numFmtId="0" fontId="14" fillId="0" borderId="0" xfId="39" applyFont="1" applyAlignment="1">
      <alignment horizontal="center"/>
      <protection/>
    </xf>
    <xf numFmtId="171" fontId="12" fillId="0" borderId="4" xfId="26" applyFont="1" applyBorder="1" applyAlignment="1">
      <alignment/>
    </xf>
    <xf numFmtId="184" fontId="10" fillId="0" borderId="0" xfId="48" applyNumberFormat="1" applyFont="1" applyAlignment="1">
      <alignment horizontal="center"/>
    </xf>
    <xf numFmtId="0" fontId="13" fillId="0" borderId="0" xfId="39" applyFont="1" applyAlignment="1">
      <alignment horizontal="center"/>
      <protection/>
    </xf>
    <xf numFmtId="184" fontId="13" fillId="0" borderId="0" xfId="48" applyNumberFormat="1" applyFont="1" applyAlignment="1">
      <alignment horizontal="center"/>
    </xf>
  </cellXfs>
  <cellStyles count="37">
    <cellStyle name="Normal" xfId="0"/>
    <cellStyle name="AA FRAME" xfId="15"/>
    <cellStyle name="AA HEADING" xfId="16"/>
    <cellStyle name="AA INITIALS" xfId="17"/>
    <cellStyle name="AA INPUT" xfId="18"/>
    <cellStyle name="AA LOCK" xfId="19"/>
    <cellStyle name="AA MGR NAME" xfId="20"/>
    <cellStyle name="AA NORMAL" xfId="21"/>
    <cellStyle name="AA NUMBER" xfId="22"/>
    <cellStyle name="AA NUMBER2" xfId="23"/>
    <cellStyle name="AA QUESTION" xfId="24"/>
    <cellStyle name="AA SHADE" xfId="25"/>
    <cellStyle name="Comma" xfId="26"/>
    <cellStyle name="Comma [0]" xfId="27"/>
    <cellStyle name="Currency" xfId="28"/>
    <cellStyle name="Currency [0]" xfId="29"/>
    <cellStyle name="Date" xfId="30"/>
    <cellStyle name="Fixed" xfId="31"/>
    <cellStyle name="Followed Hyperlink" xfId="32"/>
    <cellStyle name="Heading1" xfId="33"/>
    <cellStyle name="Heading2" xfId="34"/>
    <cellStyle name="Hyperlink" xfId="35"/>
    <cellStyle name="International" xfId="36"/>
    <cellStyle name="International1" xfId="37"/>
    <cellStyle name="Normal - Style1" xfId="38"/>
    <cellStyle name="Normal_interim report 31.12.03" xfId="39"/>
    <cellStyle name="Percent" xfId="40"/>
    <cellStyle name="Standard_1.1" xfId="41"/>
    <cellStyle name="Standard_A" xfId="42"/>
    <cellStyle name="Total" xfId="43"/>
    <cellStyle name="一般_Consol2003-working" xfId="44"/>
    <cellStyle name="一般_Deferred tax-1" xfId="45"/>
    <cellStyle name="一般_TAWIN_AWP02" xfId="46"/>
    <cellStyle name="千分位[0]_Consol2003-working" xfId="47"/>
    <cellStyle name="千分位_Consol2003-working" xfId="48"/>
    <cellStyle name="貨幣 [0]_Consol2003-working" xfId="49"/>
    <cellStyle name="貨幣_Consol2003-working" xfId="5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8</xdr:col>
      <xdr:colOff>0</xdr:colOff>
      <xdr:row>19</xdr:row>
      <xdr:rowOff>0</xdr:rowOff>
    </xdr:to>
    <xdr:sp>
      <xdr:nvSpPr>
        <xdr:cNvPr id="1" name="TextBox 1"/>
        <xdr:cNvSpPr txBox="1">
          <a:spLocks noChangeArrowheads="1"/>
        </xdr:cNvSpPr>
      </xdr:nvSpPr>
      <xdr:spPr>
        <a:xfrm>
          <a:off x="219075" y="1409700"/>
          <a:ext cx="7315200" cy="1781175"/>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MASB 26: Interim Financial Reporting and paragraph 9.22 of the Listing Requirements of the Bursa Malaysia Securities Berhad.
The interim financial statements should be read in conjunction with the audited financial statements for the year ended 31 December 2003. These explanatory notes attached to the interim financial statements provide an explanation of events and transactions that are significant to an understanding of the changes in the financial position and performance of the Group since the financial year ended 31 December 2003.
The same accounting policies and methods of computation are followed in the interim financial statements as compared with the financial statements for the year ended 31 December 2003.
</a:t>
          </a:r>
        </a:p>
      </xdr:txBody>
    </xdr:sp>
    <xdr:clientData/>
  </xdr:twoCellAnchor>
  <xdr:twoCellAnchor>
    <xdr:from>
      <xdr:col>1</xdr:col>
      <xdr:colOff>0</xdr:colOff>
      <xdr:row>21</xdr:row>
      <xdr:rowOff>0</xdr:rowOff>
    </xdr:from>
    <xdr:to>
      <xdr:col>8</xdr:col>
      <xdr:colOff>0</xdr:colOff>
      <xdr:row>23</xdr:row>
      <xdr:rowOff>0</xdr:rowOff>
    </xdr:to>
    <xdr:sp>
      <xdr:nvSpPr>
        <xdr:cNvPr id="2" name="TextBox 2"/>
        <xdr:cNvSpPr txBox="1">
          <a:spLocks noChangeArrowheads="1"/>
        </xdr:cNvSpPr>
      </xdr:nvSpPr>
      <xdr:spPr>
        <a:xfrm>
          <a:off x="219075" y="3514725"/>
          <a:ext cx="7315200" cy="32385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2003 was not qualified.</a:t>
          </a:r>
        </a:p>
      </xdr:txBody>
    </xdr:sp>
    <xdr:clientData/>
  </xdr:twoCellAnchor>
  <xdr:twoCellAnchor>
    <xdr:from>
      <xdr:col>0</xdr:col>
      <xdr:colOff>190500</xdr:colOff>
      <xdr:row>25</xdr:row>
      <xdr:rowOff>142875</xdr:rowOff>
    </xdr:from>
    <xdr:to>
      <xdr:col>8</xdr:col>
      <xdr:colOff>57150</xdr:colOff>
      <xdr:row>28</xdr:row>
      <xdr:rowOff>0</xdr:rowOff>
    </xdr:to>
    <xdr:sp>
      <xdr:nvSpPr>
        <xdr:cNvPr id="3" name="TextBox 3"/>
        <xdr:cNvSpPr txBox="1">
          <a:spLocks noChangeArrowheads="1"/>
        </xdr:cNvSpPr>
      </xdr:nvSpPr>
      <xdr:spPr>
        <a:xfrm>
          <a:off x="190500" y="4305300"/>
          <a:ext cx="7400925" cy="381000"/>
        </a:xfrm>
        <a:prstGeom prst="rect">
          <a:avLst/>
        </a:prstGeom>
        <a:solidFill>
          <a:srgbClr val="FFFFFF"/>
        </a:solidFill>
        <a:ln w="9525" cmpd="sng">
          <a:noFill/>
        </a:ln>
      </xdr:spPr>
      <xdr:txBody>
        <a:bodyPr vertOverflow="clip" wrap="square"/>
        <a:p>
          <a:pPr algn="just">
            <a:defRPr/>
          </a:pPr>
          <a:r>
            <a:rPr lang="en-US" cap="none" sz="1000" b="0" i="0" u="none" baseline="0"/>
            <a:t>The sales of enamelled copper wire and copper rods are not subject to cyclical or seasonal factors. 
</a:t>
          </a:r>
        </a:p>
      </xdr:txBody>
    </xdr:sp>
    <xdr:clientData/>
  </xdr:twoCellAnchor>
  <xdr:twoCellAnchor>
    <xdr:from>
      <xdr:col>1</xdr:col>
      <xdr:colOff>0</xdr:colOff>
      <xdr:row>30</xdr:row>
      <xdr:rowOff>0</xdr:rowOff>
    </xdr:from>
    <xdr:to>
      <xdr:col>8</xdr:col>
      <xdr:colOff>0</xdr:colOff>
      <xdr:row>33</xdr:row>
      <xdr:rowOff>0</xdr:rowOff>
    </xdr:to>
    <xdr:sp>
      <xdr:nvSpPr>
        <xdr:cNvPr id="4" name="TextBox 4"/>
        <xdr:cNvSpPr txBox="1">
          <a:spLocks noChangeArrowheads="1"/>
        </xdr:cNvSpPr>
      </xdr:nvSpPr>
      <xdr:spPr>
        <a:xfrm>
          <a:off x="219075" y="5076825"/>
          <a:ext cx="7315200" cy="581025"/>
        </a:xfrm>
        <a:prstGeom prst="rect">
          <a:avLst/>
        </a:prstGeom>
        <a:solidFill>
          <a:srgbClr val="FFFFFF"/>
        </a:solidFill>
        <a:ln w="9525" cmpd="sng">
          <a:noFill/>
        </a:ln>
      </xdr:spPr>
      <xdr:txBody>
        <a:bodyPr vertOverflow="clip" wrap="square"/>
        <a:p>
          <a:pPr algn="just">
            <a:defRPr/>
          </a:pPr>
          <a:r>
            <a:rPr lang="en-US" cap="none" sz="1000" b="0" i="0" u="none" baseline="0"/>
            <a:t>There were no items affecting the assets, liabilities, equity, net income, or cash flows of the Group that are unusual because of their nature, size or incidence.</a:t>
          </a:r>
        </a:p>
      </xdr:txBody>
    </xdr:sp>
    <xdr:clientData/>
  </xdr:twoCellAnchor>
  <xdr:twoCellAnchor>
    <xdr:from>
      <xdr:col>1</xdr:col>
      <xdr:colOff>0</xdr:colOff>
      <xdr:row>36</xdr:row>
      <xdr:rowOff>0</xdr:rowOff>
    </xdr:from>
    <xdr:to>
      <xdr:col>8</xdr:col>
      <xdr:colOff>0</xdr:colOff>
      <xdr:row>37</xdr:row>
      <xdr:rowOff>133350</xdr:rowOff>
    </xdr:to>
    <xdr:sp>
      <xdr:nvSpPr>
        <xdr:cNvPr id="5" name="TextBox 5"/>
        <xdr:cNvSpPr txBox="1">
          <a:spLocks noChangeArrowheads="1"/>
        </xdr:cNvSpPr>
      </xdr:nvSpPr>
      <xdr:spPr>
        <a:xfrm>
          <a:off x="219075" y="6191250"/>
          <a:ext cx="7315200" cy="26670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estimates that have had a material effect in the current quarter.</a:t>
          </a:r>
        </a:p>
      </xdr:txBody>
    </xdr:sp>
    <xdr:clientData/>
  </xdr:twoCellAnchor>
  <xdr:twoCellAnchor>
    <xdr:from>
      <xdr:col>0</xdr:col>
      <xdr:colOff>171450</xdr:colOff>
      <xdr:row>41</xdr:row>
      <xdr:rowOff>0</xdr:rowOff>
    </xdr:from>
    <xdr:to>
      <xdr:col>7</xdr:col>
      <xdr:colOff>962025</xdr:colOff>
      <xdr:row>51</xdr:row>
      <xdr:rowOff>57150</xdr:rowOff>
    </xdr:to>
    <xdr:sp>
      <xdr:nvSpPr>
        <xdr:cNvPr id="6" name="TextBox 6"/>
        <xdr:cNvSpPr txBox="1">
          <a:spLocks noChangeArrowheads="1"/>
        </xdr:cNvSpPr>
      </xdr:nvSpPr>
      <xdr:spPr>
        <a:xfrm>
          <a:off x="171450" y="7048500"/>
          <a:ext cx="7315200" cy="1676400"/>
        </a:xfrm>
        <a:prstGeom prst="rect">
          <a:avLst/>
        </a:prstGeom>
        <a:solidFill>
          <a:srgbClr val="FFFFFF"/>
        </a:solidFill>
        <a:ln w="9525" cmpd="sng">
          <a:noFill/>
        </a:ln>
      </xdr:spPr>
      <xdr:txBody>
        <a:bodyPr vertOverflow="clip" wrap="square"/>
        <a:p>
          <a:pPr algn="just">
            <a:defRPr/>
          </a:pPr>
          <a:r>
            <a:rPr lang="en-US" cap="none" sz="1000" b="0" i="0" u="none" baseline="0"/>
            <a:t>During the financial quarter ended 30 June 2004, the movement in the issued and paid up share capital were as follows:
Bonus issue of 16,000,000 new ordinary shares of RM1.00 each credited as fully paid up capital on the basis of two (2) new ordinary shares for every five (5) existing ordinary shares held of RM1.00 each were allotted on 26th April, 2004.
The Employees'  Share Option Scheme ("ESOS") was implemented on 1st July 2004.
There were no other issuance and repayment of debts and equity securities or share cancellation in the current interim period under review. The company has not implemented any share buyback scheme and it does not hold any shares as treasury shares during the current financial period.</a:t>
          </a:r>
        </a:p>
      </xdr:txBody>
    </xdr:sp>
    <xdr:clientData/>
  </xdr:twoCellAnchor>
  <xdr:twoCellAnchor>
    <xdr:from>
      <xdr:col>1</xdr:col>
      <xdr:colOff>0</xdr:colOff>
      <xdr:row>93</xdr:row>
      <xdr:rowOff>0</xdr:rowOff>
    </xdr:from>
    <xdr:to>
      <xdr:col>8</xdr:col>
      <xdr:colOff>0</xdr:colOff>
      <xdr:row>95</xdr:row>
      <xdr:rowOff>114300</xdr:rowOff>
    </xdr:to>
    <xdr:sp>
      <xdr:nvSpPr>
        <xdr:cNvPr id="7" name="TextBox 7"/>
        <xdr:cNvSpPr txBox="1">
          <a:spLocks noChangeArrowheads="1"/>
        </xdr:cNvSpPr>
      </xdr:nvSpPr>
      <xdr:spPr>
        <a:xfrm>
          <a:off x="219075" y="16030575"/>
          <a:ext cx="7315200" cy="457200"/>
        </a:xfrm>
        <a:prstGeom prst="rect">
          <a:avLst/>
        </a:prstGeom>
        <a:solidFill>
          <a:srgbClr val="FFFFFF"/>
        </a:solidFill>
        <a:ln w="9525" cmpd="sng">
          <a:noFill/>
        </a:ln>
      </xdr:spPr>
      <xdr:txBody>
        <a:bodyPr vertOverflow="clip" wrap="square"/>
        <a:p>
          <a:pPr algn="just">
            <a:defRPr/>
          </a:pPr>
          <a:r>
            <a:rPr lang="en-US" cap="none" sz="1000" b="0" i="0" u="none" baseline="0"/>
            <a:t>There were no material changes in contingent liabilities or assets since the last annual balance sheet as at 31 December 2003.</a:t>
          </a:r>
        </a:p>
      </xdr:txBody>
    </xdr:sp>
    <xdr:clientData/>
  </xdr:twoCellAnchor>
  <xdr:twoCellAnchor>
    <xdr:from>
      <xdr:col>1</xdr:col>
      <xdr:colOff>0</xdr:colOff>
      <xdr:row>113</xdr:row>
      <xdr:rowOff>85725</xdr:rowOff>
    </xdr:from>
    <xdr:to>
      <xdr:col>8</xdr:col>
      <xdr:colOff>0</xdr:colOff>
      <xdr:row>118</xdr:row>
      <xdr:rowOff>114300</xdr:rowOff>
    </xdr:to>
    <xdr:sp>
      <xdr:nvSpPr>
        <xdr:cNvPr id="8" name="TextBox 8"/>
        <xdr:cNvSpPr txBox="1">
          <a:spLocks noChangeArrowheads="1"/>
        </xdr:cNvSpPr>
      </xdr:nvSpPr>
      <xdr:spPr>
        <a:xfrm>
          <a:off x="219075" y="19478625"/>
          <a:ext cx="7315200" cy="838200"/>
        </a:xfrm>
        <a:prstGeom prst="rect">
          <a:avLst/>
        </a:prstGeom>
        <a:solidFill>
          <a:srgbClr val="FFFFFF"/>
        </a:solidFill>
        <a:ln w="9525" cmpd="sng">
          <a:noFill/>
        </a:ln>
      </xdr:spPr>
      <xdr:txBody>
        <a:bodyPr vertOverflow="clip" wrap="square"/>
        <a:p>
          <a:pPr algn="just">
            <a:defRPr/>
          </a:pPr>
          <a:r>
            <a:rPr lang="en-US" cap="none" sz="1000" b="0" i="0" u="none" baseline="0"/>
            <a:t>For the current quarter under review, the Group achieved a higher revenue of RM62.703 million compared with RM31.031 million in the same period ended  30 June 2003. The Group profit before tax has increased from RM1.146 million (30.6.03) to RM2.160million (30.6.04) which shows an approximate rise of RM1.014million. The better performance has been substantially contributed by an increase in the demand for wire/rod from existing clients and by an increase in improved selling prices due to the recovery of copper prices quoted at the London Metal Exchange ("LME"). </a:t>
          </a:r>
        </a:p>
      </xdr:txBody>
    </xdr:sp>
    <xdr:clientData/>
  </xdr:twoCellAnchor>
  <xdr:twoCellAnchor>
    <xdr:from>
      <xdr:col>1</xdr:col>
      <xdr:colOff>0</xdr:colOff>
      <xdr:row>127</xdr:row>
      <xdr:rowOff>0</xdr:rowOff>
    </xdr:from>
    <xdr:to>
      <xdr:col>8</xdr:col>
      <xdr:colOff>0</xdr:colOff>
      <xdr:row>131</xdr:row>
      <xdr:rowOff>0</xdr:rowOff>
    </xdr:to>
    <xdr:sp>
      <xdr:nvSpPr>
        <xdr:cNvPr id="9" name="TextBox 9"/>
        <xdr:cNvSpPr txBox="1">
          <a:spLocks noChangeArrowheads="1"/>
        </xdr:cNvSpPr>
      </xdr:nvSpPr>
      <xdr:spPr>
        <a:xfrm>
          <a:off x="219075" y="21764625"/>
          <a:ext cx="7315200" cy="790575"/>
        </a:xfrm>
        <a:prstGeom prst="rect">
          <a:avLst/>
        </a:prstGeom>
        <a:solidFill>
          <a:srgbClr val="FFFFFF"/>
        </a:solidFill>
        <a:ln w="9525" cmpd="sng">
          <a:noFill/>
        </a:ln>
      </xdr:spPr>
      <xdr:txBody>
        <a:bodyPr vertOverflow="clip" wrap="square"/>
        <a:p>
          <a:pPr algn="just">
            <a:defRPr/>
          </a:pPr>
          <a:r>
            <a:rPr lang="en-US" cap="none" sz="1000" b="0" i="0" u="none" baseline="0"/>
            <a:t>The performance of the Group for the current quarter has decreased compared with that of the preceeding quarter. This was mainly due to the lower copper prices quoted at the LME (31.3.2004: USD3,008.72 per MT versus 30.6.2004: USD2,686.70 per MT).</a:t>
          </a:r>
        </a:p>
      </xdr:txBody>
    </xdr:sp>
    <xdr:clientData/>
  </xdr:twoCellAnchor>
  <xdr:twoCellAnchor>
    <xdr:from>
      <xdr:col>1</xdr:col>
      <xdr:colOff>0</xdr:colOff>
      <xdr:row>133</xdr:row>
      <xdr:rowOff>0</xdr:rowOff>
    </xdr:from>
    <xdr:to>
      <xdr:col>8</xdr:col>
      <xdr:colOff>0</xdr:colOff>
      <xdr:row>139</xdr:row>
      <xdr:rowOff>95250</xdr:rowOff>
    </xdr:to>
    <xdr:sp>
      <xdr:nvSpPr>
        <xdr:cNvPr id="10" name="TextBox 10"/>
        <xdr:cNvSpPr txBox="1">
          <a:spLocks noChangeArrowheads="1"/>
        </xdr:cNvSpPr>
      </xdr:nvSpPr>
      <xdr:spPr>
        <a:xfrm>
          <a:off x="219075" y="22879050"/>
          <a:ext cx="7315200" cy="1190625"/>
        </a:xfrm>
        <a:prstGeom prst="rect">
          <a:avLst/>
        </a:prstGeom>
        <a:solidFill>
          <a:srgbClr val="FFFFFF"/>
        </a:solidFill>
        <a:ln w="9525" cmpd="sng">
          <a:noFill/>
        </a:ln>
      </xdr:spPr>
      <xdr:txBody>
        <a:bodyPr vertOverflow="clip" wrap="square"/>
        <a:p>
          <a:pPr algn="just">
            <a:defRPr/>
          </a:pPr>
          <a:r>
            <a:rPr lang="en-US" cap="none" sz="1000" b="0" i="0" u="none" baseline="0"/>
            <a:t>The wire and rod industry is challenging due to intense competition and fluctuation of the copper price at the London Metal Exchange (LME). The Group is focusing its efforts on improving the overall productivity and continuous cost reduction measures and product quality measures.
The Board of Directors are of the opinion that the Group performance will continue to be satisfactory in the forthcoming year.</a:t>
          </a:r>
        </a:p>
      </xdr:txBody>
    </xdr:sp>
    <xdr:clientData/>
  </xdr:twoCellAnchor>
  <xdr:twoCellAnchor>
    <xdr:from>
      <xdr:col>1</xdr:col>
      <xdr:colOff>0</xdr:colOff>
      <xdr:row>144</xdr:row>
      <xdr:rowOff>0</xdr:rowOff>
    </xdr:from>
    <xdr:to>
      <xdr:col>8</xdr:col>
      <xdr:colOff>0</xdr:colOff>
      <xdr:row>147</xdr:row>
      <xdr:rowOff>0</xdr:rowOff>
    </xdr:to>
    <xdr:sp>
      <xdr:nvSpPr>
        <xdr:cNvPr id="11" name="TextBox 12"/>
        <xdr:cNvSpPr txBox="1">
          <a:spLocks noChangeArrowheads="1"/>
        </xdr:cNvSpPr>
      </xdr:nvSpPr>
      <xdr:spPr>
        <a:xfrm>
          <a:off x="219075" y="24945975"/>
          <a:ext cx="7315200" cy="581025"/>
        </a:xfrm>
        <a:prstGeom prst="rect">
          <a:avLst/>
        </a:prstGeom>
        <a:solidFill>
          <a:srgbClr val="FFFFFF"/>
        </a:solidFill>
        <a:ln w="9525" cmpd="sng">
          <a:noFill/>
        </a:ln>
      </xdr:spPr>
      <xdr:txBody>
        <a:bodyPr vertOverflow="clip" wrap="square"/>
        <a:p>
          <a:pPr algn="just">
            <a:defRPr/>
          </a:pPr>
          <a:r>
            <a:rPr lang="en-US" cap="none" sz="1000" b="0" i="0" u="none" baseline="0"/>
            <a:t>There was neither a profit forecast nor a profit guarantee issued by the Company for the current financial period ended 30 June 2004.
</a:t>
          </a:r>
        </a:p>
      </xdr:txBody>
    </xdr:sp>
    <xdr:clientData/>
  </xdr:twoCellAnchor>
  <xdr:twoCellAnchor>
    <xdr:from>
      <xdr:col>1</xdr:col>
      <xdr:colOff>0</xdr:colOff>
      <xdr:row>156</xdr:row>
      <xdr:rowOff>0</xdr:rowOff>
    </xdr:from>
    <xdr:to>
      <xdr:col>8</xdr:col>
      <xdr:colOff>0</xdr:colOff>
      <xdr:row>159</xdr:row>
      <xdr:rowOff>0</xdr:rowOff>
    </xdr:to>
    <xdr:sp>
      <xdr:nvSpPr>
        <xdr:cNvPr id="12" name="TextBox 13"/>
        <xdr:cNvSpPr txBox="1">
          <a:spLocks noChangeArrowheads="1"/>
        </xdr:cNvSpPr>
      </xdr:nvSpPr>
      <xdr:spPr>
        <a:xfrm>
          <a:off x="219075" y="26993850"/>
          <a:ext cx="7315200" cy="485775"/>
        </a:xfrm>
        <a:prstGeom prst="rect">
          <a:avLst/>
        </a:prstGeom>
        <a:solidFill>
          <a:srgbClr val="FFFFFF"/>
        </a:solidFill>
        <a:ln w="9525" cmpd="sng">
          <a:noFill/>
        </a:ln>
      </xdr:spPr>
      <xdr:txBody>
        <a:bodyPr vertOverflow="clip" wrap="square"/>
        <a:p>
          <a:pPr algn="just">
            <a:defRPr/>
          </a:pPr>
          <a:r>
            <a:rPr lang="en-US" cap="none" sz="1000" b="0" i="0" u="none" baseline="0"/>
            <a:t>The effective tax rate for the period presented above is lower than the statutory tax rate principally due to utilisation of reinvestment allowances, resulting in a tax savings of approximately RM449,000.</a:t>
          </a:r>
        </a:p>
      </xdr:txBody>
    </xdr:sp>
    <xdr:clientData/>
  </xdr:twoCellAnchor>
  <xdr:twoCellAnchor>
    <xdr:from>
      <xdr:col>3</xdr:col>
      <xdr:colOff>0</xdr:colOff>
      <xdr:row>19</xdr:row>
      <xdr:rowOff>0</xdr:rowOff>
    </xdr:from>
    <xdr:to>
      <xdr:col>8</xdr:col>
      <xdr:colOff>0</xdr:colOff>
      <xdr:row>19</xdr:row>
      <xdr:rowOff>0</xdr:rowOff>
    </xdr:to>
    <xdr:sp>
      <xdr:nvSpPr>
        <xdr:cNvPr id="13" name="TextBox 14"/>
        <xdr:cNvSpPr txBox="1">
          <a:spLocks noChangeArrowheads="1"/>
        </xdr:cNvSpPr>
      </xdr:nvSpPr>
      <xdr:spPr>
        <a:xfrm>
          <a:off x="714375" y="3190875"/>
          <a:ext cx="681990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14" name="TextBox 15"/>
        <xdr:cNvSpPr txBox="1">
          <a:spLocks noChangeArrowheads="1"/>
        </xdr:cNvSpPr>
      </xdr:nvSpPr>
      <xdr:spPr>
        <a:xfrm>
          <a:off x="485775" y="3190875"/>
          <a:ext cx="7048500"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1</xdr:col>
      <xdr:colOff>0</xdr:colOff>
      <xdr:row>55</xdr:row>
      <xdr:rowOff>57150</xdr:rowOff>
    </xdr:from>
    <xdr:to>
      <xdr:col>8</xdr:col>
      <xdr:colOff>0</xdr:colOff>
      <xdr:row>56</xdr:row>
      <xdr:rowOff>95250</xdr:rowOff>
    </xdr:to>
    <xdr:sp>
      <xdr:nvSpPr>
        <xdr:cNvPr id="15" name="TextBox 16"/>
        <xdr:cNvSpPr txBox="1">
          <a:spLocks noChangeArrowheads="1"/>
        </xdr:cNvSpPr>
      </xdr:nvSpPr>
      <xdr:spPr>
        <a:xfrm>
          <a:off x="219075" y="9410700"/>
          <a:ext cx="7315200" cy="190500"/>
        </a:xfrm>
        <a:prstGeom prst="rect">
          <a:avLst/>
        </a:prstGeom>
        <a:solidFill>
          <a:srgbClr val="FFFFFF"/>
        </a:solidFill>
        <a:ln w="9525" cmpd="sng">
          <a:noFill/>
        </a:ln>
      </xdr:spPr>
      <xdr:txBody>
        <a:bodyPr vertOverflow="clip" wrap="square"/>
        <a:p>
          <a:pPr algn="just">
            <a:defRPr/>
          </a:pPr>
          <a:r>
            <a:rPr lang="en-US" cap="none" sz="1000" b="0" i="0" u="none" baseline="0"/>
            <a:t>No dividend was paid in the current financial period under review.</a:t>
          </a:r>
        </a:p>
      </xdr:txBody>
    </xdr:sp>
    <xdr:clientData/>
  </xdr:twoCellAnchor>
  <xdr:twoCellAnchor>
    <xdr:from>
      <xdr:col>1</xdr:col>
      <xdr:colOff>0</xdr:colOff>
      <xdr:row>73</xdr:row>
      <xdr:rowOff>57150</xdr:rowOff>
    </xdr:from>
    <xdr:to>
      <xdr:col>8</xdr:col>
      <xdr:colOff>0</xdr:colOff>
      <xdr:row>76</xdr:row>
      <xdr:rowOff>0</xdr:rowOff>
    </xdr:to>
    <xdr:sp>
      <xdr:nvSpPr>
        <xdr:cNvPr id="16" name="TextBox 17"/>
        <xdr:cNvSpPr txBox="1">
          <a:spLocks noChangeArrowheads="1"/>
        </xdr:cNvSpPr>
      </xdr:nvSpPr>
      <xdr:spPr>
        <a:xfrm>
          <a:off x="219075" y="12553950"/>
          <a:ext cx="7315200" cy="533400"/>
        </a:xfrm>
        <a:prstGeom prst="rect">
          <a:avLst/>
        </a:prstGeom>
        <a:solidFill>
          <a:srgbClr val="FFFFFF"/>
        </a:solidFill>
        <a:ln w="9525" cmpd="sng">
          <a:noFill/>
        </a:ln>
      </xdr:spPr>
      <xdr:txBody>
        <a:bodyPr vertOverflow="clip" wrap="square"/>
        <a:p>
          <a:pPr algn="just">
            <a:defRPr/>
          </a:pPr>
          <a:r>
            <a:rPr lang="en-US" cap="none" sz="1000" b="0" i="0" u="none" baseline="0"/>
            <a:t>The valuation of land and buildings have been brought forward without amendment from the financial statements for the year ended 31 December 2003.</a:t>
          </a:r>
        </a:p>
      </xdr:txBody>
    </xdr:sp>
    <xdr:clientData/>
  </xdr:twoCellAnchor>
  <xdr:twoCellAnchor>
    <xdr:from>
      <xdr:col>1</xdr:col>
      <xdr:colOff>0</xdr:colOff>
      <xdr:row>78</xdr:row>
      <xdr:rowOff>47625</xdr:rowOff>
    </xdr:from>
    <xdr:to>
      <xdr:col>8</xdr:col>
      <xdr:colOff>0</xdr:colOff>
      <xdr:row>80</xdr:row>
      <xdr:rowOff>0</xdr:rowOff>
    </xdr:to>
    <xdr:sp>
      <xdr:nvSpPr>
        <xdr:cNvPr id="17" name="TextBox 18"/>
        <xdr:cNvSpPr txBox="1">
          <a:spLocks noChangeArrowheads="1"/>
        </xdr:cNvSpPr>
      </xdr:nvSpPr>
      <xdr:spPr>
        <a:xfrm>
          <a:off x="219075" y="13458825"/>
          <a:ext cx="7315200" cy="276225"/>
        </a:xfrm>
        <a:prstGeom prst="rect">
          <a:avLst/>
        </a:prstGeom>
        <a:solidFill>
          <a:srgbClr val="FFFFFF"/>
        </a:solidFill>
        <a:ln w="9525"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0</xdr:colOff>
      <xdr:row>83</xdr:row>
      <xdr:rowOff>47625</xdr:rowOff>
    </xdr:from>
    <xdr:to>
      <xdr:col>8</xdr:col>
      <xdr:colOff>0</xdr:colOff>
      <xdr:row>90</xdr:row>
      <xdr:rowOff>19050</xdr:rowOff>
    </xdr:to>
    <xdr:sp>
      <xdr:nvSpPr>
        <xdr:cNvPr id="18" name="TextBox 19"/>
        <xdr:cNvSpPr txBox="1">
          <a:spLocks noChangeArrowheads="1"/>
        </xdr:cNvSpPr>
      </xdr:nvSpPr>
      <xdr:spPr>
        <a:xfrm>
          <a:off x="219075" y="14268450"/>
          <a:ext cx="7315200" cy="110490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during the current quarter, including business combinations, acquisition or disposal of subsidiaries and long term investment, restructuring, and continuing operation, except for the following:
As at 17 June 2004, the Group through its wholly-owned subsidiary, Ta Win Industries Corp. (Company No. 47491 C2/GBL), a company incorporated in the Republic of Mauritius had subscribed  USD1.2million  in the share capital of Ta Win Electronic Tech-Material (Changshu) Co Ltd (Company No: 013960), a company incorporated in the People's Republic of China.</a:t>
          </a:r>
        </a:p>
      </xdr:txBody>
    </xdr:sp>
    <xdr:clientData/>
  </xdr:twoCellAnchor>
  <xdr:twoCellAnchor>
    <xdr:from>
      <xdr:col>1</xdr:col>
      <xdr:colOff>0</xdr:colOff>
      <xdr:row>162</xdr:row>
      <xdr:rowOff>0</xdr:rowOff>
    </xdr:from>
    <xdr:to>
      <xdr:col>8</xdr:col>
      <xdr:colOff>0</xdr:colOff>
      <xdr:row>164</xdr:row>
      <xdr:rowOff>0</xdr:rowOff>
    </xdr:to>
    <xdr:sp>
      <xdr:nvSpPr>
        <xdr:cNvPr id="19" name="TextBox 20"/>
        <xdr:cNvSpPr txBox="1">
          <a:spLocks noChangeArrowheads="1"/>
        </xdr:cNvSpPr>
      </xdr:nvSpPr>
      <xdr:spPr>
        <a:xfrm>
          <a:off x="219075" y="27870150"/>
          <a:ext cx="7315200" cy="371475"/>
        </a:xfrm>
        <a:prstGeom prst="rect">
          <a:avLst/>
        </a:prstGeom>
        <a:solidFill>
          <a:srgbClr val="FFFFFF"/>
        </a:solidFill>
        <a:ln w="9525" cmpd="sng">
          <a:noFill/>
        </a:ln>
      </xdr:spPr>
      <xdr:txBody>
        <a:bodyPr vertOverflow="clip" wrap="square"/>
        <a:p>
          <a:pPr algn="just">
            <a:defRPr/>
          </a:pPr>
          <a:r>
            <a:rPr lang="en-US" cap="none" sz="1000" b="0" i="0" u="none" baseline="0"/>
            <a:t>There were no sales of unquoted investments and properties for the financial period ended 30 June  2004.
</a:t>
          </a:r>
        </a:p>
      </xdr:txBody>
    </xdr:sp>
    <xdr:clientData/>
  </xdr:twoCellAnchor>
  <xdr:twoCellAnchor>
    <xdr:from>
      <xdr:col>2</xdr:col>
      <xdr:colOff>19050</xdr:colOff>
      <xdr:row>185</xdr:row>
      <xdr:rowOff>57150</xdr:rowOff>
    </xdr:from>
    <xdr:to>
      <xdr:col>8</xdr:col>
      <xdr:colOff>19050</xdr:colOff>
      <xdr:row>187</xdr:row>
      <xdr:rowOff>133350</xdr:rowOff>
    </xdr:to>
    <xdr:sp>
      <xdr:nvSpPr>
        <xdr:cNvPr id="20" name="TextBox 22"/>
        <xdr:cNvSpPr txBox="1">
          <a:spLocks noChangeArrowheads="1"/>
        </xdr:cNvSpPr>
      </xdr:nvSpPr>
      <xdr:spPr>
        <a:xfrm>
          <a:off x="504825" y="31861125"/>
          <a:ext cx="7048500" cy="400050"/>
        </a:xfrm>
        <a:prstGeom prst="rect">
          <a:avLst/>
        </a:prstGeom>
        <a:solidFill>
          <a:srgbClr val="FFFFFF"/>
        </a:solidFill>
        <a:ln w="9525" cmpd="sng">
          <a:noFill/>
        </a:ln>
      </xdr:spPr>
      <xdr:txBody>
        <a:bodyPr vertOverflow="clip" wrap="square"/>
        <a:p>
          <a:pPr algn="just">
            <a:defRPr/>
          </a:pPr>
          <a:r>
            <a:rPr lang="en-US" cap="none" sz="1000" b="0" i="0" u="none" baseline="0"/>
            <a:t>There was no corporate proposal which was announced and not completed as at the date of this announcement.</a:t>
          </a:r>
        </a:p>
      </xdr:txBody>
    </xdr:sp>
    <xdr:clientData/>
  </xdr:twoCellAnchor>
  <xdr:twoCellAnchor>
    <xdr:from>
      <xdr:col>2</xdr:col>
      <xdr:colOff>0</xdr:colOff>
      <xdr:row>189</xdr:row>
      <xdr:rowOff>0</xdr:rowOff>
    </xdr:from>
    <xdr:to>
      <xdr:col>8</xdr:col>
      <xdr:colOff>0</xdr:colOff>
      <xdr:row>189</xdr:row>
      <xdr:rowOff>0</xdr:rowOff>
    </xdr:to>
    <xdr:sp>
      <xdr:nvSpPr>
        <xdr:cNvPr id="21" name="TextBox 23"/>
        <xdr:cNvSpPr txBox="1">
          <a:spLocks noChangeArrowheads="1"/>
        </xdr:cNvSpPr>
      </xdr:nvSpPr>
      <xdr:spPr>
        <a:xfrm>
          <a:off x="485775" y="32451675"/>
          <a:ext cx="7048500"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218</xdr:row>
      <xdr:rowOff>0</xdr:rowOff>
    </xdr:from>
    <xdr:to>
      <xdr:col>8</xdr:col>
      <xdr:colOff>0</xdr:colOff>
      <xdr:row>222</xdr:row>
      <xdr:rowOff>0</xdr:rowOff>
    </xdr:to>
    <xdr:sp>
      <xdr:nvSpPr>
        <xdr:cNvPr id="22" name="TextBox 24"/>
        <xdr:cNvSpPr txBox="1">
          <a:spLocks noChangeArrowheads="1"/>
        </xdr:cNvSpPr>
      </xdr:nvSpPr>
      <xdr:spPr>
        <a:xfrm>
          <a:off x="219075" y="37214175"/>
          <a:ext cx="7315200" cy="790575"/>
        </a:xfrm>
        <a:prstGeom prst="rect">
          <a:avLst/>
        </a:prstGeom>
        <a:solidFill>
          <a:srgbClr val="FFFFFF"/>
        </a:solidFill>
        <a:ln w="9525" cmpd="sng">
          <a:noFill/>
        </a:ln>
      </xdr:spPr>
      <xdr:txBody>
        <a:bodyPr vertOverflow="clip" wrap="square"/>
        <a:p>
          <a:pPr algn="just">
            <a:defRPr/>
          </a:pPr>
          <a:r>
            <a:rPr lang="en-US" cap="none" sz="1000" b="0" i="0" u="none" baseline="0"/>
            <a:t>There were no outstanding foreign currency contracts as at the date of this announcement.</a:t>
          </a:r>
        </a:p>
      </xdr:txBody>
    </xdr:sp>
    <xdr:clientData/>
  </xdr:twoCellAnchor>
  <xdr:twoCellAnchor>
    <xdr:from>
      <xdr:col>1</xdr:col>
      <xdr:colOff>0</xdr:colOff>
      <xdr:row>224</xdr:row>
      <xdr:rowOff>0</xdr:rowOff>
    </xdr:from>
    <xdr:to>
      <xdr:col>8</xdr:col>
      <xdr:colOff>0</xdr:colOff>
      <xdr:row>228</xdr:row>
      <xdr:rowOff>0</xdr:rowOff>
    </xdr:to>
    <xdr:sp>
      <xdr:nvSpPr>
        <xdr:cNvPr id="23" name="TextBox 25"/>
        <xdr:cNvSpPr txBox="1">
          <a:spLocks noChangeArrowheads="1"/>
        </xdr:cNvSpPr>
      </xdr:nvSpPr>
      <xdr:spPr>
        <a:xfrm>
          <a:off x="219075" y="38328600"/>
          <a:ext cx="7315200" cy="647700"/>
        </a:xfrm>
        <a:prstGeom prst="rect">
          <a:avLst/>
        </a:prstGeom>
        <a:solidFill>
          <a:srgbClr val="FFFFFF"/>
        </a:solidFill>
        <a:ln w="9525" cmpd="sng">
          <a:noFill/>
        </a:ln>
      </xdr:spPr>
      <xdr:txBody>
        <a:bodyPr vertOverflow="clip" wrap="square"/>
        <a:p>
          <a:pPr algn="just">
            <a:defRPr/>
          </a:pPr>
          <a:r>
            <a:rPr lang="en-US" cap="none" sz="1000" b="0" i="0" u="none" baseline="0"/>
            <a:t>There was no material litigation as at the date of this annoucement.</a:t>
          </a:r>
        </a:p>
      </xdr:txBody>
    </xdr:sp>
    <xdr:clientData/>
  </xdr:twoCellAnchor>
  <xdr:twoCellAnchor>
    <xdr:from>
      <xdr:col>1</xdr:col>
      <xdr:colOff>0</xdr:colOff>
      <xdr:row>230</xdr:row>
      <xdr:rowOff>0</xdr:rowOff>
    </xdr:from>
    <xdr:to>
      <xdr:col>8</xdr:col>
      <xdr:colOff>0</xdr:colOff>
      <xdr:row>232</xdr:row>
      <xdr:rowOff>38100</xdr:rowOff>
    </xdr:to>
    <xdr:sp>
      <xdr:nvSpPr>
        <xdr:cNvPr id="24" name="TextBox 26"/>
        <xdr:cNvSpPr txBox="1">
          <a:spLocks noChangeArrowheads="1"/>
        </xdr:cNvSpPr>
      </xdr:nvSpPr>
      <xdr:spPr>
        <a:xfrm>
          <a:off x="219075" y="39319200"/>
          <a:ext cx="7315200" cy="381000"/>
        </a:xfrm>
        <a:prstGeom prst="rect">
          <a:avLst/>
        </a:prstGeom>
        <a:solidFill>
          <a:srgbClr val="FFFFFF"/>
        </a:solidFill>
        <a:ln w="9525" cmpd="sng">
          <a:noFill/>
        </a:ln>
      </xdr:spPr>
      <xdr:txBody>
        <a:bodyPr vertOverflow="clip" wrap="square"/>
        <a:p>
          <a:pPr algn="just">
            <a:defRPr/>
          </a:pPr>
          <a:r>
            <a:rPr lang="en-US" cap="none" sz="1000" b="0" i="0" u="none" baseline="0"/>
            <a:t>No dividend was recommended for the current financial period under review.</a:t>
          </a:r>
        </a:p>
      </xdr:txBody>
    </xdr:sp>
    <xdr:clientData/>
  </xdr:twoCellAnchor>
  <xdr:twoCellAnchor>
    <xdr:from>
      <xdr:col>1</xdr:col>
      <xdr:colOff>0</xdr:colOff>
      <xdr:row>248</xdr:row>
      <xdr:rowOff>0</xdr:rowOff>
    </xdr:from>
    <xdr:to>
      <xdr:col>8</xdr:col>
      <xdr:colOff>0</xdr:colOff>
      <xdr:row>248</xdr:row>
      <xdr:rowOff>0</xdr:rowOff>
    </xdr:to>
    <xdr:sp>
      <xdr:nvSpPr>
        <xdr:cNvPr id="25" name="TextBox 27"/>
        <xdr:cNvSpPr txBox="1">
          <a:spLocks noChangeArrowheads="1"/>
        </xdr:cNvSpPr>
      </xdr:nvSpPr>
      <xdr:spPr>
        <a:xfrm>
          <a:off x="219075" y="42405300"/>
          <a:ext cx="731520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261</xdr:row>
      <xdr:rowOff>0</xdr:rowOff>
    </xdr:from>
    <xdr:to>
      <xdr:col>8</xdr:col>
      <xdr:colOff>0</xdr:colOff>
      <xdr:row>264</xdr:row>
      <xdr:rowOff>0</xdr:rowOff>
    </xdr:to>
    <xdr:sp>
      <xdr:nvSpPr>
        <xdr:cNvPr id="26" name="TextBox 28"/>
        <xdr:cNvSpPr txBox="1">
          <a:spLocks noChangeArrowheads="1"/>
        </xdr:cNvSpPr>
      </xdr:nvSpPr>
      <xdr:spPr>
        <a:xfrm>
          <a:off x="219075" y="44634150"/>
          <a:ext cx="7315200" cy="55245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were authorised for issue by the Board of Directors in accordance with a resolution of the directors on 26 August 2004.</a:t>
          </a:r>
        </a:p>
      </xdr:txBody>
    </xdr:sp>
    <xdr:clientData/>
  </xdr:twoCellAnchor>
  <xdr:twoCellAnchor>
    <xdr:from>
      <xdr:col>1</xdr:col>
      <xdr:colOff>0</xdr:colOff>
      <xdr:row>98</xdr:row>
      <xdr:rowOff>104775</xdr:rowOff>
    </xdr:from>
    <xdr:to>
      <xdr:col>8</xdr:col>
      <xdr:colOff>0</xdr:colOff>
      <xdr:row>101</xdr:row>
      <xdr:rowOff>152400</xdr:rowOff>
    </xdr:to>
    <xdr:sp>
      <xdr:nvSpPr>
        <xdr:cNvPr id="27" name="TextBox 29"/>
        <xdr:cNvSpPr txBox="1">
          <a:spLocks noChangeArrowheads="1"/>
        </xdr:cNvSpPr>
      </xdr:nvSpPr>
      <xdr:spPr>
        <a:xfrm>
          <a:off x="219075" y="16868775"/>
          <a:ext cx="7315200" cy="561975"/>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Group has the following capital commitments as at 30 June 2004:
                 Approved and contracted for                                                        </a:t>
          </a:r>
          <a:r>
            <a:rPr lang="en-US" cap="none" sz="1000" b="0" i="0" u="sng" baseline="0">
              <a:latin typeface="Times New Roman"/>
              <a:ea typeface="Times New Roman"/>
              <a:cs typeface="Times New Roman"/>
            </a:rPr>
            <a:t> RM8,328,390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sang.thiam.law\Desktop\Data\WHM\AWP\Winsample_whm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AUDIT\2001\Per275\Petamtrading\AWP\WINDOWS\TEMP\BP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AUDIT\2001\Per275\Petamtrading\AWP\WINDOWS\TEMP\ABACUS-SCH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AUDIT\2001\Per275\Petamtrading\AWP\Pertam%20Trading%20AWP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AUDIT\2001\Per275\Pertamcons\AWP\PERTAMConsAwp20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y%20Documents\Announcement\Consol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CD308"/>
      <sheetName val="RCD309"/>
      <sheetName val="RCD 308-3"/>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1 F-2"/>
      <sheetName val="F-3"/>
      <sheetName val="BPR"/>
      <sheetName val="RATI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   Contents"/>
      <sheetName val="1 LeadSchedule"/>
      <sheetName val="2 Sec108"/>
      <sheetName val="3 P&amp;L - 4 Op.Exp"/>
      <sheetName val="3A Turnover 3B COS"/>
      <sheetName val="5 Analysis"/>
      <sheetName val="   Directors"/>
      <sheetName val="Shareholders"/>
      <sheetName val="Dividend"/>
      <sheetName val="ITA-RA"/>
      <sheetName val="Int-rest"/>
      <sheetName val="OTHER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s"/>
      <sheetName val="BPR"/>
      <sheetName val="F-1"/>
      <sheetName val="F-2"/>
      <sheetName val="F-3"/>
      <sheetName val="F-4"/>
      <sheetName val="F-5"/>
      <sheetName val="F-7"/>
      <sheetName val="A"/>
      <sheetName val="B"/>
      <sheetName val="L"/>
      <sheetName val="U"/>
      <sheetName val="U-2"/>
      <sheetName val="BB"/>
      <sheetName val="CC"/>
      <sheetName val="FF"/>
      <sheetName val="FF-1"/>
      <sheetName val="FF-2"/>
      <sheetName val="FF-3"/>
      <sheetName val="10"/>
      <sheetName val="20"/>
      <sheetName val="30"/>
      <sheetName val="7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S_1"/>
      <sheetName val="OS_2"/>
      <sheetName val="CFS"/>
      <sheetName val="BPR"/>
      <sheetName val="F-1"/>
      <sheetName val="F-2"/>
      <sheetName val="F-3"/>
      <sheetName val="F-4"/>
      <sheetName val="F-5"/>
      <sheetName val="F-6"/>
      <sheetName val="F-9"/>
      <sheetName val="A"/>
      <sheetName val="B"/>
      <sheetName val="b-1"/>
      <sheetName val="K"/>
      <sheetName val="L"/>
      <sheetName val="N"/>
      <sheetName val="N-1"/>
      <sheetName val="N-2"/>
      <sheetName val="U"/>
      <sheetName val="N-3"/>
      <sheetName val="U-4"/>
      <sheetName val="U-5"/>
      <sheetName val="U(disc)"/>
      <sheetName val="BB"/>
      <sheetName val="BB-10"/>
      <sheetName val="bb-1"/>
      <sheetName val="CC"/>
      <sheetName val="CC-1"/>
      <sheetName val="EE"/>
      <sheetName val="EE-1"/>
      <sheetName val="EE-2"/>
      <sheetName val="MM"/>
      <sheetName val="NN"/>
      <sheetName val="FF"/>
      <sheetName val="FF-1"/>
      <sheetName val="FF-2"/>
      <sheetName val="FF-3"/>
      <sheetName val="FF-4"/>
      <sheetName val="10"/>
      <sheetName val="20"/>
      <sheetName val="30"/>
      <sheetName val="7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arts1-Y"/>
      <sheetName val="Chart2-Y"/>
      <sheetName val="Chart3-Q1"/>
      <sheetName val="Chart4-Q2"/>
      <sheetName val="Chart5-Q3"/>
      <sheetName val="Chart6-Q4"/>
      <sheetName val="Conso PL-Q1"/>
      <sheetName val="ConsoPL-Q2"/>
      <sheetName val="ConsoPL-Q3"/>
      <sheetName val="ConsoPL-Q4"/>
      <sheetName val="Cumulative Q"/>
      <sheetName val="Conso BS-Q1"/>
      <sheetName val="Conso BS-Q2"/>
      <sheetName val="Conso BS-Q3"/>
      <sheetName val="Conso BS-Q4"/>
      <sheetName val="Notes-Q1"/>
      <sheetName val="Notes -Q2"/>
      <sheetName val="Stocks valuation"/>
      <sheetName val="Notes -Q3"/>
      <sheetName val="Notes- Q4"/>
      <sheetName val="CF9months01"/>
      <sheetName val="CF2002"/>
      <sheetName val="Conso CF01"/>
      <sheetName val="FA-RS"/>
      <sheetName val="ConsoAdj"/>
      <sheetName val="FA-2001"/>
      <sheetName val="TWHB"/>
      <sheetName val="Grp Idx"/>
      <sheetName val="Ratio"/>
      <sheetName val="Tawin"/>
      <sheetName val="Tawin Idx"/>
      <sheetName val="loan"/>
      <sheetName val="Twin"/>
      <sheetName val="Twin Idx"/>
      <sheetName val="Tax Comp"/>
      <sheetName val="TaxMov"/>
      <sheetName val="CA"/>
      <sheetName val="Interest Res."/>
      <sheetName val="DeferredTax"/>
      <sheetName val="CF9months"/>
      <sheetName val="Conso CF"/>
    </sheetNames>
    <sheetDataSet>
      <sheetData sheetId="16">
        <row r="70">
          <cell r="E7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54"/>
  <sheetViews>
    <sheetView workbookViewId="0" topLeftCell="A1">
      <selection activeCell="C8" sqref="C8"/>
    </sheetView>
  </sheetViews>
  <sheetFormatPr defaultColWidth="9.00390625" defaultRowHeight="16.5"/>
  <cols>
    <col min="1" max="2" width="15.25390625" style="8" customWidth="1"/>
    <col min="3" max="3" width="6.25390625" style="9" customWidth="1"/>
    <col min="4" max="5" width="10.375" style="8" customWidth="1"/>
    <col min="6" max="6" width="1.625" style="8" customWidth="1"/>
    <col min="7" max="7" width="9.25390625" style="8" customWidth="1"/>
    <col min="8" max="8" width="11.50390625" style="8" customWidth="1"/>
    <col min="9" max="16384" width="9.00390625" style="8" customWidth="1"/>
  </cols>
  <sheetData>
    <row r="1" spans="1:3" s="2" customFormat="1" ht="15">
      <c r="A1" s="1" t="s">
        <v>0</v>
      </c>
      <c r="C1" s="3"/>
    </row>
    <row r="2" spans="1:3" s="2" customFormat="1" ht="15">
      <c r="A2" s="1" t="s">
        <v>1</v>
      </c>
      <c r="C2" s="3"/>
    </row>
    <row r="3" spans="1:3" s="2" customFormat="1" ht="15">
      <c r="A3" s="1" t="s">
        <v>165</v>
      </c>
      <c r="C3" s="3"/>
    </row>
    <row r="4" spans="1:3" s="2" customFormat="1" ht="15">
      <c r="A4" s="1"/>
      <c r="C4" s="3"/>
    </row>
    <row r="5" spans="1:7" s="2" customFormat="1" ht="15">
      <c r="A5" s="4"/>
      <c r="C5" s="3"/>
      <c r="G5" s="4"/>
    </row>
    <row r="6" spans="3:8" s="2" customFormat="1" ht="15">
      <c r="C6" s="3"/>
      <c r="D6" s="93" t="s">
        <v>159</v>
      </c>
      <c r="E6" s="93"/>
      <c r="G6" s="93" t="s">
        <v>155</v>
      </c>
      <c r="H6" s="93"/>
    </row>
    <row r="7" spans="3:8" s="3" customFormat="1" ht="15">
      <c r="C7" s="5" t="s">
        <v>2</v>
      </c>
      <c r="D7" s="6">
        <v>38168</v>
      </c>
      <c r="E7" s="6">
        <v>37802</v>
      </c>
      <c r="F7" s="7"/>
      <c r="G7" s="6">
        <f>D7</f>
        <v>38168</v>
      </c>
      <c r="H7" s="6">
        <f>E7</f>
        <v>37802</v>
      </c>
    </row>
    <row r="8" spans="4:8" s="3" customFormat="1" ht="15">
      <c r="D8" s="5" t="s">
        <v>3</v>
      </c>
      <c r="E8" s="5" t="s">
        <v>3</v>
      </c>
      <c r="G8" s="5" t="s">
        <v>3</v>
      </c>
      <c r="H8" s="5" t="s">
        <v>3</v>
      </c>
    </row>
    <row r="10" spans="1:8" ht="12.75">
      <c r="A10" s="8" t="s">
        <v>4</v>
      </c>
      <c r="D10" s="10">
        <v>62703</v>
      </c>
      <c r="E10" s="10">
        <v>31031</v>
      </c>
      <c r="F10" s="10"/>
      <c r="G10" s="10">
        <v>116989</v>
      </c>
      <c r="H10" s="10">
        <v>58305</v>
      </c>
    </row>
    <row r="11" spans="4:8" ht="12.75">
      <c r="D11" s="10"/>
      <c r="E11" s="10"/>
      <c r="F11" s="10"/>
      <c r="G11" s="11"/>
      <c r="H11" s="11"/>
    </row>
    <row r="12" spans="1:10" ht="12.75">
      <c r="A12" s="8" t="s">
        <v>5</v>
      </c>
      <c r="D12" s="11">
        <f>-57031-1447-12-1335-76</f>
        <v>-59901</v>
      </c>
      <c r="E12" s="11">
        <f>-29630+68</f>
        <v>-29562</v>
      </c>
      <c r="F12" s="10"/>
      <c r="G12" s="11">
        <f>-102560-35-2772-2667-159-1</f>
        <v>-108194</v>
      </c>
      <c r="H12" s="11">
        <f>-56003+68</f>
        <v>-55935</v>
      </c>
      <c r="I12" s="73"/>
      <c r="J12" s="73"/>
    </row>
    <row r="13" spans="4:8" ht="12.75">
      <c r="D13" s="10"/>
      <c r="E13" s="10"/>
      <c r="F13" s="10"/>
      <c r="G13" s="10"/>
      <c r="H13" s="10"/>
    </row>
    <row r="14" spans="1:10" ht="12.75">
      <c r="A14" s="8" t="s">
        <v>6</v>
      </c>
      <c r="D14" s="12">
        <v>29</v>
      </c>
      <c r="E14" s="12">
        <f>144-68</f>
        <v>76</v>
      </c>
      <c r="F14" s="10"/>
      <c r="G14" s="12">
        <v>125</v>
      </c>
      <c r="H14" s="12">
        <f>203-68</f>
        <v>135</v>
      </c>
      <c r="I14" s="73"/>
      <c r="J14" s="73"/>
    </row>
    <row r="15" spans="4:8" ht="12.75">
      <c r="D15" s="10"/>
      <c r="E15" s="10"/>
      <c r="F15" s="10"/>
      <c r="G15" s="10"/>
      <c r="H15" s="10"/>
    </row>
    <row r="16" spans="1:8" ht="12.75">
      <c r="A16" s="8" t="s">
        <v>7</v>
      </c>
      <c r="D16" s="10">
        <f>D12+D10+D14</f>
        <v>2831</v>
      </c>
      <c r="E16" s="10">
        <f>E12+E10+E14</f>
        <v>1545</v>
      </c>
      <c r="F16" s="10"/>
      <c r="G16" s="10">
        <f>G12+G10+G14</f>
        <v>8920</v>
      </c>
      <c r="H16" s="10">
        <f>H12+H10+H14</f>
        <v>2505</v>
      </c>
    </row>
    <row r="17" spans="4:8" ht="12.75">
      <c r="D17" s="10"/>
      <c r="E17" s="10"/>
      <c r="F17" s="10"/>
      <c r="G17" s="10"/>
      <c r="H17" s="10"/>
    </row>
    <row r="18" spans="1:10" ht="12.75">
      <c r="A18" s="8" t="s">
        <v>8</v>
      </c>
      <c r="D18" s="11">
        <v>-671</v>
      </c>
      <c r="E18" s="11">
        <v>-399</v>
      </c>
      <c r="F18" s="10"/>
      <c r="G18" s="11">
        <f>-1335+1</f>
        <v>-1334</v>
      </c>
      <c r="H18" s="11">
        <v>-923</v>
      </c>
      <c r="I18" s="73"/>
      <c r="J18" s="73"/>
    </row>
    <row r="19" spans="4:10" ht="12.75">
      <c r="D19" s="12"/>
      <c r="E19" s="12"/>
      <c r="F19" s="10"/>
      <c r="G19" s="12"/>
      <c r="H19" s="12"/>
      <c r="J19" s="13"/>
    </row>
    <row r="20" spans="1:8" ht="12.75">
      <c r="A20" s="8" t="s">
        <v>9</v>
      </c>
      <c r="C20" s="9">
        <v>8</v>
      </c>
      <c r="D20" s="10">
        <f>+D16+D18</f>
        <v>2160</v>
      </c>
      <c r="E20" s="10">
        <f>+E16+E18</f>
        <v>1146</v>
      </c>
      <c r="F20" s="10"/>
      <c r="G20" s="10">
        <f>+G16+G18</f>
        <v>7586</v>
      </c>
      <c r="H20" s="10">
        <f>+H16+H18</f>
        <v>1582</v>
      </c>
    </row>
    <row r="21" spans="4:10" ht="12.75">
      <c r="D21" s="10"/>
      <c r="E21" s="10"/>
      <c r="F21" s="10"/>
      <c r="G21" s="10"/>
      <c r="H21" s="10"/>
      <c r="J21" s="13"/>
    </row>
    <row r="22" spans="1:8" ht="12.75">
      <c r="A22" s="8" t="s">
        <v>10</v>
      </c>
      <c r="C22" s="9">
        <v>18</v>
      </c>
      <c r="D22" s="12">
        <f>-211-51</f>
        <v>-262</v>
      </c>
      <c r="E22" s="12">
        <f>-241-67+216</f>
        <v>-92</v>
      </c>
      <c r="F22" s="10"/>
      <c r="G22" s="12">
        <f>-404-211-51</f>
        <v>-666</v>
      </c>
      <c r="H22" s="12">
        <f>-411+353-137+58-125</f>
        <v>-262</v>
      </c>
    </row>
    <row r="23" spans="4:8" ht="12.75">
      <c r="D23" s="10"/>
      <c r="E23" s="10"/>
      <c r="F23" s="10"/>
      <c r="G23" s="10"/>
      <c r="H23" s="10"/>
    </row>
    <row r="24" spans="1:8" ht="12.75">
      <c r="A24" s="8" t="s">
        <v>11</v>
      </c>
      <c r="D24" s="10">
        <f>D20+D22</f>
        <v>1898</v>
      </c>
      <c r="E24" s="10">
        <f>E20+E22</f>
        <v>1054</v>
      </c>
      <c r="F24" s="10"/>
      <c r="G24" s="10">
        <f>G20+G22</f>
        <v>6920</v>
      </c>
      <c r="H24" s="10">
        <f>H20+H22</f>
        <v>1320</v>
      </c>
    </row>
    <row r="25" spans="4:8" ht="13.5" thickBot="1">
      <c r="D25" s="14"/>
      <c r="E25" s="14"/>
      <c r="F25" s="10"/>
      <c r="G25" s="14"/>
      <c r="H25" s="14"/>
    </row>
    <row r="26" spans="4:8" ht="13.5" thickTop="1">
      <c r="D26" s="11"/>
      <c r="E26" s="11"/>
      <c r="F26" s="10"/>
      <c r="G26" s="11"/>
      <c r="H26" s="11"/>
    </row>
    <row r="27" spans="4:8" ht="12.75">
      <c r="D27" s="10"/>
      <c r="E27" s="10"/>
      <c r="F27" s="10"/>
      <c r="G27" s="10"/>
      <c r="H27" s="10"/>
    </row>
    <row r="28" spans="1:8" ht="13.5" thickBot="1">
      <c r="A28" s="8" t="s">
        <v>163</v>
      </c>
      <c r="C28" s="9">
        <v>26</v>
      </c>
      <c r="D28" s="89">
        <f>'explanatory notes'!E254</f>
        <v>3.3892857142857142</v>
      </c>
      <c r="E28" s="89">
        <f>'explanatory notes'!F254</f>
        <v>1.8821428571428571</v>
      </c>
      <c r="F28" s="86">
        <f>'explanatory notes'!G254</f>
        <v>12.357142857142858</v>
      </c>
      <c r="G28" s="89">
        <f>'explanatory notes'!G254</f>
        <v>12.357142857142858</v>
      </c>
      <c r="H28" s="89">
        <f>'explanatory notes'!H254</f>
        <v>2.357142857142857</v>
      </c>
    </row>
    <row r="29" spans="4:8" ht="13.5" thickTop="1">
      <c r="D29" s="10"/>
      <c r="E29" s="10"/>
      <c r="F29" s="10"/>
      <c r="G29" s="10"/>
      <c r="H29" s="10"/>
    </row>
    <row r="30" spans="4:8" ht="12.75">
      <c r="D30" s="10"/>
      <c r="E30" s="10"/>
      <c r="F30" s="10"/>
      <c r="G30" s="10"/>
      <c r="H30" s="10"/>
    </row>
    <row r="31" spans="4:8" ht="12.75">
      <c r="D31" s="10"/>
      <c r="E31" s="10"/>
      <c r="F31" s="10"/>
      <c r="G31" s="10"/>
      <c r="H31" s="10"/>
    </row>
    <row r="32" spans="1:8" ht="12.75">
      <c r="A32" s="8" t="s">
        <v>123</v>
      </c>
      <c r="D32" s="10"/>
      <c r="E32" s="10"/>
      <c r="F32" s="10"/>
      <c r="G32" s="10"/>
      <c r="H32" s="10"/>
    </row>
    <row r="33" spans="1:8" ht="12.75">
      <c r="A33" s="8" t="s">
        <v>197</v>
      </c>
      <c r="D33" s="10"/>
      <c r="E33" s="10"/>
      <c r="F33" s="10"/>
      <c r="G33" s="10"/>
      <c r="H33" s="10"/>
    </row>
    <row r="34" spans="4:8" ht="12.75">
      <c r="D34" s="10"/>
      <c r="E34" s="10"/>
      <c r="F34" s="10"/>
      <c r="G34" s="10"/>
      <c r="H34" s="10"/>
    </row>
    <row r="35" spans="4:8" ht="12.75">
      <c r="D35" s="10"/>
      <c r="E35" s="10"/>
      <c r="F35" s="10"/>
      <c r="G35" s="10"/>
      <c r="H35" s="10"/>
    </row>
    <row r="49" spans="3:5" ht="12.75">
      <c r="C49" s="15"/>
      <c r="D49" s="16"/>
      <c r="E49" s="17"/>
    </row>
    <row r="54" spans="1:8" ht="12.75">
      <c r="A54" s="9"/>
      <c r="B54" s="9"/>
      <c r="C54" s="90"/>
      <c r="D54" s="9">
        <v>1</v>
      </c>
      <c r="E54" s="9"/>
      <c r="F54" s="9"/>
      <c r="G54" s="9"/>
      <c r="H54" s="9"/>
    </row>
  </sheetData>
  <mergeCells count="2">
    <mergeCell ref="D6:E6"/>
    <mergeCell ref="G6:H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53"/>
  <sheetViews>
    <sheetView zoomScale="75" zoomScaleNormal="75" workbookViewId="0" topLeftCell="A26">
      <selection activeCell="M45" sqref="M45"/>
    </sheetView>
  </sheetViews>
  <sheetFormatPr defaultColWidth="9.00390625" defaultRowHeight="16.5"/>
  <cols>
    <col min="1" max="1" width="6.00390625" style="21" customWidth="1"/>
    <col min="2" max="2" width="9.00390625" style="19" customWidth="1"/>
    <col min="3" max="5" width="9.00390625" style="20" customWidth="1"/>
    <col min="6" max="6" width="7.25390625" style="20" customWidth="1"/>
    <col min="7" max="7" width="6.125" style="21" customWidth="1"/>
    <col min="8" max="8" width="13.75390625" style="2" customWidth="1"/>
    <col min="9" max="9" width="2.00390625" style="20" customWidth="1"/>
    <col min="10" max="10" width="12.875" style="20" customWidth="1"/>
    <col min="11" max="16384" width="9.00390625" style="20" customWidth="1"/>
  </cols>
  <sheetData>
    <row r="1" ht="15">
      <c r="A1" s="18" t="s">
        <v>0</v>
      </c>
    </row>
    <row r="2" spans="1:10" ht="15">
      <c r="A2" s="18" t="s">
        <v>12</v>
      </c>
      <c r="H2" s="4"/>
      <c r="J2" s="24" t="s">
        <v>13</v>
      </c>
    </row>
    <row r="3" spans="1:10" ht="15">
      <c r="A3" s="18" t="s">
        <v>167</v>
      </c>
      <c r="H3" s="23" t="s">
        <v>14</v>
      </c>
      <c r="J3" s="24" t="s">
        <v>15</v>
      </c>
    </row>
    <row r="4" spans="8:10" ht="15">
      <c r="H4" s="23" t="s">
        <v>16</v>
      </c>
      <c r="J4" s="24" t="s">
        <v>17</v>
      </c>
    </row>
    <row r="5" spans="8:10" ht="15">
      <c r="H5" s="23" t="s">
        <v>18</v>
      </c>
      <c r="J5" s="24" t="s">
        <v>19</v>
      </c>
    </row>
    <row r="6" spans="7:10" ht="15">
      <c r="G6" s="22" t="s">
        <v>2</v>
      </c>
      <c r="H6" s="71">
        <v>38168</v>
      </c>
      <c r="J6" s="71">
        <v>37986</v>
      </c>
    </row>
    <row r="7" spans="8:10" ht="15">
      <c r="H7" s="23" t="s">
        <v>3</v>
      </c>
      <c r="J7" s="24" t="s">
        <v>3</v>
      </c>
    </row>
    <row r="8" ht="15">
      <c r="H8" s="3"/>
    </row>
    <row r="9" spans="2:10" ht="15">
      <c r="B9" s="19" t="s">
        <v>20</v>
      </c>
      <c r="G9" s="25" t="s">
        <v>21</v>
      </c>
      <c r="H9" s="2">
        <v>42572</v>
      </c>
      <c r="J9" s="77">
        <v>43513</v>
      </c>
    </row>
    <row r="10" spans="2:10" ht="15">
      <c r="B10" s="19" t="s">
        <v>22</v>
      </c>
      <c r="G10" s="25" t="s">
        <v>164</v>
      </c>
      <c r="H10" s="2">
        <v>48</v>
      </c>
      <c r="J10" s="77">
        <v>48</v>
      </c>
    </row>
    <row r="11" ht="8.25" customHeight="1">
      <c r="J11" s="77"/>
    </row>
    <row r="12" spans="2:10" ht="15">
      <c r="B12" s="19" t="s">
        <v>23</v>
      </c>
      <c r="J12" s="77"/>
    </row>
    <row r="13" spans="3:10" ht="15">
      <c r="C13" s="20" t="s">
        <v>24</v>
      </c>
      <c r="H13" s="26">
        <v>38699</v>
      </c>
      <c r="J13" s="78">
        <v>28214</v>
      </c>
    </row>
    <row r="14" spans="3:10" ht="15">
      <c r="C14" s="20" t="s">
        <v>25</v>
      </c>
      <c r="H14" s="27">
        <v>56164</v>
      </c>
      <c r="J14" s="79">
        <v>33789</v>
      </c>
    </row>
    <row r="15" spans="3:10" ht="15">
      <c r="C15" s="20" t="s">
        <v>26</v>
      </c>
      <c r="H15" s="27"/>
      <c r="J15" s="80"/>
    </row>
    <row r="16" spans="3:10" ht="15">
      <c r="C16" s="20" t="s">
        <v>27</v>
      </c>
      <c r="H16" s="27">
        <v>667</v>
      </c>
      <c r="J16" s="79">
        <v>560</v>
      </c>
    </row>
    <row r="17" spans="3:10" ht="15">
      <c r="C17" s="20" t="s">
        <v>28</v>
      </c>
      <c r="H17" s="27">
        <v>7735</v>
      </c>
      <c r="J17" s="79">
        <v>3876</v>
      </c>
    </row>
    <row r="18" spans="8:10" ht="15">
      <c r="H18" s="28">
        <f>SUM(H13:H17)</f>
        <v>103265</v>
      </c>
      <c r="J18" s="28">
        <f>SUM(J13:J17)</f>
        <v>66439</v>
      </c>
    </row>
    <row r="20" ht="7.5" customHeight="1">
      <c r="J20" s="77"/>
    </row>
    <row r="21" spans="2:10" ht="15">
      <c r="B21" s="19" t="s">
        <v>29</v>
      </c>
      <c r="H21" s="29"/>
      <c r="J21" s="81"/>
    </row>
    <row r="22" spans="3:10" ht="15">
      <c r="C22" s="20" t="s">
        <v>30</v>
      </c>
      <c r="G22" s="25" t="s">
        <v>143</v>
      </c>
      <c r="H22" s="26">
        <f>60087+69+1014</f>
        <v>61170</v>
      </c>
      <c r="J22" s="78">
        <v>37687</v>
      </c>
    </row>
    <row r="23" spans="3:10" ht="15">
      <c r="C23" s="20" t="s">
        <v>31</v>
      </c>
      <c r="H23" s="27">
        <f>7761</f>
        <v>7761</v>
      </c>
      <c r="J23" s="79">
        <v>3175</v>
      </c>
    </row>
    <row r="24" spans="3:10" ht="15">
      <c r="C24" s="20" t="s">
        <v>32</v>
      </c>
      <c r="H24" s="27">
        <f>1127+1+1</f>
        <v>1129</v>
      </c>
      <c r="J24" s="79">
        <v>1734</v>
      </c>
    </row>
    <row r="25" spans="3:10" ht="15">
      <c r="C25" s="20" t="s">
        <v>33</v>
      </c>
      <c r="H25" s="27">
        <v>496</v>
      </c>
      <c r="J25" s="79">
        <v>67</v>
      </c>
    </row>
    <row r="26" spans="8:10" ht="15">
      <c r="H26" s="28">
        <f>SUM(H22:H25)</f>
        <v>70556</v>
      </c>
      <c r="J26" s="28">
        <f>SUM(J22:J25)</f>
        <v>42663</v>
      </c>
    </row>
    <row r="27" ht="9" customHeight="1">
      <c r="J27" s="77"/>
    </row>
    <row r="28" spans="2:10" ht="15">
      <c r="B28" s="19" t="s">
        <v>34</v>
      </c>
      <c r="H28" s="29">
        <f>H18-H26</f>
        <v>32709</v>
      </c>
      <c r="J28" s="29">
        <f>J18-J26</f>
        <v>23776</v>
      </c>
    </row>
    <row r="29" ht="11.25" customHeight="1">
      <c r="J29" s="77"/>
    </row>
    <row r="30" spans="8:10" ht="15.75" thickBot="1">
      <c r="H30" s="30">
        <f>SUM(H9:H10)+H28</f>
        <v>75329</v>
      </c>
      <c r="I30" s="31"/>
      <c r="J30" s="30">
        <f>SUM(J9:J10)+J28</f>
        <v>67337</v>
      </c>
    </row>
    <row r="31" spans="2:10" ht="15">
      <c r="B31" s="19" t="s">
        <v>35</v>
      </c>
      <c r="J31" s="77"/>
    </row>
    <row r="32" spans="2:10" ht="15">
      <c r="B32" s="19" t="s">
        <v>36</v>
      </c>
      <c r="H32" s="2">
        <f>'statement of changes in equ'!E20</f>
        <v>56000</v>
      </c>
      <c r="J32" s="77">
        <v>40000</v>
      </c>
    </row>
    <row r="33" spans="2:10" ht="15">
      <c r="B33" s="19" t="s">
        <v>37</v>
      </c>
      <c r="J33" s="77"/>
    </row>
    <row r="34" spans="3:10" ht="15">
      <c r="C34" s="20" t="s">
        <v>38</v>
      </c>
      <c r="H34" s="2">
        <v>0</v>
      </c>
      <c r="J34" s="77">
        <v>3544</v>
      </c>
    </row>
    <row r="35" spans="3:10" ht="15">
      <c r="C35" s="20" t="s">
        <v>195</v>
      </c>
      <c r="H35" s="2">
        <v>-91</v>
      </c>
      <c r="J35" s="77">
        <v>0</v>
      </c>
    </row>
    <row r="36" spans="3:10" ht="15">
      <c r="C36" s="20" t="s">
        <v>39</v>
      </c>
      <c r="H36" s="29">
        <f>'statement of changes in equ'!K20</f>
        <v>10103</v>
      </c>
      <c r="I36" s="31"/>
      <c r="J36" s="81">
        <v>15639</v>
      </c>
    </row>
    <row r="37" spans="8:10" ht="15">
      <c r="H37" s="2">
        <f>SUM(H32:H36)</f>
        <v>66012</v>
      </c>
      <c r="I37" s="20">
        <f>SUM(I32:I36)</f>
        <v>0</v>
      </c>
      <c r="J37" s="2">
        <f>SUM(J32:J36)</f>
        <v>59183</v>
      </c>
    </row>
    <row r="38" spans="2:10" ht="15">
      <c r="B38" s="19" t="s">
        <v>40</v>
      </c>
      <c r="H38" s="2">
        <v>5740</v>
      </c>
      <c r="J38" s="2">
        <v>5680</v>
      </c>
    </row>
    <row r="39" spans="2:10" ht="15">
      <c r="B39" s="19" t="s">
        <v>41</v>
      </c>
      <c r="G39" s="25" t="s">
        <v>143</v>
      </c>
      <c r="H39" s="29">
        <f>89+3488</f>
        <v>3577</v>
      </c>
      <c r="J39" s="81">
        <v>2474</v>
      </c>
    </row>
    <row r="40" ht="9.75" customHeight="1"/>
    <row r="41" spans="8:10" ht="15.75" thickBot="1">
      <c r="H41" s="30">
        <f>SUM(H37:H39)</f>
        <v>75329</v>
      </c>
      <c r="I41" s="31">
        <f>SUM(I37:I39)</f>
        <v>0</v>
      </c>
      <c r="J41" s="30">
        <f>SUM(J37:J39)</f>
        <v>67337</v>
      </c>
    </row>
    <row r="42" spans="2:10" ht="15">
      <c r="B42" s="19" t="s">
        <v>42</v>
      </c>
      <c r="H42" s="32">
        <f>H37/H32</f>
        <v>1.1787857142857143</v>
      </c>
      <c r="I42" s="33"/>
      <c r="J42" s="32">
        <f>J37/J32</f>
        <v>1.479575</v>
      </c>
    </row>
    <row r="43" ht="15">
      <c r="J43" s="32"/>
    </row>
    <row r="44" spans="1:11" s="8" customFormat="1" ht="12.75">
      <c r="A44" s="8" t="s">
        <v>124</v>
      </c>
      <c r="D44" s="10"/>
      <c r="E44" s="10"/>
      <c r="F44" s="10"/>
      <c r="G44" s="16"/>
      <c r="H44" s="10"/>
      <c r="J44" s="34"/>
      <c r="K44" s="34"/>
    </row>
    <row r="45" spans="1:11" s="8" customFormat="1" ht="12.75">
      <c r="A45" s="8" t="s">
        <v>166</v>
      </c>
      <c r="G45" s="9"/>
      <c r="H45" s="10"/>
      <c r="J45" s="34"/>
      <c r="K45" s="34"/>
    </row>
    <row r="53" ht="15">
      <c r="E53" s="20">
        <v>2</v>
      </c>
    </row>
  </sheetData>
  <printOptions/>
  <pageMargins left="0.75" right="0.75" top="1" bottom="1" header="0.5" footer="0.5"/>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N53"/>
  <sheetViews>
    <sheetView workbookViewId="0" topLeftCell="A46">
      <selection activeCell="I58" sqref="I58"/>
    </sheetView>
  </sheetViews>
  <sheetFormatPr defaultColWidth="9.00390625" defaultRowHeight="16.5"/>
  <cols>
    <col min="1" max="1" width="9.875" style="35" customWidth="1"/>
    <col min="2" max="2" width="9.00390625" style="35" customWidth="1"/>
    <col min="3" max="3" width="3.125" style="35" customWidth="1"/>
    <col min="4" max="4" width="6.875" style="36" customWidth="1"/>
    <col min="5" max="5" width="9.625" style="35" customWidth="1"/>
    <col min="6" max="6" width="1.625" style="35" customWidth="1"/>
    <col min="7" max="7" width="10.75390625" style="35" customWidth="1"/>
    <col min="8" max="8" width="1.625" style="35" customWidth="1"/>
    <col min="9" max="9" width="9.375" style="35" customWidth="1"/>
    <col min="10" max="10" width="2.25390625" style="35" customWidth="1"/>
    <col min="11" max="11" width="11.00390625" style="35" customWidth="1"/>
    <col min="12" max="12" width="1.875" style="35" customWidth="1"/>
    <col min="13" max="13" width="7.75390625" style="35" customWidth="1"/>
    <col min="14" max="16384" width="9.00390625" style="35" customWidth="1"/>
  </cols>
  <sheetData>
    <row r="1" ht="15.75">
      <c r="A1" s="18" t="s">
        <v>0</v>
      </c>
    </row>
    <row r="2" ht="15.75">
      <c r="A2" s="18" t="s">
        <v>43</v>
      </c>
    </row>
    <row r="3" ht="15.75">
      <c r="A3" s="1" t="s">
        <v>165</v>
      </c>
    </row>
    <row r="4" ht="15.75">
      <c r="A4" s="37"/>
    </row>
    <row r="5" spans="1:9" ht="15.75">
      <c r="A5" s="37"/>
      <c r="E5" s="36"/>
      <c r="G5" s="94" t="s">
        <v>153</v>
      </c>
      <c r="H5" s="94"/>
      <c r="I5" s="94"/>
    </row>
    <row r="6" spans="1:9" ht="15.75">
      <c r="A6" s="37"/>
      <c r="E6" s="36"/>
      <c r="G6" s="39"/>
      <c r="H6" s="39"/>
      <c r="I6" s="39" t="s">
        <v>189</v>
      </c>
    </row>
    <row r="7" spans="4:13" s="8" customFormat="1" ht="12.75">
      <c r="D7" s="9"/>
      <c r="E7" s="39" t="s">
        <v>44</v>
      </c>
      <c r="F7" s="38"/>
      <c r="G7" s="39" t="s">
        <v>45</v>
      </c>
      <c r="H7" s="39"/>
      <c r="I7" s="39" t="s">
        <v>190</v>
      </c>
      <c r="J7" s="38"/>
      <c r="K7" s="39" t="s">
        <v>46</v>
      </c>
      <c r="L7" s="38"/>
      <c r="M7" s="38"/>
    </row>
    <row r="8" spans="4:13" s="8" customFormat="1" ht="12.75">
      <c r="D8" s="39"/>
      <c r="E8" s="39" t="s">
        <v>47</v>
      </c>
      <c r="F8" s="38"/>
      <c r="G8" s="39" t="s">
        <v>48</v>
      </c>
      <c r="H8" s="39"/>
      <c r="I8" s="39" t="s">
        <v>191</v>
      </c>
      <c r="J8" s="38"/>
      <c r="K8" s="39" t="s">
        <v>49</v>
      </c>
      <c r="L8" s="38"/>
      <c r="M8" s="39" t="s">
        <v>50</v>
      </c>
    </row>
    <row r="9" spans="4:13" s="8" customFormat="1" ht="12.75">
      <c r="D9" s="9"/>
      <c r="E9" s="39" t="s">
        <v>3</v>
      </c>
      <c r="F9" s="38"/>
      <c r="G9" s="39" t="str">
        <f>E9</f>
        <v>RM'000</v>
      </c>
      <c r="H9" s="39"/>
      <c r="I9" s="39" t="s">
        <v>3</v>
      </c>
      <c r="J9" s="38"/>
      <c r="K9" s="39" t="str">
        <f>G9</f>
        <v>RM'000</v>
      </c>
      <c r="L9" s="38"/>
      <c r="M9" s="39" t="str">
        <f>K9</f>
        <v>RM'000</v>
      </c>
    </row>
    <row r="10" spans="4:13" s="8" customFormat="1" ht="12.75">
      <c r="D10" s="9"/>
      <c r="E10" s="38"/>
      <c r="F10" s="38"/>
      <c r="G10" s="38"/>
      <c r="H10" s="38"/>
      <c r="I10" s="38"/>
      <c r="J10" s="38"/>
      <c r="K10" s="38"/>
      <c r="L10" s="38"/>
      <c r="M10" s="38"/>
    </row>
    <row r="11" spans="1:13" s="8" customFormat="1" ht="12.75">
      <c r="A11" s="40" t="s">
        <v>168</v>
      </c>
      <c r="D11" s="9"/>
      <c r="E11" s="10">
        <v>40000</v>
      </c>
      <c r="F11" s="10"/>
      <c r="G11" s="10">
        <v>3544</v>
      </c>
      <c r="H11" s="10"/>
      <c r="I11" s="10">
        <v>0</v>
      </c>
      <c r="J11" s="10"/>
      <c r="K11" s="10">
        <v>15639</v>
      </c>
      <c r="L11" s="10"/>
      <c r="M11" s="10">
        <f>SUM(E11:K11)</f>
        <v>59183</v>
      </c>
    </row>
    <row r="12" spans="1:13" s="8" customFormat="1" ht="12.75">
      <c r="A12" s="40"/>
      <c r="D12" s="9"/>
      <c r="E12" s="10"/>
      <c r="F12" s="10"/>
      <c r="G12" s="10"/>
      <c r="H12" s="10"/>
      <c r="I12" s="10"/>
      <c r="J12" s="10"/>
      <c r="K12" s="10"/>
      <c r="L12" s="10"/>
      <c r="M12" s="10"/>
    </row>
    <row r="13" spans="1:13" s="8" customFormat="1" ht="12.75">
      <c r="A13" s="52" t="s">
        <v>192</v>
      </c>
      <c r="D13" s="9"/>
      <c r="E13" s="10">
        <v>16000</v>
      </c>
      <c r="F13" s="10"/>
      <c r="G13" s="10">
        <v>-3544</v>
      </c>
      <c r="H13" s="10"/>
      <c r="I13" s="10">
        <v>0</v>
      </c>
      <c r="J13" s="10"/>
      <c r="K13" s="10">
        <v>-12456</v>
      </c>
      <c r="L13" s="10"/>
      <c r="M13" s="10">
        <f>SUM(E13:K13)</f>
        <v>0</v>
      </c>
    </row>
    <row r="14" spans="1:13" s="8" customFormat="1" ht="12.75">
      <c r="A14" s="52"/>
      <c r="D14" s="9"/>
      <c r="E14" s="10"/>
      <c r="F14" s="10"/>
      <c r="G14" s="10"/>
      <c r="H14" s="10"/>
      <c r="I14" s="10"/>
      <c r="J14" s="10"/>
      <c r="K14" s="10"/>
      <c r="L14" s="10"/>
      <c r="M14" s="10"/>
    </row>
    <row r="15" spans="1:13" s="8" customFormat="1" ht="12.75">
      <c r="A15" s="52" t="s">
        <v>193</v>
      </c>
      <c r="D15" s="9"/>
      <c r="E15" s="10"/>
      <c r="F15" s="10"/>
      <c r="G15" s="10"/>
      <c r="H15" s="10"/>
      <c r="I15" s="10"/>
      <c r="J15" s="10"/>
      <c r="K15" s="10"/>
      <c r="L15" s="10"/>
      <c r="M15" s="10"/>
    </row>
    <row r="16" spans="1:13" s="8" customFormat="1" ht="12.75">
      <c r="A16" s="52" t="s">
        <v>194</v>
      </c>
      <c r="D16" s="9"/>
      <c r="E16" s="10">
        <v>0</v>
      </c>
      <c r="F16" s="10"/>
      <c r="G16" s="10">
        <v>0</v>
      </c>
      <c r="H16" s="10"/>
      <c r="I16" s="10">
        <v>-91</v>
      </c>
      <c r="J16" s="10"/>
      <c r="K16" s="10">
        <v>0</v>
      </c>
      <c r="L16" s="10"/>
      <c r="M16" s="10">
        <f>SUM(E16:K16)</f>
        <v>-91</v>
      </c>
    </row>
    <row r="17" spans="4:14" s="8" customFormat="1" ht="12.75">
      <c r="D17" s="9"/>
      <c r="E17" s="10"/>
      <c r="F17" s="10"/>
      <c r="G17" s="10"/>
      <c r="H17" s="10"/>
      <c r="I17" s="10"/>
      <c r="J17" s="10"/>
      <c r="K17" s="10"/>
      <c r="L17" s="10"/>
      <c r="M17" s="10"/>
      <c r="N17" s="10"/>
    </row>
    <row r="18" spans="1:14" s="8" customFormat="1" ht="12.75">
      <c r="A18" s="8" t="s">
        <v>120</v>
      </c>
      <c r="D18" s="9"/>
      <c r="E18" s="10">
        <v>0</v>
      </c>
      <c r="F18" s="10"/>
      <c r="G18" s="10">
        <v>0</v>
      </c>
      <c r="H18" s="10"/>
      <c r="I18" s="10"/>
      <c r="J18" s="10"/>
      <c r="K18" s="10">
        <f>'income statement'!G24</f>
        <v>6920</v>
      </c>
      <c r="L18" s="10"/>
      <c r="M18" s="10">
        <f>SUM(E18:K18)</f>
        <v>6920</v>
      </c>
      <c r="N18" s="10"/>
    </row>
    <row r="19" spans="4:14" s="8" customFormat="1" ht="12.75">
      <c r="D19" s="9"/>
      <c r="E19" s="10"/>
      <c r="F19" s="10"/>
      <c r="G19" s="10"/>
      <c r="H19" s="10"/>
      <c r="I19" s="10"/>
      <c r="J19" s="10"/>
      <c r="K19" s="10"/>
      <c r="L19" s="10"/>
      <c r="M19" s="10"/>
      <c r="N19" s="10"/>
    </row>
    <row r="20" spans="1:14" s="8" customFormat="1" ht="13.5" thickBot="1">
      <c r="A20" s="41" t="s">
        <v>169</v>
      </c>
      <c r="D20" s="9"/>
      <c r="E20" s="42">
        <f>SUM(E11:E18)</f>
        <v>56000</v>
      </c>
      <c r="F20" s="42"/>
      <c r="G20" s="42">
        <f>SUM(G11:G18)</f>
        <v>0</v>
      </c>
      <c r="H20" s="42"/>
      <c r="I20" s="42">
        <f>SUM(I11:I18)</f>
        <v>-91</v>
      </c>
      <c r="J20" s="42"/>
      <c r="K20" s="42">
        <f>SUM(K11:K18)</f>
        <v>10103</v>
      </c>
      <c r="L20" s="42"/>
      <c r="M20" s="42">
        <f>SUM(M11:M18)</f>
        <v>66012</v>
      </c>
      <c r="N20" s="10"/>
    </row>
    <row r="21" spans="4:14" s="8" customFormat="1" ht="13.5" thickTop="1">
      <c r="D21" s="9"/>
      <c r="E21" s="10"/>
      <c r="F21" s="10"/>
      <c r="G21" s="10"/>
      <c r="H21" s="10"/>
      <c r="I21" s="10"/>
      <c r="J21" s="10"/>
      <c r="K21" s="10"/>
      <c r="L21" s="10"/>
      <c r="M21" s="10"/>
      <c r="N21" s="10"/>
    </row>
    <row r="22" spans="4:14" s="8" customFormat="1" ht="12.75">
      <c r="D22" s="9"/>
      <c r="N22" s="10"/>
    </row>
    <row r="23" spans="1:14" s="8" customFormat="1" ht="12.75">
      <c r="A23" s="41" t="s">
        <v>51</v>
      </c>
      <c r="D23" s="9"/>
      <c r="E23" s="43">
        <v>40000</v>
      </c>
      <c r="F23" s="10"/>
      <c r="G23" s="10">
        <v>3544</v>
      </c>
      <c r="H23" s="10"/>
      <c r="I23" s="10">
        <v>0</v>
      </c>
      <c r="J23" s="10"/>
      <c r="K23" s="10">
        <v>11896</v>
      </c>
      <c r="L23" s="10"/>
      <c r="M23" s="43">
        <f>SUM(E23:K23)</f>
        <v>55440</v>
      </c>
      <c r="N23" s="10"/>
    </row>
    <row r="24" spans="4:14" s="8" customFormat="1" ht="12.75">
      <c r="D24" s="9"/>
      <c r="E24" s="43"/>
      <c r="F24" s="10"/>
      <c r="G24" s="10"/>
      <c r="H24" s="10"/>
      <c r="I24" s="10"/>
      <c r="J24" s="10"/>
      <c r="K24" s="10"/>
      <c r="L24" s="10"/>
      <c r="M24" s="43"/>
      <c r="N24" s="10"/>
    </row>
    <row r="25" spans="1:14" s="8" customFormat="1" ht="12.75">
      <c r="A25" s="8" t="s">
        <v>120</v>
      </c>
      <c r="D25" s="9"/>
      <c r="E25" s="10">
        <v>0</v>
      </c>
      <c r="F25" s="10"/>
      <c r="G25" s="10">
        <v>0</v>
      </c>
      <c r="H25" s="10"/>
      <c r="I25" s="10">
        <v>0</v>
      </c>
      <c r="J25" s="10"/>
      <c r="K25" s="10">
        <f>'income statement'!H24</f>
        <v>1320</v>
      </c>
      <c r="L25" s="10"/>
      <c r="M25" s="10">
        <f>SUM(E25:K25)</f>
        <v>1320</v>
      </c>
      <c r="N25" s="10"/>
    </row>
    <row r="26" spans="4:14" s="8" customFormat="1" ht="12.75">
      <c r="D26" s="9"/>
      <c r="E26" s="10"/>
      <c r="F26" s="10"/>
      <c r="G26" s="10"/>
      <c r="H26" s="10"/>
      <c r="I26" s="10"/>
      <c r="J26" s="10"/>
      <c r="K26" s="10"/>
      <c r="L26" s="10"/>
      <c r="M26" s="10"/>
      <c r="N26" s="10"/>
    </row>
    <row r="27" spans="1:14" s="8" customFormat="1" ht="13.5" thickBot="1">
      <c r="A27" s="41" t="s">
        <v>156</v>
      </c>
      <c r="D27" s="9"/>
      <c r="E27" s="42">
        <f>SUM(E23:E25)</f>
        <v>40000</v>
      </c>
      <c r="F27" s="42"/>
      <c r="G27" s="42">
        <f>SUM(G23:G25)</f>
        <v>3544</v>
      </c>
      <c r="H27" s="42"/>
      <c r="I27" s="42">
        <v>0</v>
      </c>
      <c r="J27" s="42"/>
      <c r="K27" s="42">
        <f>SUM(K23:K25)</f>
        <v>13216</v>
      </c>
      <c r="L27" s="42"/>
      <c r="M27" s="42">
        <f>SUM(M23:M25)</f>
        <v>56760</v>
      </c>
      <c r="N27" s="10"/>
    </row>
    <row r="28" spans="1:14" s="8" customFormat="1" ht="13.5" thickTop="1">
      <c r="A28" s="41"/>
      <c r="D28" s="9"/>
      <c r="E28" s="11"/>
      <c r="F28" s="11"/>
      <c r="G28" s="11"/>
      <c r="H28" s="11"/>
      <c r="I28" s="11"/>
      <c r="J28" s="11"/>
      <c r="K28" s="11"/>
      <c r="L28" s="11"/>
      <c r="M28" s="11"/>
      <c r="N28" s="10"/>
    </row>
    <row r="29" spans="1:14" s="8" customFormat="1" ht="12.75">
      <c r="A29" s="41"/>
      <c r="D29" s="9"/>
      <c r="E29" s="11"/>
      <c r="F29" s="11"/>
      <c r="G29" s="11"/>
      <c r="H29" s="11"/>
      <c r="I29" s="11"/>
      <c r="J29" s="11"/>
      <c r="K29" s="11"/>
      <c r="L29" s="11"/>
      <c r="M29" s="11"/>
      <c r="N29" s="10"/>
    </row>
    <row r="30" spans="4:14" s="8" customFormat="1" ht="12.75">
      <c r="D30" s="9"/>
      <c r="E30" s="10"/>
      <c r="F30" s="10"/>
      <c r="G30" s="10"/>
      <c r="H30" s="10"/>
      <c r="I30" s="10"/>
      <c r="J30" s="10"/>
      <c r="K30" s="10"/>
      <c r="L30" s="10"/>
      <c r="M30" s="10"/>
      <c r="N30" s="10"/>
    </row>
    <row r="31" spans="1:4" s="8" customFormat="1" ht="12.75">
      <c r="A31" s="8" t="s">
        <v>125</v>
      </c>
      <c r="D31" s="9"/>
    </row>
    <row r="32" spans="1:4" s="8" customFormat="1" ht="12.75">
      <c r="A32" s="8" t="s">
        <v>170</v>
      </c>
      <c r="D32" s="9"/>
    </row>
    <row r="33" spans="1:4" s="8" customFormat="1" ht="12.75">
      <c r="A33" s="8" t="s">
        <v>52</v>
      </c>
      <c r="D33" s="9"/>
    </row>
    <row r="34" s="8" customFormat="1" ht="12.75">
      <c r="D34" s="9"/>
    </row>
    <row r="53" ht="15.75">
      <c r="E53" s="35">
        <v>3</v>
      </c>
    </row>
  </sheetData>
  <mergeCells count="1">
    <mergeCell ref="G5:I5"/>
  </mergeCells>
  <printOptions/>
  <pageMargins left="0.75" right="0.75" top="1" bottom="1"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G54"/>
  <sheetViews>
    <sheetView zoomScale="75" zoomScaleNormal="75" workbookViewId="0" topLeftCell="A1">
      <selection activeCell="G34" sqref="G34"/>
    </sheetView>
  </sheetViews>
  <sheetFormatPr defaultColWidth="9.00390625" defaultRowHeight="16.5"/>
  <cols>
    <col min="1" max="1" width="5.50390625" style="44" customWidth="1"/>
    <col min="2" max="2" width="7.125" style="44" customWidth="1"/>
    <col min="3" max="3" width="14.375" style="44" customWidth="1"/>
    <col min="4" max="4" width="26.125" style="44" customWidth="1"/>
    <col min="5" max="5" width="14.25390625" style="44" customWidth="1"/>
    <col min="6" max="6" width="5.50390625" style="44" customWidth="1"/>
    <col min="7" max="7" width="15.75390625" style="44" customWidth="1"/>
    <col min="8" max="8" width="10.625" style="44" customWidth="1"/>
    <col min="9" max="16384" width="9.00390625" style="44" customWidth="1"/>
  </cols>
  <sheetData>
    <row r="1" ht="15">
      <c r="A1" s="18" t="s">
        <v>0</v>
      </c>
    </row>
    <row r="2" ht="15">
      <c r="A2" s="18" t="s">
        <v>157</v>
      </c>
    </row>
    <row r="3" ht="15">
      <c r="A3" s="18" t="s">
        <v>171</v>
      </c>
    </row>
    <row r="5" spans="5:7" ht="15">
      <c r="E5" s="82" t="s">
        <v>158</v>
      </c>
      <c r="G5" s="82" t="s">
        <v>158</v>
      </c>
    </row>
    <row r="6" spans="5:7" ht="15">
      <c r="E6" s="83">
        <v>38168</v>
      </c>
      <c r="G6" s="83">
        <v>37802</v>
      </c>
    </row>
    <row r="7" spans="5:7" ht="15">
      <c r="E7" s="84" t="s">
        <v>3</v>
      </c>
      <c r="G7" s="84" t="s">
        <v>3</v>
      </c>
    </row>
    <row r="8" spans="1:7" ht="15">
      <c r="A8" s="4"/>
      <c r="B8" s="2"/>
      <c r="C8" s="20"/>
      <c r="D8" s="20"/>
      <c r="E8" s="2"/>
      <c r="G8" s="2"/>
    </row>
    <row r="9" spans="1:7" ht="15">
      <c r="A9" s="2" t="s">
        <v>172</v>
      </c>
      <c r="B9" s="2"/>
      <c r="C9" s="20"/>
      <c r="D9" s="20"/>
      <c r="E9" s="74">
        <v>-18827</v>
      </c>
      <c r="F9" s="75"/>
      <c r="G9" s="74">
        <v>-731</v>
      </c>
    </row>
    <row r="10" spans="1:7" ht="15">
      <c r="A10" s="4"/>
      <c r="B10" s="2"/>
      <c r="C10" s="20"/>
      <c r="D10" s="20"/>
      <c r="E10" s="74"/>
      <c r="F10" s="75"/>
      <c r="G10" s="74"/>
    </row>
    <row r="11" spans="1:7" ht="15">
      <c r="A11" s="2" t="s">
        <v>53</v>
      </c>
      <c r="B11" s="2"/>
      <c r="C11" s="20"/>
      <c r="D11" s="20"/>
      <c r="E11" s="74">
        <v>-1901</v>
      </c>
      <c r="F11" s="75"/>
      <c r="G11" s="74">
        <v>-1935</v>
      </c>
    </row>
    <row r="12" spans="1:7" ht="15">
      <c r="A12" s="4"/>
      <c r="B12" s="2"/>
      <c r="C12" s="20"/>
      <c r="D12" s="20"/>
      <c r="E12" s="74"/>
      <c r="F12" s="75"/>
      <c r="G12" s="74"/>
    </row>
    <row r="13" spans="1:7" ht="15">
      <c r="A13" s="2" t="s">
        <v>186</v>
      </c>
      <c r="B13" s="2"/>
      <c r="C13" s="20"/>
      <c r="D13" s="20"/>
      <c r="E13" s="29">
        <v>24587</v>
      </c>
      <c r="G13" s="29">
        <v>-316</v>
      </c>
    </row>
    <row r="14" spans="1:7" ht="15">
      <c r="A14" s="4"/>
      <c r="B14" s="2"/>
      <c r="C14" s="20"/>
      <c r="D14" s="20"/>
      <c r="E14" s="2"/>
      <c r="G14" s="2"/>
    </row>
    <row r="15" spans="1:7" ht="15">
      <c r="A15" s="2"/>
      <c r="B15" s="2"/>
      <c r="C15" s="20"/>
      <c r="D15" s="20"/>
      <c r="E15" s="2"/>
      <c r="G15" s="2"/>
    </row>
    <row r="16" spans="1:7" ht="15">
      <c r="A16" s="2" t="s">
        <v>187</v>
      </c>
      <c r="B16" s="2"/>
      <c r="C16" s="20"/>
      <c r="D16" s="20"/>
      <c r="E16" s="2">
        <f>E9+E11+E13</f>
        <v>3859</v>
      </c>
      <c r="G16" s="2">
        <f>G9+G11+G13</f>
        <v>-2982</v>
      </c>
    </row>
    <row r="17" spans="1:7" ht="15">
      <c r="A17" s="2" t="s">
        <v>173</v>
      </c>
      <c r="B17" s="2"/>
      <c r="C17" s="20"/>
      <c r="D17" s="20"/>
      <c r="E17" s="2">
        <f>'balance sheet'!J17</f>
        <v>3876</v>
      </c>
      <c r="G17" s="2">
        <v>6904</v>
      </c>
    </row>
    <row r="18" spans="1:7" ht="15">
      <c r="A18" s="2" t="s">
        <v>174</v>
      </c>
      <c r="B18" s="2"/>
      <c r="C18" s="20"/>
      <c r="D18" s="20"/>
      <c r="E18" s="45">
        <f>SUM(E16:E17)</f>
        <v>7735</v>
      </c>
      <c r="G18" s="45">
        <f>SUM(G16:G17)</f>
        <v>3922</v>
      </c>
    </row>
    <row r="19" spans="1:7" ht="15">
      <c r="A19" s="2"/>
      <c r="B19" s="2"/>
      <c r="C19" s="20"/>
      <c r="D19" s="20"/>
      <c r="E19" s="2"/>
      <c r="G19" s="2"/>
    </row>
    <row r="20" spans="1:7" ht="15">
      <c r="A20" s="2" t="s">
        <v>54</v>
      </c>
      <c r="B20" s="2"/>
      <c r="C20" s="20"/>
      <c r="D20" s="20"/>
      <c r="E20" s="2"/>
      <c r="G20" s="2"/>
    </row>
    <row r="21" spans="1:7" ht="15">
      <c r="A21" s="2" t="s">
        <v>55</v>
      </c>
      <c r="B21" s="2"/>
      <c r="C21" s="20"/>
      <c r="D21" s="20"/>
      <c r="E21" s="2">
        <f>'balance sheet'!H17</f>
        <v>7735</v>
      </c>
      <c r="G21" s="2">
        <v>4609</v>
      </c>
    </row>
    <row r="22" spans="1:7" ht="15">
      <c r="A22" s="2" t="s">
        <v>188</v>
      </c>
      <c r="B22" s="2"/>
      <c r="C22" s="20"/>
      <c r="D22" s="20"/>
      <c r="E22" s="2">
        <v>0</v>
      </c>
      <c r="G22" s="2">
        <v>-687</v>
      </c>
    </row>
    <row r="23" spans="1:7" ht="15">
      <c r="A23" s="2"/>
      <c r="B23" s="2"/>
      <c r="C23" s="20"/>
      <c r="D23" s="20"/>
      <c r="E23" s="45">
        <f>SUM(E21:E22)</f>
        <v>7735</v>
      </c>
      <c r="G23" s="45">
        <f>SUM(G21:G22)</f>
        <v>3922</v>
      </c>
    </row>
    <row r="24" spans="1:7" ht="15">
      <c r="A24" s="2"/>
      <c r="B24" s="2"/>
      <c r="C24" s="20"/>
      <c r="D24" s="20"/>
      <c r="E24" s="2"/>
      <c r="G24" s="2"/>
    </row>
    <row r="25" spans="1:7" ht="15" hidden="1">
      <c r="A25" s="2"/>
      <c r="B25" s="2"/>
      <c r="C25" s="20"/>
      <c r="D25" s="20"/>
      <c r="E25" s="2">
        <f>E18-E23</f>
        <v>0</v>
      </c>
      <c r="G25" s="46">
        <f>G18-G23</f>
        <v>0</v>
      </c>
    </row>
    <row r="26" ht="15">
      <c r="A26" s="47" t="s">
        <v>126</v>
      </c>
    </row>
    <row r="27" ht="15">
      <c r="A27" s="47" t="s">
        <v>175</v>
      </c>
    </row>
    <row r="28" ht="15">
      <c r="A28" s="47" t="s">
        <v>56</v>
      </c>
    </row>
    <row r="54" ht="15">
      <c r="D54" s="91">
        <v>4</v>
      </c>
    </row>
  </sheetData>
  <printOptions/>
  <pageMargins left="0.75" right="0.75" top="1" bottom="1" header="0.5" footer="0.5"/>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J574"/>
  <sheetViews>
    <sheetView tabSelected="1" workbookViewId="0" topLeftCell="A141">
      <selection activeCell="D275" sqref="D275"/>
    </sheetView>
  </sheetViews>
  <sheetFormatPr defaultColWidth="9.00390625" defaultRowHeight="16.5"/>
  <cols>
    <col min="1" max="1" width="2.875" style="8" customWidth="1"/>
    <col min="2" max="2" width="3.50390625" style="8" customWidth="1"/>
    <col min="3" max="3" width="3.00390625" style="8" customWidth="1"/>
    <col min="4" max="4" width="34.75390625" style="8" customWidth="1"/>
    <col min="5" max="5" width="14.875" style="8" customWidth="1"/>
    <col min="6" max="6" width="13.125" style="8" customWidth="1"/>
    <col min="7" max="7" width="13.50390625" style="10" customWidth="1"/>
    <col min="8" max="8" width="13.25390625" style="8" customWidth="1"/>
    <col min="9" max="9" width="11.875" style="8" customWidth="1"/>
    <col min="10" max="10" width="11.50390625" style="10" customWidth="1"/>
    <col min="11" max="16384" width="9.00390625" style="8" customWidth="1"/>
  </cols>
  <sheetData>
    <row r="1" ht="14.25">
      <c r="A1" s="1" t="s">
        <v>57</v>
      </c>
    </row>
    <row r="2" ht="14.25">
      <c r="A2" s="1" t="s">
        <v>176</v>
      </c>
    </row>
    <row r="3" ht="14.25">
      <c r="A3" s="1"/>
    </row>
    <row r="4" ht="14.25">
      <c r="A4" s="1"/>
    </row>
    <row r="5" ht="14.25">
      <c r="A5" s="48" t="s">
        <v>154</v>
      </c>
    </row>
    <row r="6" ht="14.25">
      <c r="A6" s="48"/>
    </row>
    <row r="7" spans="1:2" ht="12.75">
      <c r="A7" s="49" t="s">
        <v>58</v>
      </c>
      <c r="B7" s="41" t="s">
        <v>59</v>
      </c>
    </row>
    <row r="8" ht="12.75">
      <c r="A8" s="41"/>
    </row>
    <row r="9" ht="12.75">
      <c r="A9" s="41"/>
    </row>
    <row r="10" ht="12.75">
      <c r="A10" s="41"/>
    </row>
    <row r="11" ht="12.75">
      <c r="A11" s="41"/>
    </row>
    <row r="12" ht="12.75">
      <c r="A12" s="41"/>
    </row>
    <row r="13" ht="12.75">
      <c r="A13" s="41"/>
    </row>
    <row r="14" ht="12.75">
      <c r="A14" s="41"/>
    </row>
    <row r="15" ht="12.75">
      <c r="A15" s="41"/>
    </row>
    <row r="16" ht="12.75">
      <c r="A16" s="41"/>
    </row>
    <row r="17" ht="12.75">
      <c r="A17" s="41"/>
    </row>
    <row r="18" ht="12.75">
      <c r="A18" s="41"/>
    </row>
    <row r="19" ht="12.75">
      <c r="A19" s="41"/>
    </row>
    <row r="20" spans="1:2" ht="12.75">
      <c r="A20" s="49" t="s">
        <v>61</v>
      </c>
      <c r="B20" s="41" t="s">
        <v>62</v>
      </c>
    </row>
    <row r="21" ht="12.75">
      <c r="A21" s="41"/>
    </row>
    <row r="22" ht="12.75">
      <c r="A22" s="41"/>
    </row>
    <row r="23" ht="12.75">
      <c r="A23" s="41"/>
    </row>
    <row r="24" ht="12.75">
      <c r="A24" s="41"/>
    </row>
    <row r="25" spans="1:2" ht="12.75">
      <c r="A25" s="51" t="s">
        <v>63</v>
      </c>
      <c r="B25" s="41" t="s">
        <v>64</v>
      </c>
    </row>
    <row r="26" ht="12.75">
      <c r="A26" s="52"/>
    </row>
    <row r="27" ht="14.25">
      <c r="A27" s="48"/>
    </row>
    <row r="28" ht="14.25">
      <c r="A28" s="48"/>
    </row>
    <row r="29" spans="1:2" ht="14.25">
      <c r="A29" s="53" t="s">
        <v>65</v>
      </c>
      <c r="B29" s="41" t="s">
        <v>66</v>
      </c>
    </row>
    <row r="35" spans="1:2" ht="12.75">
      <c r="A35" s="49" t="s">
        <v>67</v>
      </c>
      <c r="B35" s="41" t="s">
        <v>68</v>
      </c>
    </row>
    <row r="40" spans="1:2" ht="12.75">
      <c r="A40" s="49" t="s">
        <v>69</v>
      </c>
      <c r="B40" s="41" t="s">
        <v>70</v>
      </c>
    </row>
    <row r="41" ht="12.75">
      <c r="A41" s="41"/>
    </row>
    <row r="42" ht="12.75">
      <c r="A42" s="41"/>
    </row>
    <row r="43" ht="12.75">
      <c r="A43" s="41"/>
    </row>
    <row r="44" ht="12.75">
      <c r="A44" s="41"/>
    </row>
    <row r="45" ht="12.75">
      <c r="A45" s="41"/>
    </row>
    <row r="46" ht="12.75" customHeight="1"/>
    <row r="47" ht="12.75" customHeight="1"/>
    <row r="48" ht="12.75" customHeight="1"/>
    <row r="49" ht="12.75" customHeight="1"/>
    <row r="50" ht="12.75" customHeight="1"/>
    <row r="51" ht="12.75" customHeight="1"/>
    <row r="52" ht="12.75" customHeight="1"/>
    <row r="53" ht="12.75" customHeight="1"/>
    <row r="54" spans="1:2" ht="12.75">
      <c r="A54" s="49" t="s">
        <v>71</v>
      </c>
      <c r="B54" s="41" t="s">
        <v>72</v>
      </c>
    </row>
    <row r="60" spans="5:6" ht="15">
      <c r="E60" s="8">
        <v>5</v>
      </c>
      <c r="F60" s="47"/>
    </row>
    <row r="61" spans="1:10" ht="12.75">
      <c r="A61" s="49" t="s">
        <v>73</v>
      </c>
      <c r="B61" s="41" t="s">
        <v>74</v>
      </c>
      <c r="E61" s="41"/>
      <c r="G61" s="8"/>
      <c r="J61" s="8"/>
    </row>
    <row r="62" spans="1:10" ht="15.75" customHeight="1">
      <c r="A62" s="49"/>
      <c r="B62" s="41"/>
      <c r="E62" s="94" t="s">
        <v>4</v>
      </c>
      <c r="F62" s="94"/>
      <c r="G62" s="94" t="s">
        <v>181</v>
      </c>
      <c r="H62" s="94"/>
      <c r="J62" s="8"/>
    </row>
    <row r="63" spans="2:10" ht="12.75">
      <c r="B63" s="41" t="s">
        <v>75</v>
      </c>
      <c r="E63" s="39">
        <v>2004</v>
      </c>
      <c r="F63" s="39">
        <v>2003</v>
      </c>
      <c r="G63" s="39">
        <v>2004</v>
      </c>
      <c r="H63" s="39">
        <v>2003</v>
      </c>
      <c r="J63" s="8"/>
    </row>
    <row r="64" spans="5:10" ht="12.75">
      <c r="E64" s="39" t="s">
        <v>76</v>
      </c>
      <c r="F64" s="39" t="s">
        <v>76</v>
      </c>
      <c r="G64" s="39" t="s">
        <v>76</v>
      </c>
      <c r="H64" s="39" t="str">
        <f>G64</f>
        <v>Year to date</v>
      </c>
      <c r="J64" s="8"/>
    </row>
    <row r="65" spans="5:10" ht="12.75">
      <c r="E65" s="39" t="str">
        <f>F65</f>
        <v>RM'000</v>
      </c>
      <c r="F65" s="39" t="s">
        <v>3</v>
      </c>
      <c r="G65" s="39" t="s">
        <v>3</v>
      </c>
      <c r="H65" s="39" t="s">
        <v>3</v>
      </c>
      <c r="J65" s="8"/>
    </row>
    <row r="66" spans="2:10" ht="12.75">
      <c r="B66" s="8" t="s">
        <v>77</v>
      </c>
      <c r="E66" s="76">
        <f>59399-16309+36562</f>
        <v>79652</v>
      </c>
      <c r="F66" s="76">
        <v>40858</v>
      </c>
      <c r="G66" s="76">
        <v>6832</v>
      </c>
      <c r="H66" s="76">
        <v>1576</v>
      </c>
      <c r="J66" s="8"/>
    </row>
    <row r="67" spans="2:10" ht="12.75">
      <c r="B67" s="8" t="s">
        <v>177</v>
      </c>
      <c r="E67" s="76">
        <v>0</v>
      </c>
      <c r="F67" s="76">
        <v>0</v>
      </c>
      <c r="G67" s="76">
        <v>-49</v>
      </c>
      <c r="H67" s="76">
        <v>0</v>
      </c>
      <c r="J67" s="8"/>
    </row>
    <row r="68" spans="2:10" ht="12.75">
      <c r="B68" s="8" t="s">
        <v>184</v>
      </c>
      <c r="E68" s="76">
        <v>0</v>
      </c>
      <c r="F68" s="76">
        <v>0</v>
      </c>
      <c r="G68" s="76">
        <v>-49</v>
      </c>
      <c r="H68" s="76">
        <v>0</v>
      </c>
      <c r="J68" s="8"/>
    </row>
    <row r="69" spans="2:10" ht="12.75">
      <c r="B69" s="8" t="s">
        <v>78</v>
      </c>
      <c r="E69" s="12">
        <f>17724+19613</f>
        <v>37337</v>
      </c>
      <c r="F69" s="12">
        <v>17447</v>
      </c>
      <c r="G69" s="12">
        <f>-193+1045</f>
        <v>852</v>
      </c>
      <c r="H69" s="12">
        <v>6</v>
      </c>
      <c r="J69" s="8"/>
    </row>
    <row r="70" spans="5:10" ht="13.5" thickBot="1">
      <c r="E70" s="42">
        <f>SUM(E66:E69)</f>
        <v>116989</v>
      </c>
      <c r="F70" s="42">
        <f>SUM(F66:F69)</f>
        <v>58305</v>
      </c>
      <c r="G70" s="42">
        <f>SUM(G66:G69)</f>
        <v>7586</v>
      </c>
      <c r="H70" s="42">
        <f>SUM(H66:H69)</f>
        <v>1582</v>
      </c>
      <c r="J70" s="8"/>
    </row>
    <row r="71" ht="13.5" thickTop="1"/>
    <row r="72" spans="1:2" ht="12.75">
      <c r="A72" s="49" t="s">
        <v>79</v>
      </c>
      <c r="B72" s="41" t="s">
        <v>80</v>
      </c>
    </row>
    <row r="77" spans="1:2" ht="12.75">
      <c r="A77" s="49" t="s">
        <v>81</v>
      </c>
      <c r="B77" s="41" t="s">
        <v>82</v>
      </c>
    </row>
    <row r="78" ht="12.75">
      <c r="A78" s="41"/>
    </row>
    <row r="79" ht="12.75">
      <c r="A79" s="41"/>
    </row>
    <row r="80" ht="12.75">
      <c r="A80" s="41"/>
    </row>
    <row r="81" ht="12.75">
      <c r="A81" s="41"/>
    </row>
    <row r="82" spans="1:2" ht="12.75">
      <c r="A82" s="49" t="s">
        <v>83</v>
      </c>
      <c r="B82" s="41" t="s">
        <v>84</v>
      </c>
    </row>
    <row r="83" ht="12.75">
      <c r="A83" s="41"/>
    </row>
    <row r="84" ht="12.75">
      <c r="A84" s="41"/>
    </row>
    <row r="85" ht="12.75">
      <c r="A85" s="41"/>
    </row>
    <row r="86" ht="12.75">
      <c r="A86" s="41"/>
    </row>
    <row r="87" ht="12.75">
      <c r="A87" s="41"/>
    </row>
    <row r="88" ht="12.75">
      <c r="A88" s="41"/>
    </row>
    <row r="89" ht="12.75">
      <c r="A89" s="41"/>
    </row>
    <row r="90" ht="12.75">
      <c r="A90" s="41"/>
    </row>
    <row r="91" ht="12.75">
      <c r="A91" s="41"/>
    </row>
    <row r="92" spans="1:2" ht="12.75">
      <c r="A92" s="49" t="s">
        <v>85</v>
      </c>
      <c r="B92" s="41" t="s">
        <v>185</v>
      </c>
    </row>
    <row r="97" ht="13.5" customHeight="1"/>
    <row r="98" spans="1:2" ht="13.5" customHeight="1">
      <c r="A98" s="49" t="s">
        <v>127</v>
      </c>
      <c r="B98" s="41" t="s">
        <v>128</v>
      </c>
    </row>
    <row r="99" spans="1:2" ht="13.5" customHeight="1">
      <c r="A99" s="49"/>
      <c r="B99" s="41"/>
    </row>
    <row r="100" ht="13.5" customHeight="1"/>
    <row r="101" ht="13.5" customHeight="1"/>
    <row r="102" ht="13.5" customHeight="1"/>
    <row r="103" ht="13.5" customHeight="1"/>
    <row r="104" ht="13.5" customHeight="1">
      <c r="A104" s="48" t="s">
        <v>86</v>
      </c>
    </row>
    <row r="105" ht="12.75">
      <c r="F105" s="54"/>
    </row>
    <row r="106" spans="1:2" ht="12.75">
      <c r="A106" s="49" t="s">
        <v>129</v>
      </c>
      <c r="B106" s="41" t="s">
        <v>87</v>
      </c>
    </row>
    <row r="107" spans="7:8" ht="12.75">
      <c r="G107" s="38" t="s">
        <v>88</v>
      </c>
      <c r="H107" s="38" t="s">
        <v>89</v>
      </c>
    </row>
    <row r="108" spans="1:8" ht="12.75">
      <c r="A108" s="41"/>
      <c r="G108" s="38" t="s">
        <v>178</v>
      </c>
      <c r="H108" s="38" t="s">
        <v>179</v>
      </c>
    </row>
    <row r="109" spans="7:8" ht="12.75">
      <c r="G109" s="38" t="s">
        <v>90</v>
      </c>
      <c r="H109" s="38" t="s">
        <v>91</v>
      </c>
    </row>
    <row r="110" spans="2:8" ht="12.75">
      <c r="B110" s="8" t="s">
        <v>92</v>
      </c>
      <c r="G110" s="10">
        <f>'income statement'!D10</f>
        <v>62703</v>
      </c>
      <c r="H110" s="10">
        <f>'income statement'!G10</f>
        <v>116989</v>
      </c>
    </row>
    <row r="111" spans="2:8" ht="12.75">
      <c r="B111" s="8" t="s">
        <v>198</v>
      </c>
      <c r="G111" s="10">
        <f>'income statement'!D16</f>
        <v>2831</v>
      </c>
      <c r="H111" s="10">
        <f>'income statement'!G16</f>
        <v>8920</v>
      </c>
    </row>
    <row r="112" spans="2:8" ht="12.75">
      <c r="B112" s="8" t="s">
        <v>122</v>
      </c>
      <c r="G112" s="10">
        <f>'income statement'!D20</f>
        <v>2160</v>
      </c>
      <c r="H112" s="10">
        <f>'income statement'!G20</f>
        <v>7586</v>
      </c>
    </row>
    <row r="113" spans="2:8" ht="12.75">
      <c r="B113" s="8" t="s">
        <v>121</v>
      </c>
      <c r="G113" s="10">
        <f>'income statement'!D24</f>
        <v>1898</v>
      </c>
      <c r="H113" s="10">
        <f>'income statement'!G24</f>
        <v>6920</v>
      </c>
    </row>
    <row r="114" spans="5:6" ht="12.75">
      <c r="E114" s="10"/>
      <c r="F114" s="10"/>
    </row>
    <row r="115" spans="5:6" ht="12.75">
      <c r="E115" s="10"/>
      <c r="F115" s="10"/>
    </row>
    <row r="116" spans="5:6" ht="12.75">
      <c r="E116" s="10"/>
      <c r="F116" s="10"/>
    </row>
    <row r="117" spans="5:6" ht="12.75">
      <c r="E117" s="10"/>
      <c r="F117" s="10"/>
    </row>
    <row r="118" spans="5:6" ht="12.75">
      <c r="E118" s="10"/>
      <c r="F118" s="10"/>
    </row>
    <row r="119" spans="5:6" ht="12.75">
      <c r="E119" s="10"/>
      <c r="F119" s="10"/>
    </row>
    <row r="120" ht="14.25" customHeight="1">
      <c r="E120" s="47">
        <v>6</v>
      </c>
    </row>
    <row r="121" spans="1:2" ht="14.25" customHeight="1">
      <c r="A121" s="49" t="s">
        <v>130</v>
      </c>
      <c r="B121" s="41" t="s">
        <v>93</v>
      </c>
    </row>
    <row r="122" ht="14.25" customHeight="1"/>
    <row r="123" spans="6:8" ht="12.75">
      <c r="F123" s="38" t="s">
        <v>179</v>
      </c>
      <c r="G123" s="38" t="s">
        <v>180</v>
      </c>
      <c r="H123" s="38" t="s">
        <v>94</v>
      </c>
    </row>
    <row r="124" spans="6:8" ht="12.75">
      <c r="F124" s="38" t="s">
        <v>3</v>
      </c>
      <c r="G124" s="38" t="s">
        <v>3</v>
      </c>
      <c r="H124" s="38" t="s">
        <v>95</v>
      </c>
    </row>
    <row r="125" spans="2:8" ht="12.75">
      <c r="B125" s="8" t="s">
        <v>4</v>
      </c>
      <c r="F125" s="55">
        <f>'income statement'!D10</f>
        <v>62703</v>
      </c>
      <c r="G125" s="43">
        <v>54286</v>
      </c>
      <c r="H125" s="43">
        <f>(F125-G125)/G125*100</f>
        <v>15.504918395166342</v>
      </c>
    </row>
    <row r="126" spans="2:8" ht="12.75">
      <c r="B126" s="8" t="s">
        <v>9</v>
      </c>
      <c r="F126" s="11">
        <f>'income statement'!D20</f>
        <v>2160</v>
      </c>
      <c r="G126" s="11">
        <v>5426</v>
      </c>
      <c r="H126" s="54">
        <f>(F126-G126)/G126*100</f>
        <v>-60.191669738297094</v>
      </c>
    </row>
    <row r="132" spans="1:2" ht="12.75">
      <c r="A132" s="49" t="s">
        <v>131</v>
      </c>
      <c r="B132" s="41" t="s">
        <v>96</v>
      </c>
    </row>
    <row r="133" ht="12.75">
      <c r="A133" s="41"/>
    </row>
    <row r="134" ht="12.75">
      <c r="A134" s="41"/>
    </row>
    <row r="135" ht="12.75">
      <c r="A135" s="41"/>
    </row>
    <row r="136" ht="12.75">
      <c r="A136" s="41"/>
    </row>
    <row r="143" spans="1:2" ht="12.75">
      <c r="A143" s="49" t="s">
        <v>132</v>
      </c>
      <c r="B143" s="41" t="s">
        <v>97</v>
      </c>
    </row>
    <row r="148" spans="1:8" ht="12.75">
      <c r="A148" s="49" t="s">
        <v>133</v>
      </c>
      <c r="B148" s="41" t="s">
        <v>10</v>
      </c>
      <c r="G148" s="38" t="s">
        <v>160</v>
      </c>
      <c r="H148" s="38" t="s">
        <v>161</v>
      </c>
    </row>
    <row r="149" spans="1:8" ht="12.75">
      <c r="A149" s="41"/>
      <c r="G149" s="38" t="s">
        <v>179</v>
      </c>
      <c r="H149" s="38" t="str">
        <f>G149</f>
        <v>30.6.2004</v>
      </c>
    </row>
    <row r="150" spans="7:8" ht="12.75">
      <c r="G150" s="38" t="s">
        <v>3</v>
      </c>
      <c r="H150" s="38" t="s">
        <v>3</v>
      </c>
    </row>
    <row r="151" spans="7:8" ht="12.75">
      <c r="G151" s="57"/>
      <c r="H151" s="11"/>
    </row>
    <row r="152" spans="2:8" ht="12.75">
      <c r="B152" s="8" t="s">
        <v>98</v>
      </c>
      <c r="G152" s="57"/>
      <c r="H152" s="11"/>
    </row>
    <row r="153" spans="2:8" ht="12.75">
      <c r="B153" s="8" t="s">
        <v>99</v>
      </c>
      <c r="G153" s="11">
        <v>211</v>
      </c>
      <c r="H153" s="11">
        <f>395+194+17</f>
        <v>606</v>
      </c>
    </row>
    <row r="154" spans="2:8" ht="12.75">
      <c r="B154" s="8" t="s">
        <v>100</v>
      </c>
      <c r="G154" s="11">
        <v>51</v>
      </c>
      <c r="H154" s="11">
        <f>9+51</f>
        <v>60</v>
      </c>
    </row>
    <row r="155" spans="7:8" ht="13.5" thickBot="1">
      <c r="G155" s="50">
        <f>SUM(G153:G154)</f>
        <v>262</v>
      </c>
      <c r="H155" s="50">
        <f>SUM(H153:H154)</f>
        <v>666</v>
      </c>
    </row>
    <row r="156" spans="7:8" ht="12.75">
      <c r="G156" s="57"/>
      <c r="H156" s="11"/>
    </row>
    <row r="157" spans="7:8" ht="12.75">
      <c r="G157" s="57"/>
      <c r="H157" s="11"/>
    </row>
    <row r="158" spans="7:8" ht="12.75">
      <c r="G158" s="57"/>
      <c r="H158" s="11"/>
    </row>
    <row r="159" spans="7:8" ht="12.75">
      <c r="G159" s="57"/>
      <c r="H159" s="11"/>
    </row>
    <row r="160" spans="5:6" ht="12.75">
      <c r="E160" s="34"/>
      <c r="F160" s="34"/>
    </row>
    <row r="161" spans="1:2" ht="12.75">
      <c r="A161" s="49" t="s">
        <v>134</v>
      </c>
      <c r="B161" s="41" t="s">
        <v>101</v>
      </c>
    </row>
    <row r="165" spans="1:2" ht="12.75">
      <c r="A165" s="49" t="s">
        <v>135</v>
      </c>
      <c r="B165" s="41" t="s">
        <v>102</v>
      </c>
    </row>
    <row r="166" spans="7:8" ht="12.75">
      <c r="G166" s="38" t="s">
        <v>150</v>
      </c>
      <c r="H166" s="38" t="s">
        <v>161</v>
      </c>
    </row>
    <row r="167" spans="7:8" ht="12.75">
      <c r="G167" s="38" t="s">
        <v>179</v>
      </c>
      <c r="H167" s="38" t="str">
        <f>G167</f>
        <v>30.6.2004</v>
      </c>
    </row>
    <row r="168" spans="7:8" ht="12.75">
      <c r="G168" s="38" t="s">
        <v>3</v>
      </c>
      <c r="H168" s="38" t="s">
        <v>3</v>
      </c>
    </row>
    <row r="170" spans="2:8" ht="12.75">
      <c r="B170" s="8" t="s">
        <v>144</v>
      </c>
      <c r="G170" s="10">
        <v>48</v>
      </c>
      <c r="H170" s="8">
        <v>48</v>
      </c>
    </row>
    <row r="171" spans="2:8" ht="12.75">
      <c r="B171" s="8" t="s">
        <v>145</v>
      </c>
      <c r="G171" s="10">
        <v>0</v>
      </c>
      <c r="H171" s="10">
        <v>0</v>
      </c>
    </row>
    <row r="172" spans="7:8" ht="13.5" thickBot="1">
      <c r="G172" s="50">
        <f>SUM(G170:G171)</f>
        <v>48</v>
      </c>
      <c r="H172" s="50">
        <f>SUM(H170:H171)</f>
        <v>48</v>
      </c>
    </row>
    <row r="174" ht="12.75">
      <c r="H174" s="38" t="s">
        <v>148</v>
      </c>
    </row>
    <row r="175" ht="12.75">
      <c r="H175" s="38" t="s">
        <v>179</v>
      </c>
    </row>
    <row r="176" ht="12.75">
      <c r="H176" s="38" t="s">
        <v>149</v>
      </c>
    </row>
    <row r="177" ht="12.75">
      <c r="B177" s="8" t="s">
        <v>146</v>
      </c>
    </row>
    <row r="178" spans="2:8" ht="12.75">
      <c r="B178" s="8" t="s">
        <v>147</v>
      </c>
      <c r="H178" s="8">
        <v>48</v>
      </c>
    </row>
    <row r="179" spans="2:8" ht="12.75">
      <c r="B179" s="8" t="s">
        <v>151</v>
      </c>
      <c r="H179" s="8">
        <v>48</v>
      </c>
    </row>
    <row r="180" spans="2:8" ht="15">
      <c r="B180" s="8" t="s">
        <v>152</v>
      </c>
      <c r="E180" s="47"/>
      <c r="H180" s="8">
        <v>54</v>
      </c>
    </row>
    <row r="181" ht="15">
      <c r="E181" s="47">
        <v>7</v>
      </c>
    </row>
    <row r="182" spans="1:2" ht="12.75">
      <c r="A182" s="49" t="s">
        <v>136</v>
      </c>
      <c r="B182" s="41" t="s">
        <v>103</v>
      </c>
    </row>
    <row r="183" spans="1:2" ht="12.75">
      <c r="A183" s="49"/>
      <c r="B183" s="41"/>
    </row>
    <row r="184" spans="1:3" ht="12.75">
      <c r="A184" s="41"/>
      <c r="B184" s="49" t="s">
        <v>60</v>
      </c>
      <c r="C184" s="41" t="s">
        <v>104</v>
      </c>
    </row>
    <row r="185" spans="1:3" ht="12.75">
      <c r="A185" s="41"/>
      <c r="B185" s="49"/>
      <c r="C185" s="41"/>
    </row>
    <row r="186" ht="12.75">
      <c r="A186" s="41"/>
    </row>
    <row r="187" ht="12.75">
      <c r="A187" s="41"/>
    </row>
    <row r="188" ht="12.75">
      <c r="A188" s="41"/>
    </row>
    <row r="189" ht="12.75">
      <c r="A189" s="41"/>
    </row>
    <row r="190" spans="1:2" ht="12.75">
      <c r="A190" s="49" t="s">
        <v>137</v>
      </c>
      <c r="B190" s="41" t="s">
        <v>105</v>
      </c>
    </row>
    <row r="191" spans="1:2" ht="12.75">
      <c r="A191" s="49"/>
      <c r="B191" s="41"/>
    </row>
    <row r="192" spans="2:7" ht="12.75">
      <c r="B192" s="8" t="s">
        <v>201</v>
      </c>
      <c r="G192" s="8"/>
    </row>
    <row r="193" ht="12.75">
      <c r="G193" s="8"/>
    </row>
    <row r="194" spans="2:7" ht="12.75">
      <c r="B194" s="8" t="s">
        <v>106</v>
      </c>
      <c r="G194" s="8"/>
    </row>
    <row r="195" spans="6:8" ht="12.75">
      <c r="F195" s="56" t="s">
        <v>107</v>
      </c>
      <c r="G195" s="56" t="s">
        <v>108</v>
      </c>
      <c r="H195" s="56" t="s">
        <v>50</v>
      </c>
    </row>
    <row r="196" spans="6:8" ht="12.75">
      <c r="F196" s="56" t="s">
        <v>3</v>
      </c>
      <c r="G196" s="56" t="s">
        <v>3</v>
      </c>
      <c r="H196" s="56" t="s">
        <v>3</v>
      </c>
    </row>
    <row r="197" spans="2:8" ht="12.75">
      <c r="B197" s="58" t="s">
        <v>109</v>
      </c>
      <c r="F197" s="10">
        <v>8044</v>
      </c>
      <c r="G197" s="10">
        <v>17093</v>
      </c>
      <c r="H197" s="13">
        <f>G197+F197</f>
        <v>25137</v>
      </c>
    </row>
    <row r="198" spans="2:8" ht="12.75">
      <c r="B198" s="58" t="s">
        <v>110</v>
      </c>
      <c r="F198" s="10">
        <v>0</v>
      </c>
      <c r="G198" s="10">
        <v>29827</v>
      </c>
      <c r="H198" s="13">
        <f>G198+F198</f>
        <v>29827</v>
      </c>
    </row>
    <row r="199" spans="2:8" ht="12.75">
      <c r="B199" s="58" t="s">
        <v>111</v>
      </c>
      <c r="F199" s="10">
        <v>0</v>
      </c>
      <c r="G199" s="10">
        <v>123</v>
      </c>
      <c r="H199" s="13">
        <f>G199+F199</f>
        <v>123</v>
      </c>
    </row>
    <row r="200" spans="2:8" ht="12.75">
      <c r="B200" s="58" t="s">
        <v>182</v>
      </c>
      <c r="F200" s="10">
        <v>69</v>
      </c>
      <c r="G200" s="10">
        <v>0</v>
      </c>
      <c r="H200" s="13">
        <f>G200+F200</f>
        <v>69</v>
      </c>
    </row>
    <row r="201" spans="2:8" ht="12.75">
      <c r="B201" s="58" t="s">
        <v>112</v>
      </c>
      <c r="F201" s="12">
        <v>5000</v>
      </c>
      <c r="G201" s="12">
        <f>'[6]Notes -Q2'!$E$70</f>
        <v>0</v>
      </c>
      <c r="H201" s="59">
        <f>G201+F201</f>
        <v>5000</v>
      </c>
    </row>
    <row r="202" spans="2:9" ht="12.75">
      <c r="B202" s="58"/>
      <c r="F202" s="10">
        <f>SUM(F197:F201)</f>
        <v>13113</v>
      </c>
      <c r="G202" s="10">
        <f>SUM(G197:G201)</f>
        <v>47043</v>
      </c>
      <c r="H202" s="10">
        <f>SUM(H197:H201)</f>
        <v>60156</v>
      </c>
      <c r="I202" s="13"/>
    </row>
    <row r="203" spans="2:8" ht="12.75">
      <c r="B203" s="58" t="s">
        <v>113</v>
      </c>
      <c r="F203" s="58">
        <v>1014</v>
      </c>
      <c r="G203" s="60">
        <v>0</v>
      </c>
      <c r="H203" s="12">
        <f>F203+G203</f>
        <v>1014</v>
      </c>
    </row>
    <row r="204" spans="6:8" ht="12.75">
      <c r="F204" s="61">
        <f>SUM(F202:F203)</f>
        <v>14127</v>
      </c>
      <c r="G204" s="62">
        <f>SUM(G202:G203)</f>
        <v>47043</v>
      </c>
      <c r="H204" s="61">
        <f>SUM(H202:H203)</f>
        <v>61170</v>
      </c>
    </row>
    <row r="205" spans="6:8" ht="12.75">
      <c r="F205" s="11"/>
      <c r="G205" s="54"/>
      <c r="H205" s="11"/>
    </row>
    <row r="206" spans="2:7" ht="12.75">
      <c r="B206" s="8" t="s">
        <v>114</v>
      </c>
      <c r="F206" s="54"/>
      <c r="G206" s="8"/>
    </row>
    <row r="207" spans="6:7" ht="12.75">
      <c r="F207" s="54"/>
      <c r="G207" s="8"/>
    </row>
    <row r="208" spans="2:8" ht="12.75">
      <c r="B208" s="58" t="str">
        <f>B203</f>
        <v>Term loan</v>
      </c>
      <c r="F208" s="54">
        <v>3488</v>
      </c>
      <c r="G208" s="85">
        <v>0</v>
      </c>
      <c r="H208" s="54">
        <f>F208+G208</f>
        <v>3488</v>
      </c>
    </row>
    <row r="209" spans="2:8" ht="12.75">
      <c r="B209" s="58" t="s">
        <v>183</v>
      </c>
      <c r="F209" s="59">
        <v>89</v>
      </c>
      <c r="G209" s="92">
        <v>0</v>
      </c>
      <c r="H209" s="59">
        <f>F209+G209</f>
        <v>89</v>
      </c>
    </row>
    <row r="210" spans="2:8" ht="13.5" thickBot="1">
      <c r="B210" s="8" t="s">
        <v>50</v>
      </c>
      <c r="F210" s="63">
        <f>SUM(F204:F209)</f>
        <v>17704</v>
      </c>
      <c r="G210" s="63">
        <f>G204+G208+G209</f>
        <v>47043</v>
      </c>
      <c r="H210" s="63">
        <f>SUM(F210:G210)</f>
        <v>64747</v>
      </c>
    </row>
    <row r="211" spans="6:8" ht="13.5" thickTop="1">
      <c r="F211" s="54"/>
      <c r="G211" s="54"/>
      <c r="H211" s="54"/>
    </row>
    <row r="212" spans="2:7" ht="12.75">
      <c r="B212" s="8" t="s">
        <v>202</v>
      </c>
      <c r="G212" s="54"/>
    </row>
    <row r="213" ht="12.75">
      <c r="G213" s="54"/>
    </row>
    <row r="214" ht="12.75">
      <c r="G214" s="54"/>
    </row>
    <row r="215" ht="12.75">
      <c r="G215" s="54"/>
    </row>
    <row r="216" ht="12.75">
      <c r="G216" s="54"/>
    </row>
    <row r="217" spans="1:2" ht="12.75">
      <c r="A217" s="49" t="s">
        <v>138</v>
      </c>
      <c r="B217" s="41" t="s">
        <v>115</v>
      </c>
    </row>
    <row r="223" spans="1:2" ht="12.75">
      <c r="A223" s="49" t="s">
        <v>139</v>
      </c>
      <c r="B223" s="41" t="s">
        <v>116</v>
      </c>
    </row>
    <row r="224" ht="12.75">
      <c r="A224" s="41"/>
    </row>
    <row r="225" ht="12.75">
      <c r="A225" s="41"/>
    </row>
    <row r="226" ht="12.75">
      <c r="A226" s="41"/>
    </row>
    <row r="227" ht="12.75">
      <c r="A227" s="41"/>
    </row>
    <row r="228" ht="12.75">
      <c r="A228" s="41"/>
    </row>
    <row r="229" spans="1:2" ht="13.5" customHeight="1">
      <c r="A229" s="49" t="s">
        <v>140</v>
      </c>
      <c r="B229" s="41" t="s">
        <v>117</v>
      </c>
    </row>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c r="E242" s="47">
        <v>8</v>
      </c>
    </row>
    <row r="243" spans="1:2" ht="13.5" customHeight="1">
      <c r="A243" s="49" t="s">
        <v>141</v>
      </c>
      <c r="B243" s="41" t="s">
        <v>118</v>
      </c>
    </row>
    <row r="244" spans="5:9" ht="13.5" customHeight="1">
      <c r="E244" s="2"/>
      <c r="F244" s="2"/>
      <c r="G244" s="2"/>
      <c r="H244" s="4"/>
      <c r="I244" s="2"/>
    </row>
    <row r="245" spans="5:8" ht="13.5" customHeight="1">
      <c r="E245" s="95" t="s">
        <v>150</v>
      </c>
      <c r="F245" s="95"/>
      <c r="G245" s="95" t="s">
        <v>155</v>
      </c>
      <c r="H245" s="95"/>
    </row>
    <row r="246" spans="5:8" ht="13.5" customHeight="1">
      <c r="E246" s="87">
        <v>38168</v>
      </c>
      <c r="F246" s="87">
        <v>37802</v>
      </c>
      <c r="G246" s="87">
        <f>E246</f>
        <v>38168</v>
      </c>
      <c r="H246" s="87">
        <f>F246</f>
        <v>37802</v>
      </c>
    </row>
    <row r="247" spans="7:8" ht="13.5" customHeight="1">
      <c r="G247" s="38"/>
      <c r="H247" s="38"/>
    </row>
    <row r="248" spans="2:8" ht="13.5" customHeight="1">
      <c r="B248" s="41" t="s">
        <v>60</v>
      </c>
      <c r="C248" s="41" t="s">
        <v>199</v>
      </c>
      <c r="G248" s="38"/>
      <c r="H248" s="38"/>
    </row>
    <row r="249" spans="7:8" ht="13.5" customHeight="1">
      <c r="G249" s="38"/>
      <c r="H249" s="38"/>
    </row>
    <row r="250" spans="2:8" ht="13.5" customHeight="1">
      <c r="B250" s="8" t="s">
        <v>162</v>
      </c>
      <c r="E250" s="88">
        <f>'income statement'!D24</f>
        <v>1898</v>
      </c>
      <c r="F250" s="72">
        <f>'income statement'!E24</f>
        <v>1054</v>
      </c>
      <c r="G250" s="72">
        <f>'income statement'!G24</f>
        <v>6920</v>
      </c>
      <c r="H250" s="72">
        <f>'income statement'!H24</f>
        <v>1320</v>
      </c>
    </row>
    <row r="251" spans="5:8" ht="13.5" customHeight="1">
      <c r="E251" s="88"/>
      <c r="F251" s="72"/>
      <c r="G251" s="72"/>
      <c r="H251" s="72"/>
    </row>
    <row r="252" spans="2:8" ht="13.5" customHeight="1">
      <c r="B252" s="8" t="s">
        <v>200</v>
      </c>
      <c r="E252" s="10">
        <v>56000</v>
      </c>
      <c r="F252" s="10">
        <v>56000</v>
      </c>
      <c r="G252" s="10">
        <v>56000</v>
      </c>
      <c r="H252" s="72">
        <v>56000</v>
      </c>
    </row>
    <row r="253" spans="5:8" ht="13.5" customHeight="1">
      <c r="E253" s="10"/>
      <c r="F253" s="10"/>
      <c r="H253" s="72"/>
    </row>
    <row r="254" spans="2:8" ht="13.5" customHeight="1" thickBot="1">
      <c r="B254" s="41" t="s">
        <v>163</v>
      </c>
      <c r="E254" s="89">
        <f>E250/E252*100</f>
        <v>3.3892857142857142</v>
      </c>
      <c r="F254" s="89">
        <f>F250/F252*100</f>
        <v>1.8821428571428571</v>
      </c>
      <c r="G254" s="89">
        <f>G250/G252*100</f>
        <v>12.357142857142858</v>
      </c>
      <c r="H254" s="89">
        <f>H250/H252*100</f>
        <v>2.357142857142857</v>
      </c>
    </row>
    <row r="255" spans="5:8" ht="13.5" customHeight="1" thickTop="1">
      <c r="E255" s="10"/>
      <c r="F255" s="10"/>
      <c r="H255" s="72"/>
    </row>
    <row r="256" spans="2:7" ht="13.5" customHeight="1">
      <c r="B256" s="8" t="s">
        <v>196</v>
      </c>
      <c r="G256" s="64"/>
    </row>
    <row r="257" spans="2:7" ht="13.5" customHeight="1">
      <c r="B257" s="8" t="s">
        <v>203</v>
      </c>
      <c r="G257" s="64"/>
    </row>
    <row r="258" ht="13.5" customHeight="1">
      <c r="G258" s="64"/>
    </row>
    <row r="259" ht="13.5" customHeight="1">
      <c r="G259" s="64"/>
    </row>
    <row r="260" spans="1:7" ht="13.5" customHeight="1">
      <c r="A260" s="49" t="s">
        <v>142</v>
      </c>
      <c r="B260" s="41" t="s">
        <v>119</v>
      </c>
      <c r="G260" s="64"/>
    </row>
    <row r="261" ht="13.5" customHeight="1"/>
    <row r="262" ht="13.5" customHeight="1"/>
    <row r="263" ht="13.5" customHeight="1"/>
    <row r="302" ht="15">
      <c r="E302" s="47">
        <v>9</v>
      </c>
    </row>
    <row r="391" spans="7:10" s="34" customFormat="1" ht="12.75">
      <c r="G391" s="11"/>
      <c r="J391" s="11"/>
    </row>
    <row r="392" spans="1:10" s="34" customFormat="1" ht="12.75">
      <c r="A392" s="65"/>
      <c r="G392" s="11"/>
      <c r="J392" s="11"/>
    </row>
    <row r="393" spans="7:10" s="34" customFormat="1" ht="12.75">
      <c r="G393" s="11"/>
      <c r="J393" s="11"/>
    </row>
    <row r="394" spans="7:10" s="34" customFormat="1" ht="12.75">
      <c r="G394" s="11"/>
      <c r="J394" s="11"/>
    </row>
    <row r="395" spans="7:10" s="34" customFormat="1" ht="12.75">
      <c r="G395" s="11"/>
      <c r="J395" s="11"/>
    </row>
    <row r="396" spans="7:10" s="34" customFormat="1" ht="12.75">
      <c r="G396" s="11"/>
      <c r="J396" s="11"/>
    </row>
    <row r="397" spans="1:10" s="34" customFormat="1" ht="12.75">
      <c r="A397" s="65"/>
      <c r="G397" s="11"/>
      <c r="J397" s="11"/>
    </row>
    <row r="398" spans="7:10" s="34" customFormat="1" ht="12.75">
      <c r="G398" s="11"/>
      <c r="J398" s="11"/>
    </row>
    <row r="399" spans="7:10" s="34" customFormat="1" ht="12.75">
      <c r="G399" s="11"/>
      <c r="J399" s="11"/>
    </row>
    <row r="400" spans="7:10" s="34" customFormat="1" ht="12.75">
      <c r="G400" s="11"/>
      <c r="J400" s="11"/>
    </row>
    <row r="401" spans="1:10" s="34" customFormat="1" ht="12.75">
      <c r="A401" s="65"/>
      <c r="G401" s="11"/>
      <c r="J401" s="11"/>
    </row>
    <row r="402" spans="1:10" s="34" customFormat="1" ht="12.75">
      <c r="A402" s="65"/>
      <c r="E402" s="66"/>
      <c r="F402" s="66"/>
      <c r="G402" s="11"/>
      <c r="J402" s="11"/>
    </row>
    <row r="403" spans="5:10" s="34" customFormat="1" ht="12.75">
      <c r="E403" s="67"/>
      <c r="F403" s="67"/>
      <c r="G403" s="11"/>
      <c r="J403" s="11"/>
    </row>
    <row r="404" spans="5:10" s="34" customFormat="1" ht="12.75">
      <c r="E404" s="57"/>
      <c r="F404" s="11"/>
      <c r="G404" s="11"/>
      <c r="J404" s="11"/>
    </row>
    <row r="405" spans="7:10" s="34" customFormat="1" ht="12.75">
      <c r="G405" s="11"/>
      <c r="J405" s="11"/>
    </row>
    <row r="406" spans="7:10" s="34" customFormat="1" ht="12.75">
      <c r="G406" s="11"/>
      <c r="J406" s="11"/>
    </row>
    <row r="407" spans="7:10" s="34" customFormat="1" ht="12.75">
      <c r="G407" s="11"/>
      <c r="J407" s="11"/>
    </row>
    <row r="408" spans="7:10" s="34" customFormat="1" ht="12.75">
      <c r="G408" s="11"/>
      <c r="J408" s="11"/>
    </row>
    <row r="409" spans="7:10" s="34" customFormat="1" ht="12.75">
      <c r="G409" s="11"/>
      <c r="J409" s="11"/>
    </row>
    <row r="410" spans="7:10" s="34" customFormat="1" ht="12.75">
      <c r="G410" s="11"/>
      <c r="J410" s="11"/>
    </row>
    <row r="411" spans="7:10" s="34" customFormat="1" ht="12.75">
      <c r="G411" s="11"/>
      <c r="J411" s="11"/>
    </row>
    <row r="412" spans="7:10" s="34" customFormat="1" ht="12.75">
      <c r="G412" s="11"/>
      <c r="J412" s="11"/>
    </row>
    <row r="413" spans="7:10" s="34" customFormat="1" ht="12.75">
      <c r="G413" s="11"/>
      <c r="J413" s="11"/>
    </row>
    <row r="414" spans="7:10" s="34" customFormat="1" ht="12.75">
      <c r="G414" s="11"/>
      <c r="J414" s="11"/>
    </row>
    <row r="415" spans="7:10" s="34" customFormat="1" ht="12.75">
      <c r="G415" s="11"/>
      <c r="J415" s="11"/>
    </row>
    <row r="416" spans="7:10" s="34" customFormat="1" ht="12.75">
      <c r="G416" s="11"/>
      <c r="J416" s="11"/>
    </row>
    <row r="417" spans="7:10" s="34" customFormat="1" ht="12.75">
      <c r="G417" s="11"/>
      <c r="J417" s="11"/>
    </row>
    <row r="418" spans="7:10" s="34" customFormat="1" ht="12.75">
      <c r="G418" s="11"/>
      <c r="J418" s="11"/>
    </row>
    <row r="419" spans="7:10" s="34" customFormat="1" ht="12.75">
      <c r="G419" s="11"/>
      <c r="J419" s="11"/>
    </row>
    <row r="420" spans="7:10" s="34" customFormat="1" ht="12.75">
      <c r="G420" s="11"/>
      <c r="J420" s="11"/>
    </row>
    <row r="421" spans="7:10" s="34" customFormat="1" ht="12.75">
      <c r="G421" s="11"/>
      <c r="J421" s="11"/>
    </row>
    <row r="422" spans="7:10" s="34" customFormat="1" ht="12.75">
      <c r="G422" s="11"/>
      <c r="J422" s="11"/>
    </row>
    <row r="423" spans="7:10" s="34" customFormat="1" ht="12.75">
      <c r="G423" s="11"/>
      <c r="J423" s="11"/>
    </row>
    <row r="424" spans="1:10" s="34" customFormat="1" ht="12.75">
      <c r="A424" s="65"/>
      <c r="G424" s="11"/>
      <c r="J424" s="11"/>
    </row>
    <row r="425" spans="7:10" s="34" customFormat="1" ht="12.75">
      <c r="G425" s="11"/>
      <c r="J425" s="11"/>
    </row>
    <row r="426" spans="1:10" s="34" customFormat="1" ht="12.75">
      <c r="A426" s="65"/>
      <c r="G426" s="11"/>
      <c r="J426" s="11"/>
    </row>
    <row r="427" spans="1:10" s="34" customFormat="1" ht="12.75">
      <c r="A427" s="65"/>
      <c r="G427" s="11"/>
      <c r="J427" s="11"/>
    </row>
    <row r="428" spans="7:10" s="34" customFormat="1" ht="12.75">
      <c r="G428" s="11"/>
      <c r="J428" s="11"/>
    </row>
    <row r="429" spans="7:10" s="34" customFormat="1" ht="12.75">
      <c r="G429" s="11"/>
      <c r="J429" s="11"/>
    </row>
    <row r="430" spans="6:10" s="34" customFormat="1" ht="12.75">
      <c r="F430" s="67"/>
      <c r="G430" s="11"/>
      <c r="J430" s="11"/>
    </row>
    <row r="431" spans="7:10" s="34" customFormat="1" ht="12.75">
      <c r="G431" s="11"/>
      <c r="J431" s="11"/>
    </row>
    <row r="432" spans="1:10" s="34" customFormat="1" ht="12.75">
      <c r="A432" s="65"/>
      <c r="G432" s="11"/>
      <c r="J432" s="11"/>
    </row>
    <row r="433" spans="7:10" s="34" customFormat="1" ht="12.75">
      <c r="G433" s="11"/>
      <c r="J433" s="11"/>
    </row>
    <row r="434" spans="7:10" s="34" customFormat="1" ht="12.75">
      <c r="G434" s="11"/>
      <c r="J434" s="11"/>
    </row>
    <row r="435" spans="7:10" s="34" customFormat="1" ht="12.75">
      <c r="G435" s="11"/>
      <c r="J435" s="11"/>
    </row>
    <row r="436" spans="7:10" s="34" customFormat="1" ht="12.75">
      <c r="G436" s="11"/>
      <c r="J436" s="11"/>
    </row>
    <row r="437" spans="7:10" s="34" customFormat="1" ht="12.75">
      <c r="G437" s="11"/>
      <c r="J437" s="11"/>
    </row>
    <row r="438" spans="7:10" s="34" customFormat="1" ht="12.75">
      <c r="G438" s="11"/>
      <c r="J438" s="11"/>
    </row>
    <row r="439" spans="7:10" s="34" customFormat="1" ht="12.75">
      <c r="G439" s="11"/>
      <c r="J439" s="11"/>
    </row>
    <row r="440" spans="7:10" s="34" customFormat="1" ht="12.75">
      <c r="G440" s="11"/>
      <c r="J440" s="11"/>
    </row>
    <row r="441" spans="7:10" s="34" customFormat="1" ht="12.75">
      <c r="G441" s="11"/>
      <c r="J441" s="11"/>
    </row>
    <row r="442" spans="7:10" s="34" customFormat="1" ht="12.75">
      <c r="G442" s="11"/>
      <c r="J442" s="11"/>
    </row>
    <row r="443" spans="7:10" s="34" customFormat="1" ht="12.75">
      <c r="G443" s="11"/>
      <c r="J443" s="11"/>
    </row>
    <row r="444" spans="7:10" s="34" customFormat="1" ht="12.75">
      <c r="G444" s="11"/>
      <c r="J444" s="11"/>
    </row>
    <row r="445" spans="7:10" s="34" customFormat="1" ht="12.75">
      <c r="G445" s="11"/>
      <c r="J445" s="11"/>
    </row>
    <row r="446" spans="7:10" s="34" customFormat="1" ht="12.75">
      <c r="G446" s="11"/>
      <c r="J446" s="11"/>
    </row>
    <row r="447" spans="1:10" s="34" customFormat="1" ht="12.75">
      <c r="A447" s="65"/>
      <c r="G447" s="11"/>
      <c r="J447" s="11"/>
    </row>
    <row r="448" spans="6:10" s="34" customFormat="1" ht="12.75">
      <c r="F448" s="67"/>
      <c r="G448" s="11"/>
      <c r="J448" s="11"/>
    </row>
    <row r="449" spans="7:10" s="34" customFormat="1" ht="12.75">
      <c r="G449" s="11"/>
      <c r="J449" s="11"/>
    </row>
    <row r="450" spans="7:10" s="34" customFormat="1" ht="12.75">
      <c r="G450" s="11"/>
      <c r="J450" s="11"/>
    </row>
    <row r="451" spans="7:10" s="34" customFormat="1" ht="12.75">
      <c r="G451" s="11"/>
      <c r="J451" s="11"/>
    </row>
    <row r="452" spans="4:10" s="34" customFormat="1" ht="12.75">
      <c r="D452" s="66"/>
      <c r="E452" s="66"/>
      <c r="F452" s="66"/>
      <c r="G452" s="11"/>
      <c r="J452" s="11"/>
    </row>
    <row r="453" spans="4:10" s="34" customFormat="1" ht="12.75">
      <c r="D453" s="66"/>
      <c r="E453" s="66"/>
      <c r="F453" s="66"/>
      <c r="G453" s="11"/>
      <c r="J453" s="11"/>
    </row>
    <row r="454" spans="1:10" s="34" customFormat="1" ht="12.75">
      <c r="A454" s="68"/>
      <c r="D454" s="11"/>
      <c r="E454" s="11"/>
      <c r="F454" s="54"/>
      <c r="G454" s="11"/>
      <c r="J454" s="11"/>
    </row>
    <row r="455" spans="1:10" s="34" customFormat="1" ht="12.75">
      <c r="A455" s="68"/>
      <c r="D455" s="11"/>
      <c r="E455" s="11"/>
      <c r="F455" s="54"/>
      <c r="G455" s="11"/>
      <c r="H455" s="54"/>
      <c r="J455" s="11"/>
    </row>
    <row r="456" spans="1:10" s="34" customFormat="1" ht="12.75">
      <c r="A456" s="68"/>
      <c r="D456" s="11"/>
      <c r="E456" s="11"/>
      <c r="F456" s="54"/>
      <c r="G456" s="11"/>
      <c r="H456" s="54"/>
      <c r="J456" s="11"/>
    </row>
    <row r="457" spans="1:10" s="34" customFormat="1" ht="12.75">
      <c r="A457" s="68"/>
      <c r="D457" s="11"/>
      <c r="E457" s="11"/>
      <c r="F457" s="54"/>
      <c r="G457" s="11"/>
      <c r="J457" s="11"/>
    </row>
    <row r="458" spans="1:10" s="34" customFormat="1" ht="12.75">
      <c r="A458" s="68"/>
      <c r="D458" s="11"/>
      <c r="E458" s="11"/>
      <c r="F458" s="11"/>
      <c r="G458" s="11"/>
      <c r="H458" s="54"/>
      <c r="I458" s="54"/>
      <c r="J458" s="11"/>
    </row>
    <row r="459" spans="1:10" s="34" customFormat="1" ht="12.75">
      <c r="A459" s="68"/>
      <c r="D459" s="68"/>
      <c r="E459" s="57"/>
      <c r="F459" s="11"/>
      <c r="G459" s="11"/>
      <c r="J459" s="11"/>
    </row>
    <row r="460" spans="4:10" s="34" customFormat="1" ht="12.75">
      <c r="D460" s="11"/>
      <c r="E460" s="54"/>
      <c r="F460" s="11"/>
      <c r="G460" s="11"/>
      <c r="J460" s="11"/>
    </row>
    <row r="461" spans="4:10" s="34" customFormat="1" ht="12.75">
      <c r="D461" s="54"/>
      <c r="G461" s="11"/>
      <c r="J461" s="11"/>
    </row>
    <row r="462" spans="4:10" s="34" customFormat="1" ht="12.75">
      <c r="D462" s="54"/>
      <c r="G462" s="11"/>
      <c r="J462" s="11"/>
    </row>
    <row r="463" spans="1:10" s="34" customFormat="1" ht="12.75">
      <c r="A463" s="68"/>
      <c r="D463" s="54"/>
      <c r="F463" s="54"/>
      <c r="G463" s="11"/>
      <c r="J463" s="11"/>
    </row>
    <row r="464" spans="4:10" s="34" customFormat="1" ht="12.75">
      <c r="D464" s="54"/>
      <c r="E464" s="54"/>
      <c r="F464" s="54"/>
      <c r="G464" s="11"/>
      <c r="J464" s="11"/>
    </row>
    <row r="465" spans="4:10" s="34" customFormat="1" ht="12.75">
      <c r="D465" s="54"/>
      <c r="E465" s="54"/>
      <c r="F465" s="54"/>
      <c r="G465" s="11"/>
      <c r="J465" s="11"/>
    </row>
    <row r="466" spans="6:10" s="34" customFormat="1" ht="12.75">
      <c r="F466" s="54"/>
      <c r="G466" s="11"/>
      <c r="J466" s="11"/>
    </row>
    <row r="467" spans="6:10" s="34" customFormat="1" ht="12.75">
      <c r="F467" s="54"/>
      <c r="G467" s="11"/>
      <c r="J467" s="11"/>
    </row>
    <row r="468" spans="6:10" s="34" customFormat="1" ht="12.75">
      <c r="F468" s="54"/>
      <c r="G468" s="11"/>
      <c r="J468" s="11"/>
    </row>
    <row r="469" spans="6:10" s="34" customFormat="1" ht="12.75">
      <c r="F469" s="54"/>
      <c r="G469" s="11"/>
      <c r="J469" s="11"/>
    </row>
    <row r="470" spans="7:10" s="34" customFormat="1" ht="12.75">
      <c r="G470" s="11"/>
      <c r="J470" s="11"/>
    </row>
    <row r="471" spans="7:10" s="34" customFormat="1" ht="12.75">
      <c r="G471" s="11"/>
      <c r="J471" s="11"/>
    </row>
    <row r="472" spans="7:10" s="34" customFormat="1" ht="12.75">
      <c r="G472" s="11"/>
      <c r="J472" s="11"/>
    </row>
    <row r="473" spans="7:10" s="34" customFormat="1" ht="12.75">
      <c r="G473" s="11"/>
      <c r="J473" s="11"/>
    </row>
    <row r="474" spans="7:10" s="34" customFormat="1" ht="12.75">
      <c r="G474" s="11"/>
      <c r="J474" s="11"/>
    </row>
    <row r="475" spans="7:10" s="34" customFormat="1" ht="12.75">
      <c r="G475" s="11"/>
      <c r="J475" s="11"/>
    </row>
    <row r="476" spans="7:10" s="34" customFormat="1" ht="12.75">
      <c r="G476" s="11"/>
      <c r="J476" s="11"/>
    </row>
    <row r="477" spans="7:10" s="34" customFormat="1" ht="12.75">
      <c r="G477" s="11"/>
      <c r="J477" s="11"/>
    </row>
    <row r="478" spans="7:10" s="34" customFormat="1" ht="12.75">
      <c r="G478" s="11"/>
      <c r="J478" s="11"/>
    </row>
    <row r="479" spans="7:10" s="34" customFormat="1" ht="12.75">
      <c r="G479" s="11"/>
      <c r="J479" s="11"/>
    </row>
    <row r="480" spans="7:10" s="34" customFormat="1" ht="12.75">
      <c r="G480" s="11"/>
      <c r="J480" s="11"/>
    </row>
    <row r="481" spans="7:10" s="34" customFormat="1" ht="12.75">
      <c r="G481" s="11"/>
      <c r="J481" s="11"/>
    </row>
    <row r="482" spans="7:10" s="34" customFormat="1" ht="12.75">
      <c r="G482" s="11"/>
      <c r="J482" s="11"/>
    </row>
    <row r="483" spans="7:10" s="34" customFormat="1" ht="12.75">
      <c r="G483" s="11"/>
      <c r="J483" s="11"/>
    </row>
    <row r="484" spans="7:10" s="34" customFormat="1" ht="12.75">
      <c r="G484" s="11"/>
      <c r="J484" s="11"/>
    </row>
    <row r="485" spans="7:10" s="34" customFormat="1" ht="12.75">
      <c r="G485" s="11"/>
      <c r="J485" s="11"/>
    </row>
    <row r="486" spans="7:10" s="34" customFormat="1" ht="12.75">
      <c r="G486" s="11"/>
      <c r="J486" s="11"/>
    </row>
    <row r="487" spans="7:10" s="34" customFormat="1" ht="12.75">
      <c r="G487" s="11"/>
      <c r="J487" s="11"/>
    </row>
    <row r="488" spans="7:10" s="34" customFormat="1" ht="12.75">
      <c r="G488" s="11"/>
      <c r="J488" s="11"/>
    </row>
    <row r="489" spans="7:10" s="34" customFormat="1" ht="12.75">
      <c r="G489" s="11"/>
      <c r="J489" s="11"/>
    </row>
    <row r="490" spans="7:10" s="34" customFormat="1" ht="12.75">
      <c r="G490" s="11"/>
      <c r="J490" s="11"/>
    </row>
    <row r="491" spans="7:10" s="34" customFormat="1" ht="12.75">
      <c r="G491" s="11"/>
      <c r="J491" s="11"/>
    </row>
    <row r="492" spans="7:10" s="34" customFormat="1" ht="12.75">
      <c r="G492" s="11"/>
      <c r="J492" s="11"/>
    </row>
    <row r="493" spans="4:10" s="34" customFormat="1" ht="12.75">
      <c r="D493" s="11"/>
      <c r="E493" s="11"/>
      <c r="F493" s="11"/>
      <c r="G493" s="11"/>
      <c r="J493" s="11"/>
    </row>
    <row r="494" spans="4:10" s="34" customFormat="1" ht="12.75">
      <c r="D494" s="11"/>
      <c r="E494" s="69"/>
      <c r="F494" s="11"/>
      <c r="G494" s="11"/>
      <c r="J494" s="11"/>
    </row>
    <row r="495" spans="1:10" s="34" customFormat="1" ht="12.75">
      <c r="A495" s="65"/>
      <c r="G495" s="11"/>
      <c r="J495" s="11"/>
    </row>
    <row r="496" spans="7:10" s="34" customFormat="1" ht="12.75">
      <c r="G496" s="11"/>
      <c r="J496" s="11"/>
    </row>
    <row r="497" spans="4:10" s="34" customFormat="1" ht="12.75">
      <c r="D497" s="67"/>
      <c r="E497" s="67"/>
      <c r="F497" s="67"/>
      <c r="G497" s="11"/>
      <c r="J497" s="11"/>
    </row>
    <row r="498" spans="4:10" s="34" customFormat="1" ht="12.75">
      <c r="D498" s="67"/>
      <c r="E498" s="67"/>
      <c r="F498" s="67"/>
      <c r="G498" s="11"/>
      <c r="J498" s="11"/>
    </row>
    <row r="499" spans="4:10" s="34" customFormat="1" ht="12.75">
      <c r="D499" s="11"/>
      <c r="E499" s="11"/>
      <c r="F499" s="70"/>
      <c r="G499" s="11"/>
      <c r="J499" s="11"/>
    </row>
    <row r="500" spans="7:10" s="34" customFormat="1" ht="12.75">
      <c r="G500" s="11"/>
      <c r="J500" s="11"/>
    </row>
    <row r="501" spans="7:10" s="34" customFormat="1" ht="12.75">
      <c r="G501" s="11"/>
      <c r="J501" s="11"/>
    </row>
    <row r="502" spans="7:10" s="34" customFormat="1" ht="12.75">
      <c r="G502" s="11"/>
      <c r="J502" s="11"/>
    </row>
    <row r="503" spans="7:10" s="34" customFormat="1" ht="12.75">
      <c r="G503" s="11"/>
      <c r="J503" s="11"/>
    </row>
    <row r="504" spans="7:10" s="34" customFormat="1" ht="12.75">
      <c r="G504" s="11"/>
      <c r="J504" s="11"/>
    </row>
    <row r="505" spans="7:10" s="34" customFormat="1" ht="12.75">
      <c r="G505" s="11"/>
      <c r="J505" s="11"/>
    </row>
    <row r="506" spans="7:10" s="34" customFormat="1" ht="12.75">
      <c r="G506" s="11"/>
      <c r="J506" s="11"/>
    </row>
    <row r="507" spans="7:10" s="34" customFormat="1" ht="12.75">
      <c r="G507" s="11"/>
      <c r="J507" s="11"/>
    </row>
    <row r="508" spans="7:10" s="34" customFormat="1" ht="12.75">
      <c r="G508" s="11"/>
      <c r="J508" s="11"/>
    </row>
    <row r="509" spans="7:10" s="34" customFormat="1" ht="12.75">
      <c r="G509" s="11"/>
      <c r="J509" s="11"/>
    </row>
    <row r="510" spans="1:10" s="34" customFormat="1" ht="12.75">
      <c r="A510" s="65"/>
      <c r="G510" s="11"/>
      <c r="J510" s="11"/>
    </row>
    <row r="511" spans="5:10" s="34" customFormat="1" ht="12.75">
      <c r="E511" s="67"/>
      <c r="F511" s="67"/>
      <c r="G511" s="11"/>
      <c r="J511" s="11"/>
    </row>
    <row r="512" spans="1:10" s="34" customFormat="1" ht="12.75">
      <c r="A512" s="65"/>
      <c r="E512" s="67"/>
      <c r="F512" s="67"/>
      <c r="G512" s="11"/>
      <c r="J512" s="11"/>
    </row>
    <row r="513" spans="5:10" s="34" customFormat="1" ht="12.75">
      <c r="E513" s="67"/>
      <c r="F513" s="67"/>
      <c r="G513" s="11"/>
      <c r="J513" s="11"/>
    </row>
    <row r="514" spans="5:10" s="34" customFormat="1" ht="12.75">
      <c r="E514" s="11"/>
      <c r="F514" s="11"/>
      <c r="G514" s="11"/>
      <c r="J514" s="11"/>
    </row>
    <row r="515" spans="7:10" s="34" customFormat="1" ht="12.75">
      <c r="G515" s="11"/>
      <c r="J515" s="11"/>
    </row>
    <row r="516" spans="7:10" s="34" customFormat="1" ht="12.75">
      <c r="G516" s="11"/>
      <c r="J516" s="11"/>
    </row>
    <row r="517" spans="5:10" s="34" customFormat="1" ht="12.75">
      <c r="E517" s="11"/>
      <c r="F517" s="11"/>
      <c r="G517" s="11"/>
      <c r="J517" s="11"/>
    </row>
    <row r="518" spans="5:10" s="34" customFormat="1" ht="12.75">
      <c r="E518" s="11"/>
      <c r="F518" s="11"/>
      <c r="G518" s="11"/>
      <c r="J518" s="11"/>
    </row>
    <row r="519" spans="5:10" s="34" customFormat="1" ht="12.75">
      <c r="E519" s="11"/>
      <c r="F519" s="11"/>
      <c r="G519" s="11"/>
      <c r="J519" s="11"/>
    </row>
    <row r="520" spans="7:10" s="34" customFormat="1" ht="12.75">
      <c r="G520" s="11"/>
      <c r="J520" s="11"/>
    </row>
    <row r="521" spans="7:10" s="34" customFormat="1" ht="12.75">
      <c r="G521" s="11"/>
      <c r="J521" s="11"/>
    </row>
    <row r="522" spans="7:10" s="34" customFormat="1" ht="12.75">
      <c r="G522" s="11"/>
      <c r="J522" s="11"/>
    </row>
    <row r="523" spans="7:10" s="34" customFormat="1" ht="12.75">
      <c r="G523" s="11"/>
      <c r="J523" s="11"/>
    </row>
    <row r="524" spans="7:10" s="34" customFormat="1" ht="12.75">
      <c r="G524" s="11"/>
      <c r="J524" s="11"/>
    </row>
    <row r="525" spans="7:10" s="34" customFormat="1" ht="12.75">
      <c r="G525" s="11"/>
      <c r="J525" s="11"/>
    </row>
    <row r="526" spans="7:10" s="34" customFormat="1" ht="12.75">
      <c r="G526" s="11"/>
      <c r="J526" s="11"/>
    </row>
    <row r="527" spans="7:10" s="34" customFormat="1" ht="12.75">
      <c r="G527" s="11"/>
      <c r="J527" s="11"/>
    </row>
    <row r="528" spans="7:10" s="34" customFormat="1" ht="12.75">
      <c r="G528" s="11"/>
      <c r="J528" s="11"/>
    </row>
    <row r="529" spans="1:10" s="34" customFormat="1" ht="12.75">
      <c r="A529" s="65"/>
      <c r="G529" s="11"/>
      <c r="J529" s="11"/>
    </row>
    <row r="530" spans="7:10" s="34" customFormat="1" ht="12.75">
      <c r="G530" s="11"/>
      <c r="J530" s="11"/>
    </row>
    <row r="531" spans="7:10" s="34" customFormat="1" ht="12.75">
      <c r="G531" s="11"/>
      <c r="J531" s="11"/>
    </row>
    <row r="532" spans="7:10" s="34" customFormat="1" ht="12.75">
      <c r="G532" s="11"/>
      <c r="J532" s="11"/>
    </row>
    <row r="533" spans="7:10" s="34" customFormat="1" ht="12.75">
      <c r="G533" s="11"/>
      <c r="J533" s="11"/>
    </row>
    <row r="534" spans="7:10" s="34" customFormat="1" ht="12.75">
      <c r="G534" s="11"/>
      <c r="J534" s="11"/>
    </row>
    <row r="535" spans="1:10" s="34" customFormat="1" ht="12.75">
      <c r="A535" s="65"/>
      <c r="G535" s="11"/>
      <c r="J535" s="11"/>
    </row>
    <row r="536" spans="1:10" s="34" customFormat="1" ht="12.75">
      <c r="A536" s="65"/>
      <c r="G536" s="11"/>
      <c r="J536" s="11"/>
    </row>
    <row r="537" spans="7:10" s="34" customFormat="1" ht="12.75">
      <c r="G537" s="11"/>
      <c r="J537" s="11"/>
    </row>
    <row r="538" spans="7:10" s="34" customFormat="1" ht="12.75">
      <c r="G538" s="11"/>
      <c r="J538" s="11"/>
    </row>
    <row r="539" spans="7:10" s="34" customFormat="1" ht="12.75">
      <c r="G539" s="11"/>
      <c r="J539" s="11"/>
    </row>
    <row r="540" spans="7:10" s="34" customFormat="1" ht="12.75">
      <c r="G540" s="11"/>
      <c r="J540" s="11"/>
    </row>
    <row r="541" spans="7:10" s="34" customFormat="1" ht="12.75">
      <c r="G541" s="11"/>
      <c r="J541" s="11"/>
    </row>
    <row r="542" spans="1:10" s="34" customFormat="1" ht="12.75">
      <c r="A542" s="65"/>
      <c r="G542" s="11"/>
      <c r="J542" s="11"/>
    </row>
    <row r="543" spans="7:10" s="34" customFormat="1" ht="12.75">
      <c r="G543" s="11"/>
      <c r="J543" s="11"/>
    </row>
    <row r="544" spans="7:10" s="34" customFormat="1" ht="12.75">
      <c r="G544" s="11"/>
      <c r="J544" s="11"/>
    </row>
    <row r="545" spans="7:10" s="34" customFormat="1" ht="12.75">
      <c r="G545" s="11"/>
      <c r="J545" s="11"/>
    </row>
    <row r="546" spans="7:10" s="34" customFormat="1" ht="12.75">
      <c r="G546" s="11"/>
      <c r="J546" s="11"/>
    </row>
    <row r="547" spans="7:10" s="34" customFormat="1" ht="12.75">
      <c r="G547" s="11"/>
      <c r="J547" s="11"/>
    </row>
    <row r="548" spans="7:10" s="34" customFormat="1" ht="12.75">
      <c r="G548" s="11"/>
      <c r="J548" s="11"/>
    </row>
    <row r="549" spans="7:10" s="34" customFormat="1" ht="12.75">
      <c r="G549" s="11"/>
      <c r="J549" s="11"/>
    </row>
    <row r="550" spans="7:10" s="34" customFormat="1" ht="12.75">
      <c r="G550" s="11"/>
      <c r="J550" s="11"/>
    </row>
    <row r="551" spans="1:10" s="34" customFormat="1" ht="12.75">
      <c r="A551" s="65"/>
      <c r="G551" s="11"/>
      <c r="J551" s="11"/>
    </row>
    <row r="552" spans="7:10" s="34" customFormat="1" ht="12.75">
      <c r="G552" s="11"/>
      <c r="J552" s="11"/>
    </row>
    <row r="553" spans="7:10" s="34" customFormat="1" ht="12.75">
      <c r="G553" s="11"/>
      <c r="J553" s="11"/>
    </row>
    <row r="554" spans="7:10" s="34" customFormat="1" ht="12.75">
      <c r="G554" s="11"/>
      <c r="J554" s="11"/>
    </row>
    <row r="555" spans="7:10" s="34" customFormat="1" ht="12.75">
      <c r="G555" s="11"/>
      <c r="J555" s="11"/>
    </row>
    <row r="556" spans="1:10" s="34" customFormat="1" ht="12.75">
      <c r="A556" s="65"/>
      <c r="G556" s="11"/>
      <c r="J556" s="11"/>
    </row>
    <row r="557" spans="1:10" s="34" customFormat="1" ht="12.75">
      <c r="A557" s="65"/>
      <c r="G557" s="11"/>
      <c r="J557" s="11"/>
    </row>
    <row r="558" spans="7:10" s="34" customFormat="1" ht="12.75">
      <c r="G558" s="11"/>
      <c r="J558" s="11"/>
    </row>
    <row r="559" spans="7:10" s="34" customFormat="1" ht="12.75">
      <c r="G559" s="11"/>
      <c r="J559" s="11"/>
    </row>
    <row r="560" spans="7:10" s="34" customFormat="1" ht="12.75">
      <c r="G560" s="11"/>
      <c r="J560" s="11"/>
    </row>
    <row r="561" spans="7:10" s="34" customFormat="1" ht="12.75">
      <c r="G561" s="11"/>
      <c r="J561" s="11"/>
    </row>
    <row r="562" spans="7:10" s="34" customFormat="1" ht="12.75">
      <c r="G562" s="11"/>
      <c r="J562" s="11"/>
    </row>
    <row r="563" spans="7:10" s="34" customFormat="1" ht="12.75">
      <c r="G563" s="11"/>
      <c r="J563" s="11"/>
    </row>
    <row r="564" spans="7:10" s="34" customFormat="1" ht="12.75">
      <c r="G564" s="11"/>
      <c r="J564" s="11"/>
    </row>
    <row r="565" spans="7:10" s="34" customFormat="1" ht="12.75">
      <c r="G565" s="11"/>
      <c r="J565" s="11"/>
    </row>
    <row r="566" spans="7:10" s="34" customFormat="1" ht="12.75">
      <c r="G566" s="11"/>
      <c r="J566" s="11"/>
    </row>
    <row r="567" spans="7:10" s="34" customFormat="1" ht="12.75">
      <c r="G567" s="11"/>
      <c r="J567" s="11"/>
    </row>
    <row r="568" spans="7:10" s="34" customFormat="1" ht="12.75">
      <c r="G568" s="11"/>
      <c r="J568" s="11"/>
    </row>
    <row r="569" spans="7:10" s="34" customFormat="1" ht="12.75">
      <c r="G569" s="11"/>
      <c r="J569" s="11"/>
    </row>
    <row r="570" spans="7:10" s="34" customFormat="1" ht="12.75">
      <c r="G570" s="11"/>
      <c r="J570" s="11"/>
    </row>
    <row r="571" spans="7:10" s="34" customFormat="1" ht="12.75">
      <c r="G571" s="11"/>
      <c r="J571" s="11"/>
    </row>
    <row r="572" spans="7:10" s="34" customFormat="1" ht="12.75">
      <c r="G572" s="11"/>
      <c r="J572" s="11"/>
    </row>
    <row r="573" spans="1:10" s="34" customFormat="1" ht="12.75">
      <c r="A573" s="65"/>
      <c r="G573" s="11"/>
      <c r="J573" s="11"/>
    </row>
    <row r="574" spans="7:10" s="34" customFormat="1" ht="12.75">
      <c r="G574" s="11"/>
      <c r="J574" s="11"/>
    </row>
  </sheetData>
  <mergeCells count="4">
    <mergeCell ref="G62:H62"/>
    <mergeCell ref="E62:F62"/>
    <mergeCell ref="E245:F245"/>
    <mergeCell ref="G245:H245"/>
  </mergeCells>
  <printOptions/>
  <pageMargins left="0.56" right="0.49" top="1" bottom="1" header="0.5" footer="0.5"/>
  <pageSetup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Win Industries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Soon Yen Ting</dc:creator>
  <cp:keywords/>
  <dc:description/>
  <cp:lastModifiedBy>Soon Yen Ting</cp:lastModifiedBy>
  <cp:lastPrinted>2004-08-27T06:55:04Z</cp:lastPrinted>
  <dcterms:created xsi:type="dcterms:W3CDTF">2004-07-12T05:12:13Z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