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firstSheet="4" activeTab="4"/>
  </bookViews>
  <sheets>
    <sheet name="income statement" sheetId="1" r:id="rId1"/>
    <sheet name="balance sheet" sheetId="2" r:id="rId2"/>
    <sheet name="statement of changes in equ" sheetId="3" r:id="rId3"/>
    <sheet name="cash flows statements" sheetId="4" r:id="rId4"/>
    <sheet name="explanatory notes" sheetId="5" r:id="rId5"/>
    <sheet name="Sheet1" sheetId="6" r:id="rId6"/>
    <sheet name="Sheet2" sheetId="7" r:id="rId7"/>
    <sheet name="Sheet3" sheetId="8" r:id="rId8"/>
  </sheets>
  <externalReferences>
    <externalReference r:id="rId11"/>
    <externalReference r:id="rId12"/>
    <externalReference r:id="rId13"/>
    <externalReference r:id="rId14"/>
    <externalReference r:id="rId15"/>
    <externalReference r:id="rId16"/>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0">'income statement'!$A$1:$H$32</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<sst xmlns="http://schemas.openxmlformats.org/spreadsheetml/2006/main" count="247" uniqueCount="204">
  <si>
    <t>TA WIN HOLDINGS BERHAD (Company No. 291592-U)</t>
  </si>
  <si>
    <t>CONDENSED CONSOLIDATED INCOME STATEMENT</t>
  </si>
  <si>
    <t>Note</t>
  </si>
  <si>
    <t>RM'000</t>
  </si>
  <si>
    <t>Revenue</t>
  </si>
  <si>
    <t>Operating expenses</t>
  </si>
  <si>
    <t>Other operating income</t>
  </si>
  <si>
    <t>Finance expenses</t>
  </si>
  <si>
    <t>Taxation</t>
  </si>
  <si>
    <t>ordinary shares</t>
  </si>
  <si>
    <t>interim financial statements.</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</si>
  <si>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</si>
  <si>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</si>
  <si>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</si>
  <si>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</si>
  <si>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</si>
  <si>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</si>
  <si>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</si>
  <si>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</si>
  <si>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</si>
  <si>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</si>
  <si>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</si>
  <si>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</si>
  <si>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</si>
  <si>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</si>
  <si>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</si>
  <si>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</si>
  <si>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</si>
  <si>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</si>
  <si>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</si>
  <si>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</si>
  <si>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</si>
  <si>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</si>
  <si>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</si>
  <si>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</si>
  <si>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</si>
  <si>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</si>
  <si>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</si>
  <si>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</si>
  <si>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</si>
  <si>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</si>
  <si>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NTA per share</t>
  </si>
  <si>
    <t xml:space="preserve">CONDENSED CONSOLIDATED STATEMENTS OF  CHANGES IN EQUITY </t>
  </si>
  <si>
    <t>Share</t>
  </si>
  <si>
    <t xml:space="preserve">Share </t>
  </si>
  <si>
    <t xml:space="preserve">Distributable </t>
  </si>
  <si>
    <t>capital</t>
  </si>
  <si>
    <t>premium</t>
  </si>
  <si>
    <t>retained profits</t>
  </si>
  <si>
    <t>Total</t>
  </si>
  <si>
    <t>financial statements.</t>
  </si>
  <si>
    <t>Net cash used in investing activities</t>
  </si>
  <si>
    <t>Cash and cash equivalents comprise:</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</si>
  <si>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</si>
  <si>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</si>
  <si>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</si>
  <si>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</si>
  <si>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</si>
  <si>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</si>
  <si>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</si>
  <si>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</si>
  <si>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</si>
  <si>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</si>
  <si>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</si>
  <si>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</si>
  <si>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</si>
  <si>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</si>
  <si>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</si>
  <si>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</si>
  <si>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</si>
  <si>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</si>
  <si>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</si>
  <si>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</si>
  <si>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</si>
  <si>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</si>
  <si>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</si>
  <si>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</si>
  <si>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</si>
  <si>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</si>
  <si>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</si>
  <si>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</si>
  <si>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</si>
  <si>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</si>
  <si>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</si>
  <si>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</si>
  <si>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Year -To-Date</t>
  </si>
  <si>
    <t xml:space="preserve">    (RM'000)</t>
  </si>
  <si>
    <t xml:space="preserve">      (RM'000)</t>
  </si>
  <si>
    <t xml:space="preserve">   Revenue</t>
  </si>
  <si>
    <t xml:space="preserve">   Profit from operation</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</si>
  <si>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</si>
  <si>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</si>
  <si>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</si>
  <si>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</si>
  <si>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</si>
  <si>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</si>
  <si>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</si>
  <si>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</si>
  <si>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</si>
  <si>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</si>
  <si>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</si>
  <si>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</si>
  <si>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Borrowings and Debt Securities</t>
  </si>
  <si>
    <t>Breakdown of group borrowings are as follow:</t>
  </si>
  <si>
    <t xml:space="preserve">a. Short term borrowings </t>
  </si>
  <si>
    <t>Secured</t>
  </si>
  <si>
    <t>Unsecured</t>
  </si>
  <si>
    <t xml:space="preserve">ECR </t>
  </si>
  <si>
    <t>Bankers' acceptance</t>
  </si>
  <si>
    <t>Overdraft</t>
  </si>
  <si>
    <t>Revolving credit</t>
  </si>
  <si>
    <t>Term loan</t>
  </si>
  <si>
    <t xml:space="preserve">b. Long term borrowings </t>
  </si>
  <si>
    <t>All the Group's borrowings are dominated in Ringgit Malaysia (RM).</t>
  </si>
  <si>
    <t>Off Balance Sheet Financial Instruments</t>
  </si>
  <si>
    <t>Changes in Material Litigation</t>
  </si>
  <si>
    <t>Dividend</t>
  </si>
  <si>
    <t>Earnings Per Share</t>
  </si>
  <si>
    <t>Authorisation for Issue</t>
  </si>
  <si>
    <t>Net profits for the period</t>
  </si>
  <si>
    <t>Net profit for the period</t>
  </si>
  <si>
    <t xml:space="preserve">   Net profit for the period</t>
  </si>
  <si>
    <t xml:space="preserve">   Profit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</si>
  <si>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</si>
  <si>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</si>
  <si>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</si>
  <si>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</si>
  <si>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</si>
  <si>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</si>
  <si>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</si>
  <si>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</si>
  <si>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</si>
  <si>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</si>
  <si>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</si>
  <si>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</si>
  <si>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</si>
  <si>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</si>
  <si>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</si>
  <si>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</si>
  <si>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</si>
  <si>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</si>
  <si>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</si>
  <si>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</si>
  <si>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</si>
  <si>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Bank overdrafts (included within short term borrowings in Note 22)</t>
  </si>
  <si>
    <t>Purchase consideration</t>
  </si>
  <si>
    <t>Less: Provision for diminution in value</t>
  </si>
  <si>
    <t>Investment in quoted securities:</t>
  </si>
  <si>
    <t>At cost</t>
  </si>
  <si>
    <t>As at</t>
  </si>
  <si>
    <t>RM'000</t>
  </si>
  <si>
    <t>3 months ended</t>
  </si>
  <si>
    <t>At book value</t>
  </si>
  <si>
    <t>At market value</t>
  </si>
  <si>
    <t xml:space="preserve">Non-Distributable </t>
  </si>
  <si>
    <t>Part A - Explanatory Notes Pursuant to MASB 26</t>
  </si>
  <si>
    <t>3 months ended</t>
  </si>
  <si>
    <t>3 months ended</t>
  </si>
  <si>
    <t>3 months ended</t>
  </si>
  <si>
    <t>Net profit for the period (RM'000)</t>
  </si>
  <si>
    <t>Number of ordinary shares in issue ('000)</t>
  </si>
  <si>
    <t>Basic earnings per share (sen)</t>
  </si>
  <si>
    <t>20</t>
  </si>
  <si>
    <t>1.</t>
  </si>
  <si>
    <t>Proposed Bonus Issue</t>
  </si>
  <si>
    <t>2.</t>
  </si>
  <si>
    <t>Proposed Establishment of Employees' Share Option Scheme (ESOS)</t>
  </si>
  <si>
    <t>Hire Purchase</t>
  </si>
  <si>
    <t>Net cash generated from financing activities</t>
  </si>
  <si>
    <t>12 months ended</t>
  </si>
  <si>
    <t>31.12.2003</t>
  </si>
  <si>
    <t>12 months ended</t>
  </si>
  <si>
    <t>Basic earnings per share (sen)</t>
  </si>
  <si>
    <t>Profit before taxation</t>
  </si>
  <si>
    <t>FOR THE QUARTER ENDED 31 MARCH 2004 (UNAUDITED)</t>
  </si>
  <si>
    <t>the year ended 31 December 2003 and the accompanying explanatory notes attached to the</t>
  </si>
  <si>
    <t>AS AT 31 MARCH 2004 (UNAUDITED)</t>
  </si>
  <si>
    <t>FOR THE QUARTER ENDED 31 MARCH 2004 (UNAUDITED)</t>
  </si>
  <si>
    <t>At 1 January 2004</t>
  </si>
  <si>
    <t>At 31 March 2004</t>
  </si>
  <si>
    <t>At 1 January 2003</t>
  </si>
  <si>
    <t>statements for the year ended 31 December 2003 and the accompanying explanatory notes attached to the interim</t>
  </si>
  <si>
    <t>ended 31 December 2003 and the accompanying explanatory notes attached to the interim financial statements.</t>
  </si>
  <si>
    <t>FOR THE QUARTER ENDED 31 MARCH 2004 (UNAUDITED)</t>
  </si>
  <si>
    <t>At 31 March 2003</t>
  </si>
  <si>
    <t>Net cash used in operating activities</t>
  </si>
  <si>
    <t>statements for the year ended 31 December 2003 and the accompanying explanatory notes attached</t>
  </si>
  <si>
    <t>NOTES TO INTERIM FINANCIAL REPORT ENDED 31 MARCH 2004</t>
  </si>
  <si>
    <t>People's Republic of China</t>
  </si>
  <si>
    <t>Profit/(Loss) before taxation</t>
  </si>
  <si>
    <t xml:space="preserve"> 31.3.2004</t>
  </si>
  <si>
    <t>31.3.2004</t>
  </si>
  <si>
    <t>31.3.2004</t>
  </si>
  <si>
    <t>Cumulative</t>
  </si>
  <si>
    <t>Part B - Explanatory Notes Pursuant to Appendix 9B of the Listing Requirements of Bursa Malaysia Securities Berhad</t>
  </si>
  <si>
    <t>Profit from operations</t>
  </si>
  <si>
    <t>Profit before taxation</t>
  </si>
  <si>
    <t>Net profit for the period / year</t>
  </si>
  <si>
    <t>Net increase/(decrease) in cash and cash equivalents</t>
  </si>
  <si>
    <t>At end of financial period</t>
  </si>
  <si>
    <t>At beginning of financial period</t>
  </si>
  <si>
    <t>Changes in Contingent Liabilities and Contingent Assets</t>
  </si>
  <si>
    <t>31.3.2003</t>
  </si>
  <si>
    <t>CONDENSED CONSOLIDATED CASH FLOW STATEMENT</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</si>
</sst>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000_);_(* \(#,##0.000\);_(* &quot;-&quot;??_);_(@_)"/>
    <numFmt numFmtId="183" formatCode="_(* #,##0.0_);_(* \(#,##0.0\);_(* &quot;-&quot;??_);_(@_)"/>
    <numFmt numFmtId="184" formatCode="_(* #,##0_);_(* \(#,##0\);_(* &quot;-&quot;??_);_(@_)"/>
    <numFmt numFmtId="185" formatCode="_(* #,##0.0000_);_(* \(#,##0.0000\);_(* &quot;-&quot;??_);_(@_)"/>
    <numFmt numFmtId="186" formatCode="_(* #,##0.00_);_(* \(#,##0.00\);_(* &quot;-&quot;_);_(@_)"/>
    <numFmt numFmtId="187" formatCode="0.0%"/>
    <numFmt numFmtId="188" formatCode="0.0000"/>
    <numFmt numFmtId="189" formatCode="_(* #,##0.0000_);_(* \(#,##0.0000\);_(* &quot;-&quot;_);_(@_)"/>
    <numFmt numFmtId="190" formatCode="_(* #,##0.0000000_);_(* \(#,##0.0000000\);_(* &quot;-&quot;??_);_(@_)"/>
    <numFmt numFmtId="191" formatCode="_-* #,##0_-;\-* #,##0_-;_-* &quot;-&quot;??_-;_-@_-"/>
    <numFmt numFmtId="192" formatCode="0_);\(0\)"/>
    <numFmt numFmtId="193" formatCode="0.0"/>
    <numFmt numFmtId="194" formatCode="0_);[Red]\(0\)"/>
    <numFmt numFmtId="195" formatCode="0.00_)"/>
    <numFmt numFmtId="196" formatCode="#,##0.000"/>
    <numFmt numFmtId="197" formatCode="0.000%"/>
    <numFmt numFmtId="198" formatCode="_(* #,##0.0_);_(* \(#,##0.0\);_(* &quot;-&quot;?_);_(@_)"/>
    <numFmt numFmtId="199" formatCode="#,##0.00000_);\(#,##0.00000\)"/>
    <numFmt numFmtId="200" formatCode="mmm\-yyyy"/>
    <numFmt numFmtId="201" formatCode="&quot;NT$&quot;#,##0;\-&quot;NT$&quot;#,##0"/>
    <numFmt numFmtId="202" formatCode="0.00%;\(0.00\)%"/>
    <numFmt numFmtId="203" formatCode="#,##0.000_);[Red]\(#,##0.000\)"/>
    <numFmt numFmtId="204" formatCode="&quot;RM&quot;#,##0_);[Red]\(&quot;RM&quot;#,##0\)"/>
    <numFmt numFmtId="205" formatCode="d/m/yyyy"/>
    <numFmt numFmtId="206" formatCode="&quot;$&quot;#,##0.00"/>
    <numFmt numFmtId="207" formatCode="General_)"/>
    <numFmt numFmtId="208" formatCode="0\ \ "/>
    <numFmt numFmtId="209" formatCode="mm&quot;月&quot;dd&quot;日&quot;"/>
    <numFmt numFmtId="210" formatCode="_(* #,##0.0_);_(* \(#,##0.0\);_(* &quot;-&quot;_);_(@_)"/>
    <numFmt numFmtId="211" formatCode="_(* #,##0.000_);_(* \(#,##0.000\);_(* &quot;-&quot;_);_(@_)"/>
    <numFmt numFmtId="212" formatCode="_-* #,##0.0_-;\-* #,##0.0_-;_-* &quot;-&quot;??_-;_-@_-"/>
  </numFmts>
  <fonts count="18">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sz val="10"/>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05" fontId="3" fillId="0" borderId="0">
      <alignment/>
      <protection/>
    </xf>
    <xf numFmtId="206" fontId="3" fillId="0" borderId="0">
      <alignment/>
      <protection/>
    </xf>
    <xf numFmtId="0" fontId="2" fillId="3" borderId="0">
      <alignment horizontal="right"/>
      <protection/>
    </xf>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02" fontId="4" fillId="0" borderId="0">
      <alignment/>
      <protection locked="0"/>
    </xf>
    <xf numFmtId="203" fontId="3" fillId="0" borderId="0">
      <alignment/>
      <protection locked="0"/>
    </xf>
    <xf numFmtId="0" fontId="9" fillId="0" borderId="0" applyNumberFormat="0" applyFill="0" applyBorder="0" applyAlignment="0" applyProtection="0"/>
    <xf numFmtId="197" fontId="3" fillId="0" borderId="0">
      <alignment/>
      <protection locked="0"/>
    </xf>
    <xf numFmtId="197" fontId="3" fillId="0" borderId="0">
      <alignment/>
      <protection locked="0"/>
    </xf>
    <xf numFmtId="0" fontId="8" fillId="0" borderId="0" applyNumberFormat="0" applyFill="0" applyBorder="0" applyAlignment="0" applyProtection="0"/>
    <xf numFmtId="201" fontId="3" fillId="0" borderId="0">
      <alignment horizontal="center"/>
      <protection/>
    </xf>
    <xf numFmtId="204" fontId="3" fillId="0" borderId="0" applyFont="0" applyFill="0" applyBorder="0" applyAlignment="0" applyProtection="0"/>
    <xf numFmtId="195" fontId="5" fillId="0" borderId="0">
      <alignment/>
      <protection/>
    </xf>
    <xf numFmtId="0" fontId="0" fillId="0" borderId="0">
      <alignment/>
      <protection/>
    </xf>
    <xf numFmtId="9" fontId="0" fillId="0" borderId="0" applyFont="0" applyFill="0" applyBorder="0" applyAlignment="0" applyProtection="0"/>
    <xf numFmtId="207" fontId="6" fillId="0" borderId="0">
      <alignment/>
      <protection/>
    </xf>
    <xf numFmtId="0" fontId="7" fillId="0" borderId="0">
      <alignment/>
      <protection/>
    </xf>
    <xf numFmtId="197" fontId="3" fillId="0" borderId="3">
      <alignment/>
      <protection locked="0"/>
    </xf>
    <xf numFmtId="0" fontId="3" fillId="0" borderId="0">
      <alignment/>
      <protection/>
    </xf>
    <xf numFmtId="0" fontId="0" fillId="0" borderId="0">
      <alignment/>
      <protection/>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98">
    <xf numFmtId="0" fontId="0" fillId="0" borderId="0" xfId="0" applyAlignment="1">
      <alignment/>
    </xf>
    <xf numFmtId="184" fontId="10" fillId="0" borderId="0" xfId="48" applyNumberFormat="1" applyFont="1" applyAlignment="1">
      <alignment horizontal="left"/>
    </xf>
    <xf numFmtId="184" fontId="11" fillId="0" borderId="0" xfId="48" applyNumberFormat="1" applyFont="1" applyAlignment="1">
      <alignment/>
    </xf>
    <xf numFmtId="184" fontId="11" fillId="0" borderId="0" xfId="48" applyNumberFormat="1" applyFont="1" applyAlignment="1">
      <alignment horizontal="center"/>
    </xf>
    <xf numFmtId="184" fontId="10" fillId="0" borderId="0" xfId="48" applyNumberFormat="1" applyFont="1" applyAlignment="1">
      <alignment/>
    </xf>
    <xf numFmtId="184" fontId="10" fillId="0" borderId="0" xfId="48" applyNumberFormat="1" applyFont="1" applyAlignment="1">
      <alignment horizontal="center"/>
    </xf>
    <xf numFmtId="15" fontId="10" fillId="0" borderId="0" xfId="48" applyNumberFormat="1" applyFont="1" applyAlignment="1">
      <alignment horizontal="center"/>
    </xf>
    <xf numFmtId="15" fontId="11" fillId="0" borderId="0" xfId="48" applyNumberFormat="1" applyFont="1" applyAlignment="1">
      <alignment horizontal="center"/>
    </xf>
    <xf numFmtId="0" fontId="12" fillId="0" borderId="0" xfId="39" applyFont="1">
      <alignment/>
      <protection/>
    </xf>
    <xf numFmtId="0" fontId="12" fillId="0" borderId="0" xfId="39" applyFont="1" applyAlignment="1">
      <alignment horizontal="center"/>
      <protection/>
    </xf>
    <xf numFmtId="184" fontId="12" fillId="0" borderId="0" xfId="48" applyNumberFormat="1" applyFont="1" applyAlignment="1">
      <alignment/>
    </xf>
    <xf numFmtId="184" fontId="12" fillId="0" borderId="0" xfId="48" applyNumberFormat="1" applyFont="1" applyBorder="1" applyAlignment="1">
      <alignment/>
    </xf>
    <xf numFmtId="184" fontId="12" fillId="0" borderId="4" xfId="48" applyNumberFormat="1" applyFont="1" applyBorder="1" applyAlignment="1">
      <alignment/>
    </xf>
    <xf numFmtId="184" fontId="12" fillId="0" borderId="0" xfId="39" applyNumberFormat="1" applyFont="1">
      <alignment/>
      <protection/>
    </xf>
    <xf numFmtId="184" fontId="12" fillId="0" borderId="5" xfId="48" applyNumberFormat="1" applyFont="1" applyBorder="1" applyAlignment="1">
      <alignment/>
    </xf>
    <xf numFmtId="43" fontId="12" fillId="0" borderId="5" xfId="48" applyNumberFormat="1" applyFont="1" applyBorder="1" applyAlignment="1">
      <alignment/>
    </xf>
    <xf numFmtId="184" fontId="12" fillId="0" borderId="0" xfId="39" applyNumberFormat="1" applyFont="1" applyAlignment="1">
      <alignment horizontal="center"/>
      <protection/>
    </xf>
    <xf numFmtId="184" fontId="12" fillId="0" borderId="0" xfId="48" applyNumberFormat="1" applyFont="1" applyAlignment="1">
      <alignment horizontal="center"/>
    </xf>
    <xf numFmtId="184" fontId="12" fillId="0" borderId="0" xfId="48" applyNumberFormat="1" applyFont="1" applyBorder="1" applyAlignment="1">
      <alignment horizontal="center"/>
    </xf>
    <xf numFmtId="41" fontId="10" fillId="0" borderId="0" xfId="48" applyNumberFormat="1" applyFont="1" applyAlignment="1">
      <alignment horizontal="left"/>
    </xf>
    <xf numFmtId="41" fontId="11" fillId="0" borderId="0" xfId="48" applyNumberFormat="1" applyFont="1" applyAlignment="1">
      <alignment horizontal="left"/>
    </xf>
    <xf numFmtId="41" fontId="11" fillId="0" borderId="0" xfId="48" applyNumberFormat="1" applyFont="1" applyAlignment="1">
      <alignment/>
    </xf>
    <xf numFmtId="41" fontId="11" fillId="0" borderId="0" xfId="48" applyNumberFormat="1" applyFont="1" applyAlignment="1">
      <alignment horizontal="center"/>
    </xf>
    <xf numFmtId="41" fontId="10" fillId="0" borderId="0" xfId="48" applyNumberFormat="1" applyFont="1" applyAlignment="1">
      <alignment horizontal="center"/>
    </xf>
    <xf numFmtId="184" fontId="10" fillId="0" borderId="0" xfId="48" applyNumberFormat="1" applyFont="1" applyAlignment="1">
      <alignment horizontal="right"/>
    </xf>
    <xf numFmtId="41" fontId="10" fillId="0" borderId="0" xfId="48" applyNumberFormat="1" applyFont="1" applyAlignment="1">
      <alignment horizontal="right"/>
    </xf>
    <xf numFmtId="41" fontId="11" fillId="0" borderId="0" xfId="48" applyNumberFormat="1" applyFont="1" applyAlignment="1" quotePrefix="1">
      <alignment horizontal="center"/>
    </xf>
    <xf numFmtId="41" fontId="11" fillId="0" borderId="0" xfId="48" applyNumberFormat="1" applyFont="1" applyBorder="1" applyAlignment="1">
      <alignment horizontal="right"/>
    </xf>
    <xf numFmtId="184" fontId="11" fillId="0" borderId="6" xfId="48" applyNumberFormat="1" applyFont="1" applyBorder="1" applyAlignment="1">
      <alignment/>
    </xf>
    <xf numFmtId="41" fontId="11" fillId="0" borderId="6" xfId="48" applyNumberFormat="1" applyFont="1" applyBorder="1" applyAlignment="1">
      <alignment horizontal="right"/>
    </xf>
    <xf numFmtId="184" fontId="11" fillId="0" borderId="7" xfId="48" applyNumberFormat="1" applyFont="1" applyBorder="1" applyAlignment="1">
      <alignment/>
    </xf>
    <xf numFmtId="41" fontId="11" fillId="0" borderId="7" xfId="48" applyNumberFormat="1" applyFont="1" applyBorder="1" applyAlignment="1">
      <alignment horizontal="right"/>
    </xf>
    <xf numFmtId="41" fontId="11" fillId="0" borderId="7" xfId="48" applyNumberFormat="1" applyFont="1" applyBorder="1" applyAlignment="1">
      <alignment/>
    </xf>
    <xf numFmtId="184" fontId="11" fillId="0" borderId="1" xfId="48" applyNumberFormat="1" applyFont="1" applyBorder="1" applyAlignment="1">
      <alignment/>
    </xf>
    <xf numFmtId="184" fontId="11" fillId="0" borderId="4" xfId="48" applyNumberFormat="1" applyFont="1" applyBorder="1" applyAlignment="1">
      <alignment/>
    </xf>
    <xf numFmtId="41" fontId="11" fillId="0" borderId="4" xfId="48" applyNumberFormat="1" applyFont="1" applyBorder="1" applyAlignment="1">
      <alignment horizontal="right"/>
    </xf>
    <xf numFmtId="184" fontId="11" fillId="0" borderId="2" xfId="48" applyNumberFormat="1" applyFont="1" applyBorder="1" applyAlignment="1">
      <alignment/>
    </xf>
    <xf numFmtId="41" fontId="11" fillId="0" borderId="0" xfId="48" applyNumberFormat="1" applyFont="1" applyBorder="1" applyAlignment="1">
      <alignment/>
    </xf>
    <xf numFmtId="189" fontId="11" fillId="0" borderId="0" xfId="48" applyNumberFormat="1" applyFont="1" applyAlignment="1">
      <alignment horizontal="right"/>
    </xf>
    <xf numFmtId="41" fontId="11" fillId="0" borderId="0" xfId="48" applyNumberFormat="1" applyFont="1" applyAlignment="1">
      <alignment horizontal="right"/>
    </xf>
    <xf numFmtId="0" fontId="12" fillId="0" borderId="0" xfId="39" applyFont="1" applyBorder="1">
      <alignment/>
      <protection/>
    </xf>
    <xf numFmtId="0" fontId="0" fillId="0" borderId="0" xfId="39">
      <alignment/>
      <protection/>
    </xf>
    <xf numFmtId="0" fontId="0" fillId="0" borderId="0" xfId="39" applyAlignment="1">
      <alignment horizontal="center"/>
      <protection/>
    </xf>
    <xf numFmtId="15" fontId="10" fillId="0" borderId="0" xfId="39" applyNumberFormat="1" applyFont="1">
      <alignment/>
      <protection/>
    </xf>
    <xf numFmtId="0" fontId="13" fillId="0" borderId="0" xfId="39" applyFont="1" applyAlignment="1">
      <alignment horizontal="right"/>
      <protection/>
    </xf>
    <xf numFmtId="0" fontId="13" fillId="0" borderId="0" xfId="39" applyFont="1" applyAlignment="1">
      <alignment horizontal="center"/>
      <protection/>
    </xf>
    <xf numFmtId="0" fontId="13" fillId="0" borderId="0" xfId="39" applyFont="1" applyAlignment="1">
      <alignment horizontal="left"/>
      <protection/>
    </xf>
    <xf numFmtId="0" fontId="13" fillId="0" borderId="0" xfId="39" applyFont="1">
      <alignment/>
      <protection/>
    </xf>
    <xf numFmtId="184" fontId="12" fillId="0" borderId="3" xfId="48" applyNumberFormat="1" applyFont="1" applyBorder="1" applyAlignment="1">
      <alignment/>
    </xf>
    <xf numFmtId="184" fontId="12" fillId="0" borderId="0" xfId="48" applyNumberFormat="1" applyFont="1" applyAlignment="1">
      <alignment horizontal="right"/>
    </xf>
    <xf numFmtId="0" fontId="14" fillId="0" borderId="0" xfId="39" applyFont="1">
      <alignment/>
      <protection/>
    </xf>
    <xf numFmtId="0" fontId="10" fillId="0" borderId="0" xfId="39" applyFont="1">
      <alignment/>
      <protection/>
    </xf>
    <xf numFmtId="0" fontId="11" fillId="0" borderId="0" xfId="39" applyFont="1" applyAlignment="1">
      <alignment horizontal="right"/>
      <protection/>
    </xf>
    <xf numFmtId="184" fontId="11" fillId="0" borderId="8" xfId="48" applyNumberFormat="1" applyFont="1" applyBorder="1" applyAlignment="1">
      <alignment/>
    </xf>
    <xf numFmtId="184" fontId="11" fillId="0" borderId="8" xfId="48" applyNumberFormat="1" applyFont="1" applyBorder="1" applyAlignment="1">
      <alignment horizontal="right"/>
    </xf>
    <xf numFmtId="184" fontId="11" fillId="0" borderId="0" xfId="48" applyNumberFormat="1" applyFont="1" applyAlignment="1">
      <alignment horizontal="right"/>
    </xf>
    <xf numFmtId="184" fontId="11" fillId="0" borderId="0" xfId="48" applyNumberFormat="1" applyFont="1" applyBorder="1" applyAlignment="1">
      <alignment horizontal="right"/>
    </xf>
    <xf numFmtId="184" fontId="14" fillId="0" borderId="0" xfId="39" applyNumberFormat="1" applyFont="1">
      <alignment/>
      <protection/>
    </xf>
    <xf numFmtId="0" fontId="11" fillId="0" borderId="0" xfId="39" applyFont="1">
      <alignment/>
      <protection/>
    </xf>
    <xf numFmtId="0" fontId="15" fillId="0" borderId="0" xfId="39" applyFont="1" applyAlignment="1">
      <alignment horizontal="left"/>
      <protection/>
    </xf>
    <xf numFmtId="0" fontId="13" fillId="0" borderId="0" xfId="39" applyFont="1" quotePrefix="1">
      <alignment/>
      <protection/>
    </xf>
    <xf numFmtId="184" fontId="12" fillId="0" borderId="9" xfId="48" applyNumberFormat="1" applyFont="1" applyBorder="1" applyAlignment="1">
      <alignment/>
    </xf>
    <xf numFmtId="0" fontId="13" fillId="0" borderId="0" xfId="39" applyFont="1" applyAlignment="1" quotePrefix="1">
      <alignment horizontal="left"/>
      <protection/>
    </xf>
    <xf numFmtId="0" fontId="12" fillId="0" borderId="0" xfId="39" applyFont="1" applyAlignment="1">
      <alignment horizontal="left"/>
      <protection/>
    </xf>
    <xf numFmtId="0" fontId="10" fillId="0" borderId="0" xfId="39" applyFont="1" applyAlignment="1" quotePrefix="1">
      <alignment horizontal="left"/>
      <protection/>
    </xf>
    <xf numFmtId="184" fontId="12" fillId="0" borderId="0" xfId="39" applyNumberFormat="1" applyFont="1" applyBorder="1">
      <alignment/>
      <protection/>
    </xf>
    <xf numFmtId="184" fontId="12" fillId="0" borderId="0" xfId="39" applyNumberFormat="1" applyFont="1" applyAlignment="1">
      <alignment horizontal="right"/>
      <protection/>
    </xf>
    <xf numFmtId="0" fontId="16" fillId="0" borderId="0" xfId="39" applyFont="1" applyAlignment="1">
      <alignment horizontal="right"/>
      <protection/>
    </xf>
    <xf numFmtId="43" fontId="12" fillId="0" borderId="0" xfId="48" applyFont="1" applyBorder="1" applyAlignment="1">
      <alignment/>
    </xf>
    <xf numFmtId="41" fontId="12" fillId="0" borderId="0" xfId="39" applyNumberFormat="1" applyFont="1">
      <alignment/>
      <protection/>
    </xf>
    <xf numFmtId="184" fontId="12" fillId="0" borderId="4" xfId="39" applyNumberFormat="1" applyFont="1" applyBorder="1">
      <alignment/>
      <protection/>
    </xf>
    <xf numFmtId="43" fontId="12" fillId="0" borderId="0" xfId="48" applyFont="1" applyAlignment="1">
      <alignment/>
    </xf>
    <xf numFmtId="184" fontId="12" fillId="0" borderId="8" xfId="48" applyNumberFormat="1" applyFont="1" applyBorder="1" applyAlignment="1">
      <alignment/>
    </xf>
    <xf numFmtId="184" fontId="12" fillId="0" borderId="8" xfId="39" applyNumberFormat="1" applyFont="1" applyBorder="1">
      <alignment/>
      <protection/>
    </xf>
    <xf numFmtId="184" fontId="12" fillId="0" borderId="5" xfId="39" applyNumberFormat="1" applyFont="1" applyBorder="1">
      <alignment/>
      <protection/>
    </xf>
    <xf numFmtId="184" fontId="12" fillId="0" borderId="0" xfId="48" applyNumberFormat="1" applyFont="1" applyAlignment="1" quotePrefix="1">
      <alignment/>
    </xf>
    <xf numFmtId="0" fontId="13" fillId="0" borderId="0" xfId="39" applyFont="1" applyBorder="1">
      <alignment/>
      <protection/>
    </xf>
    <xf numFmtId="0" fontId="16" fillId="0" borderId="0" xfId="39" applyFont="1" applyBorder="1" applyAlignment="1">
      <alignment horizontal="right"/>
      <protection/>
    </xf>
    <xf numFmtId="0" fontId="13" fillId="0" borderId="0" xfId="39" applyFont="1" applyBorder="1" applyAlignment="1">
      <alignment horizontal="right"/>
      <protection/>
    </xf>
    <xf numFmtId="41" fontId="12" fillId="0" borderId="0" xfId="39" applyNumberFormat="1" applyFont="1" applyBorder="1">
      <alignment/>
      <protection/>
    </xf>
    <xf numFmtId="184" fontId="12" fillId="0" borderId="0" xfId="48" applyNumberFormat="1" applyFont="1" applyBorder="1" applyAlignment="1">
      <alignment horizontal="right"/>
    </xf>
    <xf numFmtId="43" fontId="12" fillId="0" borderId="0" xfId="39" applyNumberFormat="1" applyFont="1" applyBorder="1">
      <alignment/>
      <protection/>
    </xf>
    <xf numFmtId="15" fontId="17" fillId="0" borderId="0" xfId="39" applyNumberFormat="1" applyFont="1">
      <alignment/>
      <protection/>
    </xf>
    <xf numFmtId="15" fontId="17" fillId="0" borderId="0" xfId="39" applyNumberFormat="1" applyFont="1" applyAlignment="1">
      <alignment horizontal="right"/>
      <protection/>
    </xf>
    <xf numFmtId="15" fontId="10" fillId="0" borderId="0" xfId="48" applyNumberFormat="1" applyFont="1" applyAlignment="1">
      <alignment horizontal="right"/>
    </xf>
    <xf numFmtId="191" fontId="12" fillId="0" borderId="0" xfId="26" applyNumberFormat="1" applyFont="1" applyAlignment="1">
      <alignment/>
    </xf>
    <xf numFmtId="9" fontId="12" fillId="0" borderId="0" xfId="40" applyFont="1" applyAlignment="1">
      <alignment/>
    </xf>
    <xf numFmtId="171" fontId="12" fillId="0" borderId="2" xfId="26" applyFont="1" applyBorder="1" applyAlignment="1">
      <alignment/>
    </xf>
    <xf numFmtId="9" fontId="12" fillId="0" borderId="0" xfId="40" applyFont="1" applyAlignment="1">
      <alignment horizontal="center"/>
    </xf>
    <xf numFmtId="9" fontId="12" fillId="0" borderId="0" xfId="40" applyFont="1" applyBorder="1" applyAlignment="1">
      <alignment/>
    </xf>
    <xf numFmtId="43" fontId="12" fillId="0" borderId="4" xfId="48" applyFont="1" applyBorder="1" applyAlignment="1">
      <alignment/>
    </xf>
    <xf numFmtId="171" fontId="12" fillId="0" borderId="0" xfId="39" applyNumberFormat="1" applyFont="1">
      <alignment/>
      <protection/>
    </xf>
    <xf numFmtId="184" fontId="11" fillId="0" borderId="0" xfId="48" applyNumberFormat="1" applyFont="1" applyBorder="1" applyAlignment="1">
      <alignment/>
    </xf>
    <xf numFmtId="0" fontId="14" fillId="0" borderId="0" xfId="39" applyFont="1" applyBorder="1">
      <alignment/>
      <protection/>
    </xf>
    <xf numFmtId="184" fontId="11" fillId="0" borderId="4" xfId="48" applyNumberFormat="1" applyFont="1" applyBorder="1" applyAlignment="1">
      <alignment horizontal="right"/>
    </xf>
    <xf numFmtId="171" fontId="12" fillId="0" borderId="0" xfId="26" applyFont="1" applyBorder="1" applyAlignment="1">
      <alignment/>
    </xf>
    <xf numFmtId="184" fontId="10" fillId="0" borderId="0" xfId="48" applyNumberFormat="1" applyFont="1" applyAlignment="1">
      <alignment horizontal="center"/>
    </xf>
    <xf numFmtId="0" fontId="13" fillId="0" borderId="0" xfId="39" applyFont="1" applyAlignment="1">
      <alignment horizontal="right"/>
      <protection/>
    </xf>
  </cellXfs>
  <cellStyles count="37">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Standard_A" xfId="42"/>
    <cellStyle name="Total" xfId="43"/>
    <cellStyle name="一般_Consol2003-working" xfId="44"/>
    <cellStyle name="一般_Deferred tax-1" xfId="45"/>
    <cellStyle name="一般_TAWIN_AWP02" xfId="46"/>
    <cellStyle name="千分位[0]_Consol2003-working" xfId="47"/>
    <cellStyle name="千分位_Consol2003-working" xfId="48"/>
    <cellStyle name="貨幣 [0]_Consol2003-working" xfId="49"/>
    <cellStyle name="貨幣_Consol2003-working"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0</xdr:colOff>
      <xdr:row>19</xdr:row>
      <xdr:rowOff>0</xdr:rowOff>
    </xdr:to>
    <xdr:sp>
      <xdr:nvSpPr>
        <xdr:cNvPr id="1" name="TextBox 1"/>
        <xdr:cNvSpPr txBox="1">
          <a:spLocks noChangeArrowheads="1"/>
        </xdr:cNvSpPr>
      </xdr:nvSpPr>
      <xdr:spPr>
        <a:xfrm>
          <a:off x="219075" y="1409700"/>
          <a:ext cx="9144000" cy="17811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 
The condensed financial statements for the financial quarter and the financial year ended 31 December 2002 have been prepared in compliance with MASB 26, 'Interim Financial Reporting' and paragraph 9.22 of the Kuala Lumpur Stock Exchange Listing Requirements.
The accounting policies and presentation adopted by the Group for the condensed financial statements are consistent with those adopted in the latest audited financial statements of Ta Win Holdings Berhad (‘TWHB’) Group.
</a:t>
          </a:r>
        </a:p>
      </xdr:txBody>
    </xdr:sp>
    <xdr:clientData/>
  </xdr:twoCellAnchor>
  <xdr:twoCellAnchor>
    <xdr:from>
      <xdr:col>1</xdr:col>
      <xdr:colOff>0</xdr:colOff>
      <xdr:row>22</xdr:row>
      <xdr:rowOff>0</xdr:rowOff>
    </xdr:from>
    <xdr:to>
      <xdr:col>8</xdr:col>
      <xdr:colOff>0</xdr:colOff>
      <xdr:row>24</xdr:row>
      <xdr:rowOff>0</xdr:rowOff>
    </xdr:to>
    <xdr:sp>
      <xdr:nvSpPr>
        <xdr:cNvPr id="2" name="TextBox 2"/>
        <xdr:cNvSpPr txBox="1">
          <a:spLocks noChangeArrowheads="1"/>
        </xdr:cNvSpPr>
      </xdr:nvSpPr>
      <xdr:spPr>
        <a:xfrm>
          <a:off x="219075" y="3676650"/>
          <a:ext cx="9144000"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2003 was not qualified.</a:t>
          </a:r>
        </a:p>
      </xdr:txBody>
    </xdr:sp>
    <xdr:clientData/>
  </xdr:twoCellAnchor>
  <xdr:twoCellAnchor>
    <xdr:from>
      <xdr:col>1</xdr:col>
      <xdr:colOff>0</xdr:colOff>
      <xdr:row>27</xdr:row>
      <xdr:rowOff>0</xdr:rowOff>
    </xdr:from>
    <xdr:to>
      <xdr:col>8</xdr:col>
      <xdr:colOff>0</xdr:colOff>
      <xdr:row>30</xdr:row>
      <xdr:rowOff>0</xdr:rowOff>
    </xdr:to>
    <xdr:sp>
      <xdr:nvSpPr>
        <xdr:cNvPr id="3" name="TextBox 3"/>
        <xdr:cNvSpPr txBox="1">
          <a:spLocks noChangeArrowheads="1"/>
        </xdr:cNvSpPr>
      </xdr:nvSpPr>
      <xdr:spPr>
        <a:xfrm>
          <a:off x="219075" y="4486275"/>
          <a:ext cx="9144000" cy="54292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However, sales are usually lower in the first quarter compared to other quarters. 
</a:t>
          </a:r>
        </a:p>
      </xdr:txBody>
    </xdr:sp>
    <xdr:clientData/>
  </xdr:twoCellAnchor>
  <xdr:twoCellAnchor>
    <xdr:from>
      <xdr:col>1</xdr:col>
      <xdr:colOff>0</xdr:colOff>
      <xdr:row>33</xdr:row>
      <xdr:rowOff>0</xdr:rowOff>
    </xdr:from>
    <xdr:to>
      <xdr:col>8</xdr:col>
      <xdr:colOff>0</xdr:colOff>
      <xdr:row>36</xdr:row>
      <xdr:rowOff>0</xdr:rowOff>
    </xdr:to>
    <xdr:sp>
      <xdr:nvSpPr>
        <xdr:cNvPr id="4" name="TextBox 4"/>
        <xdr:cNvSpPr txBox="1">
          <a:spLocks noChangeArrowheads="1"/>
        </xdr:cNvSpPr>
      </xdr:nvSpPr>
      <xdr:spPr>
        <a:xfrm>
          <a:off x="219075" y="5600700"/>
          <a:ext cx="9144000"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39</xdr:row>
      <xdr:rowOff>0</xdr:rowOff>
    </xdr:from>
    <xdr:to>
      <xdr:col>8</xdr:col>
      <xdr:colOff>0</xdr:colOff>
      <xdr:row>42</xdr:row>
      <xdr:rowOff>0</xdr:rowOff>
    </xdr:to>
    <xdr:sp>
      <xdr:nvSpPr>
        <xdr:cNvPr id="5" name="TextBox 5"/>
        <xdr:cNvSpPr txBox="1">
          <a:spLocks noChangeArrowheads="1"/>
        </xdr:cNvSpPr>
      </xdr:nvSpPr>
      <xdr:spPr>
        <a:xfrm>
          <a:off x="219075" y="6715125"/>
          <a:ext cx="9144000" cy="58102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1</xdr:col>
      <xdr:colOff>0</xdr:colOff>
      <xdr:row>45</xdr:row>
      <xdr:rowOff>47625</xdr:rowOff>
    </xdr:from>
    <xdr:to>
      <xdr:col>8</xdr:col>
      <xdr:colOff>0</xdr:colOff>
      <xdr:row>49</xdr:row>
      <xdr:rowOff>0</xdr:rowOff>
    </xdr:to>
    <xdr:sp>
      <xdr:nvSpPr>
        <xdr:cNvPr id="6" name="TextBox 6"/>
        <xdr:cNvSpPr txBox="1">
          <a:spLocks noChangeArrowheads="1"/>
        </xdr:cNvSpPr>
      </xdr:nvSpPr>
      <xdr:spPr>
        <a:xfrm>
          <a:off x="219075" y="7829550"/>
          <a:ext cx="9144000"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period.</a:t>
          </a:r>
        </a:p>
      </xdr:txBody>
    </xdr:sp>
    <xdr:clientData/>
  </xdr:twoCellAnchor>
  <xdr:twoCellAnchor>
    <xdr:from>
      <xdr:col>1</xdr:col>
      <xdr:colOff>0</xdr:colOff>
      <xdr:row>83</xdr:row>
      <xdr:rowOff>0</xdr:rowOff>
    </xdr:from>
    <xdr:to>
      <xdr:col>8</xdr:col>
      <xdr:colOff>0</xdr:colOff>
      <xdr:row>85</xdr:row>
      <xdr:rowOff>0</xdr:rowOff>
    </xdr:to>
    <xdr:sp>
      <xdr:nvSpPr>
        <xdr:cNvPr id="7" name="TextBox 7"/>
        <xdr:cNvSpPr txBox="1">
          <a:spLocks noChangeArrowheads="1"/>
        </xdr:cNvSpPr>
      </xdr:nvSpPr>
      <xdr:spPr>
        <a:xfrm>
          <a:off x="219075" y="14525625"/>
          <a:ext cx="9144000" cy="37147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contingent liabilities or contingent assets since the last annual balance sheet as at 31 December 2003.</a:t>
          </a:r>
        </a:p>
      </xdr:txBody>
    </xdr:sp>
    <xdr:clientData/>
  </xdr:twoCellAnchor>
  <xdr:twoCellAnchor>
    <xdr:from>
      <xdr:col>1</xdr:col>
      <xdr:colOff>0</xdr:colOff>
      <xdr:row>103</xdr:row>
      <xdr:rowOff>0</xdr:rowOff>
    </xdr:from>
    <xdr:to>
      <xdr:col>8</xdr:col>
      <xdr:colOff>0</xdr:colOff>
      <xdr:row>108</xdr:row>
      <xdr:rowOff>133350</xdr:rowOff>
    </xdr:to>
    <xdr:sp>
      <xdr:nvSpPr>
        <xdr:cNvPr id="8" name="TextBox 8"/>
        <xdr:cNvSpPr txBox="1">
          <a:spLocks noChangeArrowheads="1"/>
        </xdr:cNvSpPr>
      </xdr:nvSpPr>
      <xdr:spPr>
        <a:xfrm>
          <a:off x="219075" y="17887950"/>
          <a:ext cx="9144000" cy="94297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higher revenue of RM54.286 million compared with RM27.274 million in the same period ended  31 March 2003. The Group profit before tax has increased from RM0.435 million (31.3.03) to RM5.426 million (31.3.04). The better performance has been substantially contributed by increased orders from existing clients, wider market share for the products, and better selling prices due to the recovery of copper prices quoted at the London Metal Exchange ("LME"). </a:t>
          </a:r>
        </a:p>
      </xdr:txBody>
    </xdr:sp>
    <xdr:clientData/>
  </xdr:twoCellAnchor>
  <xdr:twoCellAnchor>
    <xdr:from>
      <xdr:col>1</xdr:col>
      <xdr:colOff>0</xdr:colOff>
      <xdr:row>118</xdr:row>
      <xdr:rowOff>0</xdr:rowOff>
    </xdr:from>
    <xdr:to>
      <xdr:col>8</xdr:col>
      <xdr:colOff>0</xdr:colOff>
      <xdr:row>122</xdr:row>
      <xdr:rowOff>0</xdr:rowOff>
    </xdr:to>
    <xdr:sp>
      <xdr:nvSpPr>
        <xdr:cNvPr id="9" name="TextBox 9"/>
        <xdr:cNvSpPr txBox="1">
          <a:spLocks noChangeArrowheads="1"/>
        </xdr:cNvSpPr>
      </xdr:nvSpPr>
      <xdr:spPr>
        <a:xfrm>
          <a:off x="219075" y="20459700"/>
          <a:ext cx="9144000" cy="7905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improved compared to that of preceding quarter. This was mainly due to higher copper price quoted at the LME (31.12.2003: USD2,201.29 per MT versus 31.3.2004: USD3,008.72 per MT) and increased orders from existing clients and wider market share for the products.</a:t>
          </a:r>
        </a:p>
      </xdr:txBody>
    </xdr:sp>
    <xdr:clientData/>
  </xdr:twoCellAnchor>
  <xdr:twoCellAnchor>
    <xdr:from>
      <xdr:col>1</xdr:col>
      <xdr:colOff>0</xdr:colOff>
      <xdr:row>125</xdr:row>
      <xdr:rowOff>0</xdr:rowOff>
    </xdr:from>
    <xdr:to>
      <xdr:col>8</xdr:col>
      <xdr:colOff>0</xdr:colOff>
      <xdr:row>133</xdr:row>
      <xdr:rowOff>57150</xdr:rowOff>
    </xdr:to>
    <xdr:sp>
      <xdr:nvSpPr>
        <xdr:cNvPr id="10" name="TextBox 10"/>
        <xdr:cNvSpPr txBox="1">
          <a:spLocks noChangeArrowheads="1"/>
        </xdr:cNvSpPr>
      </xdr:nvSpPr>
      <xdr:spPr>
        <a:xfrm>
          <a:off x="219075" y="21736050"/>
          <a:ext cx="9144000" cy="1581150"/>
        </a:xfrm>
        <a:prstGeom prst="rect">
          <a:avLst/>
        </a:prstGeom>
        <a:solidFill>
          <a:srgbClr val="FFFFFF"/>
        </a:solidFill>
        <a:ln w="9525" cmpd="sng">
          <a:noFill/>
        </a:ln>
      </xdr:spPr>
      <xdr:txBody>
        <a:bodyPr vertOverflow="clip" wrap="square"/>
        <a:p>
          <a:pPr algn="just">
            <a:defRPr/>
          </a:pPr>
          <a:r>
            <a:rPr lang="en-US" cap="none" sz="1000" b="0" i="0" u="none" baseline="0"/>
            <a:t>The recent weakness in the market can lead to worries about the economy and thus demand base metals such as copper. Likewise, the runup in energy prices lately might also be prompting worries about whether this will drain the economy. These factors could have some effect on the copper industry. However, the Group will continue to draw up action plans for growth by improving efficiency and productivity. 
In view of the above and barring unforeseen circumstances, the Board of Directors expects the performance of the Group to remain satisfactory in the forthcoming year.</a:t>
          </a:r>
        </a:p>
      </xdr:txBody>
    </xdr:sp>
    <xdr:clientData/>
  </xdr:twoCellAnchor>
  <xdr:twoCellAnchor>
    <xdr:from>
      <xdr:col>1</xdr:col>
      <xdr:colOff>0</xdr:colOff>
      <xdr:row>136</xdr:row>
      <xdr:rowOff>0</xdr:rowOff>
    </xdr:from>
    <xdr:to>
      <xdr:col>8</xdr:col>
      <xdr:colOff>0</xdr:colOff>
      <xdr:row>139</xdr:row>
      <xdr:rowOff>0</xdr:rowOff>
    </xdr:to>
    <xdr:sp>
      <xdr:nvSpPr>
        <xdr:cNvPr id="11" name="TextBox 12"/>
        <xdr:cNvSpPr txBox="1">
          <a:spLocks noChangeArrowheads="1"/>
        </xdr:cNvSpPr>
      </xdr:nvSpPr>
      <xdr:spPr>
        <a:xfrm>
          <a:off x="219075" y="23802975"/>
          <a:ext cx="9144000" cy="581025"/>
        </a:xfrm>
        <a:prstGeom prst="rect">
          <a:avLst/>
        </a:prstGeom>
        <a:solidFill>
          <a:srgbClr val="FFFFFF"/>
        </a:solidFill>
        <a:ln w="9525" cmpd="sng">
          <a:noFill/>
        </a:ln>
      </xdr:spPr>
      <xdr:txBody>
        <a:bodyPr vertOverflow="clip" wrap="square"/>
        <a:p>
          <a:pPr algn="just">
            <a:defRPr/>
          </a:pPr>
          <a:r>
            <a:rPr lang="en-US" cap="none" sz="1000" b="0" i="0" u="none" baseline="0"/>
            <a:t>There was neither profit forecast nor profit guarantee issued by the Company for the current financial period ended 31 March 2004.</a:t>
          </a:r>
        </a:p>
      </xdr:txBody>
    </xdr:sp>
    <xdr:clientData/>
  </xdr:twoCellAnchor>
  <xdr:twoCellAnchor>
    <xdr:from>
      <xdr:col>1</xdr:col>
      <xdr:colOff>0</xdr:colOff>
      <xdr:row>149</xdr:row>
      <xdr:rowOff>0</xdr:rowOff>
    </xdr:from>
    <xdr:to>
      <xdr:col>8</xdr:col>
      <xdr:colOff>0</xdr:colOff>
      <xdr:row>152</xdr:row>
      <xdr:rowOff>0</xdr:rowOff>
    </xdr:to>
    <xdr:sp>
      <xdr:nvSpPr>
        <xdr:cNvPr id="12" name="TextBox 13"/>
        <xdr:cNvSpPr txBox="1">
          <a:spLocks noChangeArrowheads="1"/>
        </xdr:cNvSpPr>
      </xdr:nvSpPr>
      <xdr:spPr>
        <a:xfrm>
          <a:off x="219075" y="26012775"/>
          <a:ext cx="9144000" cy="4857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RM920,000.</a:t>
          </a:r>
        </a:p>
      </xdr:txBody>
    </xdr:sp>
    <xdr:clientData/>
  </xdr:twoCellAnchor>
  <xdr:twoCellAnchor>
    <xdr:from>
      <xdr:col>1</xdr:col>
      <xdr:colOff>0</xdr:colOff>
      <xdr:row>52</xdr:row>
      <xdr:rowOff>57150</xdr:rowOff>
    </xdr:from>
    <xdr:to>
      <xdr:col>8</xdr:col>
      <xdr:colOff>0</xdr:colOff>
      <xdr:row>54</xdr:row>
      <xdr:rowOff>0</xdr:rowOff>
    </xdr:to>
    <xdr:sp>
      <xdr:nvSpPr>
        <xdr:cNvPr id="13" name="TextBox 16"/>
        <xdr:cNvSpPr txBox="1">
          <a:spLocks noChangeArrowheads="1"/>
        </xdr:cNvSpPr>
      </xdr:nvSpPr>
      <xdr:spPr>
        <a:xfrm>
          <a:off x="219075" y="9010650"/>
          <a:ext cx="9144000" cy="32385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1</xdr:col>
      <xdr:colOff>0</xdr:colOff>
      <xdr:row>68</xdr:row>
      <xdr:rowOff>57150</xdr:rowOff>
    </xdr:from>
    <xdr:to>
      <xdr:col>8</xdr:col>
      <xdr:colOff>0</xdr:colOff>
      <xdr:row>72</xdr:row>
      <xdr:rowOff>0</xdr:rowOff>
    </xdr:to>
    <xdr:sp>
      <xdr:nvSpPr>
        <xdr:cNvPr id="14" name="TextBox 17"/>
        <xdr:cNvSpPr txBox="1">
          <a:spLocks noChangeArrowheads="1"/>
        </xdr:cNvSpPr>
      </xdr:nvSpPr>
      <xdr:spPr>
        <a:xfrm>
          <a:off x="219075" y="11763375"/>
          <a:ext cx="9144000" cy="742950"/>
        </a:xfrm>
        <a:prstGeom prst="rect">
          <a:avLst/>
        </a:prstGeom>
        <a:solidFill>
          <a:srgbClr val="FFFFFF"/>
        </a:solidFill>
        <a:ln w="9525" cmpd="sng">
          <a:noFill/>
        </a:ln>
      </xdr:spPr>
      <xdr:txBody>
        <a:bodyPr vertOverflow="clip" wrap="square"/>
        <a:p>
          <a:pPr algn="just">
            <a:defRPr/>
          </a:pPr>
          <a:r>
            <a:rPr lang="en-US" cap="none" sz="1000" b="0" i="0" u="none" baseline="0"/>
            <a:t>The valuation of land and buildings have been brought forward without amendment from the financial statements for the year ended 31 December 2003.</a:t>
          </a:r>
        </a:p>
      </xdr:txBody>
    </xdr:sp>
    <xdr:clientData/>
  </xdr:twoCellAnchor>
  <xdr:twoCellAnchor>
    <xdr:from>
      <xdr:col>1</xdr:col>
      <xdr:colOff>0</xdr:colOff>
      <xdr:row>75</xdr:row>
      <xdr:rowOff>47625</xdr:rowOff>
    </xdr:from>
    <xdr:to>
      <xdr:col>8</xdr:col>
      <xdr:colOff>0</xdr:colOff>
      <xdr:row>77</xdr:row>
      <xdr:rowOff>0</xdr:rowOff>
    </xdr:to>
    <xdr:sp>
      <xdr:nvSpPr>
        <xdr:cNvPr id="15" name="TextBox 18"/>
        <xdr:cNvSpPr txBox="1">
          <a:spLocks noChangeArrowheads="1"/>
        </xdr:cNvSpPr>
      </xdr:nvSpPr>
      <xdr:spPr>
        <a:xfrm>
          <a:off x="219075" y="13039725"/>
          <a:ext cx="91440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155</xdr:row>
      <xdr:rowOff>0</xdr:rowOff>
    </xdr:from>
    <xdr:to>
      <xdr:col>8</xdr:col>
      <xdr:colOff>0</xdr:colOff>
      <xdr:row>157</xdr:row>
      <xdr:rowOff>0</xdr:rowOff>
    </xdr:to>
    <xdr:sp>
      <xdr:nvSpPr>
        <xdr:cNvPr id="16" name="TextBox 20"/>
        <xdr:cNvSpPr txBox="1">
          <a:spLocks noChangeArrowheads="1"/>
        </xdr:cNvSpPr>
      </xdr:nvSpPr>
      <xdr:spPr>
        <a:xfrm>
          <a:off x="219075" y="26841450"/>
          <a:ext cx="9144000" cy="371475"/>
        </a:xfrm>
        <a:prstGeom prst="rect">
          <a:avLst/>
        </a:prstGeom>
        <a:solidFill>
          <a:srgbClr val="FFFFFF"/>
        </a:solidFill>
        <a:ln w="9525" cmpd="sng">
          <a:noFill/>
        </a:ln>
      </xdr:spPr>
      <xdr:txBody>
        <a:bodyPr vertOverflow="clip" wrap="square"/>
        <a:p>
          <a:pPr algn="just">
            <a:defRPr/>
          </a:pPr>
          <a:r>
            <a:rPr lang="en-US" cap="none" sz="1000" b="0" i="0" u="none" baseline="0"/>
            <a:t>There were no sales of unquoted investments and properties for the financial period ended 31 March  2004.</a:t>
          </a:r>
        </a:p>
      </xdr:txBody>
    </xdr:sp>
    <xdr:clientData/>
  </xdr:twoCellAnchor>
  <xdr:twoCellAnchor>
    <xdr:from>
      <xdr:col>1</xdr:col>
      <xdr:colOff>0</xdr:colOff>
      <xdr:row>223</xdr:row>
      <xdr:rowOff>0</xdr:rowOff>
    </xdr:from>
    <xdr:to>
      <xdr:col>8</xdr:col>
      <xdr:colOff>0</xdr:colOff>
      <xdr:row>225</xdr:row>
      <xdr:rowOff>0</xdr:rowOff>
    </xdr:to>
    <xdr:sp>
      <xdr:nvSpPr>
        <xdr:cNvPr id="17" name="TextBox 24"/>
        <xdr:cNvSpPr txBox="1">
          <a:spLocks noChangeArrowheads="1"/>
        </xdr:cNvSpPr>
      </xdr:nvSpPr>
      <xdr:spPr>
        <a:xfrm>
          <a:off x="219075" y="37518975"/>
          <a:ext cx="9144000" cy="37147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228</xdr:row>
      <xdr:rowOff>0</xdr:rowOff>
    </xdr:from>
    <xdr:to>
      <xdr:col>8</xdr:col>
      <xdr:colOff>0</xdr:colOff>
      <xdr:row>230</xdr:row>
      <xdr:rowOff>0</xdr:rowOff>
    </xdr:to>
    <xdr:sp>
      <xdr:nvSpPr>
        <xdr:cNvPr id="18" name="TextBox 25"/>
        <xdr:cNvSpPr txBox="1">
          <a:spLocks noChangeArrowheads="1"/>
        </xdr:cNvSpPr>
      </xdr:nvSpPr>
      <xdr:spPr>
        <a:xfrm>
          <a:off x="219075" y="38376225"/>
          <a:ext cx="9144000" cy="323850"/>
        </a:xfrm>
        <a:prstGeom prst="rect">
          <a:avLst/>
        </a:prstGeom>
        <a:solidFill>
          <a:srgbClr val="FFFFFF"/>
        </a:solidFill>
        <a:ln w="9525" cmpd="sng">
          <a:noFill/>
        </a:ln>
      </xdr:spPr>
      <xdr:txBody>
        <a:bodyPr vertOverflow="clip" wrap="square"/>
        <a:p>
          <a:pPr algn="just">
            <a:defRPr/>
          </a:pPr>
          <a:r>
            <a:rPr lang="en-US" cap="none" sz="1000" b="0" i="0" u="none" baseline="0"/>
            <a:t>There were no material litigation as at the date of this annoucement.</a:t>
          </a:r>
        </a:p>
      </xdr:txBody>
    </xdr:sp>
    <xdr:clientData/>
  </xdr:twoCellAnchor>
  <xdr:twoCellAnchor>
    <xdr:from>
      <xdr:col>1</xdr:col>
      <xdr:colOff>0</xdr:colOff>
      <xdr:row>233</xdr:row>
      <xdr:rowOff>0</xdr:rowOff>
    </xdr:from>
    <xdr:to>
      <xdr:col>8</xdr:col>
      <xdr:colOff>0</xdr:colOff>
      <xdr:row>234</xdr:row>
      <xdr:rowOff>152400</xdr:rowOff>
    </xdr:to>
    <xdr:sp>
      <xdr:nvSpPr>
        <xdr:cNvPr id="19" name="TextBox 26"/>
        <xdr:cNvSpPr txBox="1">
          <a:spLocks noChangeArrowheads="1"/>
        </xdr:cNvSpPr>
      </xdr:nvSpPr>
      <xdr:spPr>
        <a:xfrm>
          <a:off x="219075" y="39204900"/>
          <a:ext cx="9144000" cy="323850"/>
        </a:xfrm>
        <a:prstGeom prst="rect">
          <a:avLst/>
        </a:prstGeom>
        <a:solidFill>
          <a:srgbClr val="FFFFFF"/>
        </a:solidFill>
        <a:ln w="9525" cmpd="sng">
          <a:noFill/>
        </a:ln>
      </xdr:spPr>
      <xdr:txBody>
        <a:bodyPr vertOverflow="clip" wrap="square"/>
        <a:p>
          <a:pPr algn="just">
            <a:defRPr/>
          </a:pPr>
          <a:r>
            <a:rPr lang="en-US" cap="none" sz="1000" b="0" i="0" u="none" baseline="0"/>
            <a:t>No dividend was recommended for the current financial period under review.</a:t>
          </a:r>
        </a:p>
      </xdr:txBody>
    </xdr:sp>
    <xdr:clientData/>
  </xdr:twoCellAnchor>
  <xdr:twoCellAnchor>
    <xdr:from>
      <xdr:col>1</xdr:col>
      <xdr:colOff>0</xdr:colOff>
      <xdr:row>238</xdr:row>
      <xdr:rowOff>38100</xdr:rowOff>
    </xdr:from>
    <xdr:to>
      <xdr:col>8</xdr:col>
      <xdr:colOff>0</xdr:colOff>
      <xdr:row>240</xdr:row>
      <xdr:rowOff>0</xdr:rowOff>
    </xdr:to>
    <xdr:sp>
      <xdr:nvSpPr>
        <xdr:cNvPr id="20" name="TextBox 27"/>
        <xdr:cNvSpPr txBox="1">
          <a:spLocks noChangeArrowheads="1"/>
        </xdr:cNvSpPr>
      </xdr:nvSpPr>
      <xdr:spPr>
        <a:xfrm>
          <a:off x="219075" y="40100250"/>
          <a:ext cx="9144000" cy="304800"/>
        </a:xfrm>
        <a:prstGeom prst="rect">
          <a:avLst/>
        </a:prstGeom>
        <a:solidFill>
          <a:srgbClr val="FFFFFF"/>
        </a:solidFill>
        <a:ln w="9525" cmpd="sng">
          <a:noFill/>
        </a:ln>
      </xdr:spPr>
      <xdr:txBody>
        <a:bodyPr vertOverflow="clip" wrap="square"/>
        <a:p>
          <a:pPr algn="just">
            <a:defRPr/>
          </a:pPr>
          <a:r>
            <a:rPr lang="en-US" cap="none" sz="1000" b="0" i="0" u="none" baseline="0"/>
            <a:t>Basic earnings per share is calculated by dividing the Group's net profit for the period by the number of shares in issue during the period.</a:t>
          </a:r>
        </a:p>
      </xdr:txBody>
    </xdr:sp>
    <xdr:clientData/>
  </xdr:twoCellAnchor>
  <xdr:twoCellAnchor>
    <xdr:from>
      <xdr:col>1</xdr:col>
      <xdr:colOff>0</xdr:colOff>
      <xdr:row>250</xdr:row>
      <xdr:rowOff>0</xdr:rowOff>
    </xdr:from>
    <xdr:to>
      <xdr:col>8</xdr:col>
      <xdr:colOff>0</xdr:colOff>
      <xdr:row>250</xdr:row>
      <xdr:rowOff>323850</xdr:rowOff>
    </xdr:to>
    <xdr:sp>
      <xdr:nvSpPr>
        <xdr:cNvPr id="21" name="TextBox 28"/>
        <xdr:cNvSpPr txBox="1">
          <a:spLocks noChangeArrowheads="1"/>
        </xdr:cNvSpPr>
      </xdr:nvSpPr>
      <xdr:spPr>
        <a:xfrm>
          <a:off x="219075" y="42119550"/>
          <a:ext cx="9144000" cy="3238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24 May 2004.</a:t>
          </a:r>
        </a:p>
      </xdr:txBody>
    </xdr:sp>
    <xdr:clientData/>
  </xdr:twoCellAnchor>
  <xdr:twoCellAnchor>
    <xdr:from>
      <xdr:col>1</xdr:col>
      <xdr:colOff>0</xdr:colOff>
      <xdr:row>88</xdr:row>
      <xdr:rowOff>47625</xdr:rowOff>
    </xdr:from>
    <xdr:to>
      <xdr:col>8</xdr:col>
      <xdr:colOff>0</xdr:colOff>
      <xdr:row>89</xdr:row>
      <xdr:rowOff>152400</xdr:rowOff>
    </xdr:to>
    <xdr:sp>
      <xdr:nvSpPr>
        <xdr:cNvPr id="22" name="TextBox 29"/>
        <xdr:cNvSpPr txBox="1">
          <a:spLocks noChangeArrowheads="1"/>
        </xdr:cNvSpPr>
      </xdr:nvSpPr>
      <xdr:spPr>
        <a:xfrm>
          <a:off x="219075" y="15268575"/>
          <a:ext cx="91440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2004.</a:t>
          </a:r>
        </a:p>
      </xdr:txBody>
    </xdr:sp>
    <xdr:clientData/>
  </xdr:twoCellAnchor>
  <xdr:twoCellAnchor>
    <xdr:from>
      <xdr:col>2</xdr:col>
      <xdr:colOff>0</xdr:colOff>
      <xdr:row>81</xdr:row>
      <xdr:rowOff>0</xdr:rowOff>
    </xdr:from>
    <xdr:to>
      <xdr:col>8</xdr:col>
      <xdr:colOff>0</xdr:colOff>
      <xdr:row>81</xdr:row>
      <xdr:rowOff>0</xdr:rowOff>
    </xdr:to>
    <xdr:sp>
      <xdr:nvSpPr>
        <xdr:cNvPr id="23" name="TextBox 30"/>
        <xdr:cNvSpPr txBox="1">
          <a:spLocks noChangeArrowheads="1"/>
        </xdr:cNvSpPr>
      </xdr:nvSpPr>
      <xdr:spPr>
        <a:xfrm>
          <a:off x="485775" y="13963650"/>
          <a:ext cx="8877300"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81</xdr:row>
      <xdr:rowOff>0</xdr:rowOff>
    </xdr:from>
    <xdr:to>
      <xdr:col>8</xdr:col>
      <xdr:colOff>0</xdr:colOff>
      <xdr:row>81</xdr:row>
      <xdr:rowOff>0</xdr:rowOff>
    </xdr:to>
    <xdr:sp>
      <xdr:nvSpPr>
        <xdr:cNvPr id="24" name="TextBox 31"/>
        <xdr:cNvSpPr txBox="1">
          <a:spLocks noChangeArrowheads="1"/>
        </xdr:cNvSpPr>
      </xdr:nvSpPr>
      <xdr:spPr>
        <a:xfrm>
          <a:off x="485775" y="13963650"/>
          <a:ext cx="8877300"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186</xdr:row>
      <xdr:rowOff>0</xdr:rowOff>
    </xdr:from>
    <xdr:to>
      <xdr:col>7</xdr:col>
      <xdr:colOff>1619250</xdr:colOff>
      <xdr:row>189</xdr:row>
      <xdr:rowOff>0</xdr:rowOff>
    </xdr:to>
    <xdr:sp>
      <xdr:nvSpPr>
        <xdr:cNvPr id="25" name="TextBox 32"/>
        <xdr:cNvSpPr txBox="1">
          <a:spLocks noChangeArrowheads="1"/>
        </xdr:cNvSpPr>
      </xdr:nvSpPr>
      <xdr:spPr>
        <a:xfrm>
          <a:off x="485775" y="31461075"/>
          <a:ext cx="8839200" cy="485775"/>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192</xdr:row>
      <xdr:rowOff>0</xdr:rowOff>
    </xdr:from>
    <xdr:to>
      <xdr:col>8</xdr:col>
      <xdr:colOff>0</xdr:colOff>
      <xdr:row>193</xdr:row>
      <xdr:rowOff>142875</xdr:rowOff>
    </xdr:to>
    <xdr:sp>
      <xdr:nvSpPr>
        <xdr:cNvPr id="26" name="TextBox 33"/>
        <xdr:cNvSpPr txBox="1">
          <a:spLocks noChangeArrowheads="1"/>
        </xdr:cNvSpPr>
      </xdr:nvSpPr>
      <xdr:spPr>
        <a:xfrm>
          <a:off x="466725" y="32432625"/>
          <a:ext cx="8896350" cy="30480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1</xdr:col>
      <xdr:colOff>38100</xdr:colOff>
      <xdr:row>77</xdr:row>
      <xdr:rowOff>142875</xdr:rowOff>
    </xdr:from>
    <xdr:to>
      <xdr:col>8</xdr:col>
      <xdr:colOff>38100</xdr:colOff>
      <xdr:row>80</xdr:row>
      <xdr:rowOff>0</xdr:rowOff>
    </xdr:to>
    <xdr:sp>
      <xdr:nvSpPr>
        <xdr:cNvPr id="27" name="TextBox 38"/>
        <xdr:cNvSpPr txBox="1">
          <a:spLocks noChangeArrowheads="1"/>
        </xdr:cNvSpPr>
      </xdr:nvSpPr>
      <xdr:spPr>
        <a:xfrm>
          <a:off x="257175" y="13458825"/>
          <a:ext cx="9144000" cy="3429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My%20Documents\Announcement\Consol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onso BS-Q4"/>
      <sheetName val="Notes-Q1"/>
      <sheetName val="Notes -Q2"/>
      <sheetName val="Stocks valuation"/>
      <sheetName val="Notes -Q3"/>
      <sheetName val="Notes- Q4"/>
      <sheetName val="CF9months01"/>
      <sheetName val="CF2002"/>
      <sheetName val="Conso CF01"/>
      <sheetName val="FA-RS"/>
      <sheetName val="ConsoAdj"/>
      <sheetName val="FA-2001"/>
      <sheetName val="TWHB"/>
      <sheetName val="Grp Idx"/>
      <sheetName val="Ratio"/>
      <sheetName val="Tawin"/>
      <sheetName val="Tawin Idx"/>
      <sheetName val="loan"/>
      <sheetName val="Twin"/>
      <sheetName val="Twin Idx"/>
      <sheetName val="Tax Comp"/>
      <sheetName val="TaxMov"/>
      <sheetName val="CA"/>
      <sheetName val="Interest Res."/>
      <sheetName val="DeferredTax"/>
      <sheetName val="CF9months"/>
      <sheetName val="Conso CF"/>
    </sheetNames>
    <sheetDataSet>
      <sheetData sheetId="16">
        <row r="70">
          <cell r="E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workbookViewId="0" topLeftCell="A12">
      <selection activeCell="A34" sqref="A34"/>
    </sheetView>
  </sheetViews>
  <sheetFormatPr defaultColWidth="9.00390625" defaultRowHeight="16.5"/>
  <cols>
    <col min="1" max="1" width="10.375" style="8" customWidth="1"/>
    <col min="2" max="2" width="19.25390625" style="8" customWidth="1"/>
    <col min="3" max="3" width="7.00390625" style="9" customWidth="1"/>
    <col min="4" max="5" width="10.375" style="8" customWidth="1"/>
    <col min="6" max="6" width="1.625" style="8" customWidth="1"/>
    <col min="7" max="7" width="9.625" style="8" bestFit="1"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174</v>
      </c>
      <c r="C3" s="3"/>
    </row>
    <row r="4" spans="1:3" s="2" customFormat="1" ht="15">
      <c r="A4" s="1"/>
      <c r="C4" s="3"/>
    </row>
    <row r="5" spans="1:7" s="2" customFormat="1" ht="15">
      <c r="A5" s="4"/>
      <c r="C5" s="3"/>
      <c r="G5" s="4"/>
    </row>
    <row r="6" spans="3:8" s="2" customFormat="1" ht="15">
      <c r="C6" s="3"/>
      <c r="D6" s="96" t="s">
        <v>156</v>
      </c>
      <c r="E6" s="96"/>
      <c r="G6" s="96" t="s">
        <v>169</v>
      </c>
      <c r="H6" s="96"/>
    </row>
    <row r="7" spans="3:8" s="3" customFormat="1" ht="15">
      <c r="C7" s="5" t="s">
        <v>2</v>
      </c>
      <c r="D7" s="6">
        <v>38077</v>
      </c>
      <c r="E7" s="6">
        <v>37711</v>
      </c>
      <c r="F7" s="7"/>
      <c r="G7" s="6">
        <f>D7</f>
        <v>38077</v>
      </c>
      <c r="H7" s="6">
        <f>E7</f>
        <v>37711</v>
      </c>
    </row>
    <row r="8" spans="4:8" s="3" customFormat="1" ht="15">
      <c r="D8" s="5" t="s">
        <v>3</v>
      </c>
      <c r="E8" s="5" t="s">
        <v>3</v>
      </c>
      <c r="G8" s="5" t="s">
        <v>3</v>
      </c>
      <c r="H8" s="5" t="s">
        <v>3</v>
      </c>
    </row>
    <row r="10" spans="1:10" ht="12.75">
      <c r="A10" s="8" t="s">
        <v>4</v>
      </c>
      <c r="D10" s="10">
        <v>54286</v>
      </c>
      <c r="E10" s="10">
        <v>27274</v>
      </c>
      <c r="F10" s="10"/>
      <c r="G10" s="10">
        <v>54286</v>
      </c>
      <c r="H10" s="10">
        <v>27274</v>
      </c>
      <c r="J10" s="91"/>
    </row>
    <row r="11" spans="4:8" ht="12.75">
      <c r="D11" s="10"/>
      <c r="E11" s="10"/>
      <c r="F11" s="10"/>
      <c r="G11" s="11"/>
      <c r="H11" s="11"/>
    </row>
    <row r="12" spans="1:10" ht="12.75">
      <c r="A12" s="8" t="s">
        <v>5</v>
      </c>
      <c r="C12" s="88"/>
      <c r="D12" s="11">
        <f>-45530-1332-83-23-1325</f>
        <v>-48293</v>
      </c>
      <c r="E12" s="11">
        <v>-26373</v>
      </c>
      <c r="F12" s="10"/>
      <c r="G12" s="11">
        <v>-48293</v>
      </c>
      <c r="H12" s="11">
        <v>-26373</v>
      </c>
      <c r="I12" s="89"/>
      <c r="J12" s="91"/>
    </row>
    <row r="13" spans="3:8" ht="12.75">
      <c r="C13" s="88"/>
      <c r="D13" s="10"/>
      <c r="E13" s="10"/>
      <c r="F13" s="10"/>
      <c r="G13" s="10"/>
      <c r="H13" s="10"/>
    </row>
    <row r="14" spans="1:10" ht="12.75">
      <c r="A14" s="8" t="s">
        <v>6</v>
      </c>
      <c r="C14" s="88"/>
      <c r="D14" s="12">
        <v>96</v>
      </c>
      <c r="E14" s="12">
        <v>58</v>
      </c>
      <c r="F14" s="10"/>
      <c r="G14" s="12">
        <v>96</v>
      </c>
      <c r="H14" s="12">
        <v>58</v>
      </c>
      <c r="I14" s="86"/>
      <c r="J14" s="91"/>
    </row>
    <row r="15" spans="4:8" ht="12.75">
      <c r="D15" s="10"/>
      <c r="E15" s="10"/>
      <c r="F15" s="10"/>
      <c r="G15" s="10"/>
      <c r="H15" s="10"/>
    </row>
    <row r="16" spans="1:10" ht="12.75">
      <c r="A16" s="8" t="s">
        <v>195</v>
      </c>
      <c r="C16" s="88"/>
      <c r="D16" s="10">
        <f>D12+D10+D14</f>
        <v>6089</v>
      </c>
      <c r="E16" s="10">
        <f>E12+E10+E14</f>
        <v>959</v>
      </c>
      <c r="F16" s="10"/>
      <c r="G16" s="10">
        <f>G12+G10+G14</f>
        <v>6089</v>
      </c>
      <c r="H16" s="10">
        <f>H12+H10+H14</f>
        <v>959</v>
      </c>
      <c r="I16" s="86"/>
      <c r="J16" s="91"/>
    </row>
    <row r="17" spans="4:8" ht="12.75">
      <c r="D17" s="10"/>
      <c r="E17" s="10"/>
      <c r="F17" s="10"/>
      <c r="G17" s="10"/>
      <c r="H17" s="10"/>
    </row>
    <row r="18" spans="1:10" ht="12.75">
      <c r="A18" s="8" t="s">
        <v>7</v>
      </c>
      <c r="D18" s="11">
        <v>-663</v>
      </c>
      <c r="E18" s="11">
        <v>-524</v>
      </c>
      <c r="F18" s="10"/>
      <c r="G18" s="11">
        <v>-663</v>
      </c>
      <c r="H18" s="11">
        <v>-524</v>
      </c>
      <c r="I18" s="86"/>
      <c r="J18" s="91"/>
    </row>
    <row r="19" spans="4:10" ht="12.75">
      <c r="D19" s="12"/>
      <c r="E19" s="12"/>
      <c r="F19" s="10"/>
      <c r="G19" s="12"/>
      <c r="H19" s="12"/>
      <c r="J19" s="13"/>
    </row>
    <row r="20" spans="1:10" ht="12.75">
      <c r="A20" s="8" t="s">
        <v>196</v>
      </c>
      <c r="C20" s="9">
        <v>8</v>
      </c>
      <c r="D20" s="10">
        <f>+D16+D18</f>
        <v>5426</v>
      </c>
      <c r="E20" s="10">
        <f>+E16+E18</f>
        <v>435</v>
      </c>
      <c r="F20" s="10"/>
      <c r="G20" s="10">
        <f>+G16+G18</f>
        <v>5426</v>
      </c>
      <c r="H20" s="10">
        <f>+H16+H18</f>
        <v>435</v>
      </c>
      <c r="J20" s="91"/>
    </row>
    <row r="21" spans="4:10" ht="12.75">
      <c r="D21" s="10"/>
      <c r="E21" s="10"/>
      <c r="F21" s="10"/>
      <c r="G21" s="10"/>
      <c r="H21" s="10"/>
      <c r="J21" s="13"/>
    </row>
    <row r="22" spans="1:8" ht="12.75">
      <c r="A22" s="8" t="s">
        <v>8</v>
      </c>
      <c r="C22" s="9">
        <v>18</v>
      </c>
      <c r="D22" s="12">
        <f>-395-9</f>
        <v>-404</v>
      </c>
      <c r="E22" s="12">
        <v>-170</v>
      </c>
      <c r="F22" s="10"/>
      <c r="G22" s="12">
        <v>-404</v>
      </c>
      <c r="H22" s="12">
        <v>-170</v>
      </c>
    </row>
    <row r="23" spans="4:8" ht="12.75">
      <c r="D23" s="10"/>
      <c r="E23" s="10"/>
      <c r="F23" s="10"/>
      <c r="G23" s="10"/>
      <c r="H23" s="10"/>
    </row>
    <row r="24" spans="1:8" ht="12.75">
      <c r="A24" s="8" t="s">
        <v>197</v>
      </c>
      <c r="D24" s="10">
        <f>D20+D22</f>
        <v>5022</v>
      </c>
      <c r="E24" s="10">
        <f>E20+E22</f>
        <v>265</v>
      </c>
      <c r="F24" s="10"/>
      <c r="G24" s="10">
        <f>G20+G22</f>
        <v>5022</v>
      </c>
      <c r="H24" s="10">
        <f>H20+H22</f>
        <v>265</v>
      </c>
    </row>
    <row r="25" spans="4:8" ht="13.5" thickBot="1">
      <c r="D25" s="14"/>
      <c r="E25" s="14"/>
      <c r="F25" s="10"/>
      <c r="G25" s="14"/>
      <c r="H25" s="14"/>
    </row>
    <row r="26" spans="4:8" ht="13.5" thickTop="1">
      <c r="D26" s="11"/>
      <c r="E26" s="11"/>
      <c r="F26" s="10"/>
      <c r="G26" s="11"/>
      <c r="H26" s="11"/>
    </row>
    <row r="27" spans="1:8" ht="12.75">
      <c r="A27" s="8" t="s">
        <v>172</v>
      </c>
      <c r="D27" s="10"/>
      <c r="E27" s="10"/>
      <c r="F27" s="10"/>
      <c r="G27" s="10"/>
      <c r="H27" s="10"/>
    </row>
    <row r="28" spans="1:8" ht="13.5" thickBot="1">
      <c r="A28" s="10">
        <v>40000000</v>
      </c>
      <c r="B28" s="8" t="s">
        <v>9</v>
      </c>
      <c r="D28" s="15">
        <f>D24/40000*100</f>
        <v>12.555</v>
      </c>
      <c r="E28" s="15">
        <f>E24/40000*100</f>
        <v>0.6625</v>
      </c>
      <c r="F28" s="10"/>
      <c r="G28" s="15">
        <f>G24/40000*100</f>
        <v>12.555</v>
      </c>
      <c r="H28" s="15">
        <f>H24/40000*100</f>
        <v>0.6625</v>
      </c>
    </row>
    <row r="29" spans="4:8" ht="13.5" thickTop="1">
      <c r="D29" s="10"/>
      <c r="E29" s="10"/>
      <c r="F29" s="10"/>
      <c r="G29" s="10"/>
      <c r="H29" s="10"/>
    </row>
    <row r="30" spans="1:8" ht="12.75">
      <c r="A30" s="8" t="s">
        <v>123</v>
      </c>
      <c r="D30" s="10"/>
      <c r="E30" s="10"/>
      <c r="F30" s="10"/>
      <c r="G30" s="10"/>
      <c r="H30" s="10"/>
    </row>
    <row r="31" spans="1:8" ht="12.75">
      <c r="A31" s="8" t="s">
        <v>175</v>
      </c>
      <c r="D31" s="10"/>
      <c r="E31" s="10"/>
      <c r="F31" s="10"/>
      <c r="G31" s="10"/>
      <c r="H31" s="10"/>
    </row>
    <row r="32" ht="12.75">
      <c r="A32" s="8" t="s">
        <v>10</v>
      </c>
    </row>
    <row r="45" spans="3:5" ht="12.75">
      <c r="C45" s="16"/>
      <c r="D45" s="17"/>
      <c r="E45" s="18"/>
    </row>
  </sheetData>
  <mergeCells count="2">
    <mergeCell ref="D6:E6"/>
    <mergeCell ref="G6:H6"/>
  </mergeCells>
  <printOptions/>
  <pageMargins left="0.75" right="0.75" top="1" bottom="1" header="0.5" footer="0.5"/>
  <pageSetup horizontalDpi="600" verticalDpi="600" orientation="portrait"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dimension ref="A1:K44"/>
  <sheetViews>
    <sheetView zoomScale="75" zoomScaleNormal="75" workbookViewId="0" topLeftCell="A1">
      <selection activeCell="J50" sqref="J50"/>
    </sheetView>
  </sheetViews>
  <sheetFormatPr defaultColWidth="9.00390625" defaultRowHeight="16.5"/>
  <cols>
    <col min="1" max="1" width="6.00390625" style="22" customWidth="1"/>
    <col min="2" max="2" width="9.00390625" style="20" customWidth="1"/>
    <col min="3" max="5" width="9.00390625" style="21" customWidth="1"/>
    <col min="6" max="6" width="8.125" style="21" customWidth="1"/>
    <col min="7" max="7" width="9.00390625" style="22" customWidth="1"/>
    <col min="8" max="8" width="13.75390625" style="2" customWidth="1"/>
    <col min="9" max="9" width="2.00390625" style="21" customWidth="1"/>
    <col min="10" max="10" width="12.875" style="21" customWidth="1"/>
    <col min="11" max="16384" width="9.00390625" style="21" customWidth="1"/>
  </cols>
  <sheetData>
    <row r="1" ht="15">
      <c r="A1" s="19" t="s">
        <v>0</v>
      </c>
    </row>
    <row r="2" spans="1:10" ht="15">
      <c r="A2" s="19" t="s">
        <v>11</v>
      </c>
      <c r="H2" s="4"/>
      <c r="J2" s="25" t="s">
        <v>12</v>
      </c>
    </row>
    <row r="3" spans="1:10" ht="15">
      <c r="A3" s="19" t="s">
        <v>176</v>
      </c>
      <c r="H3" s="24" t="s">
        <v>13</v>
      </c>
      <c r="J3" s="25" t="s">
        <v>14</v>
      </c>
    </row>
    <row r="4" spans="8:10" ht="15">
      <c r="H4" s="24" t="s">
        <v>15</v>
      </c>
      <c r="J4" s="25" t="s">
        <v>16</v>
      </c>
    </row>
    <row r="5" spans="8:10" ht="15">
      <c r="H5" s="24" t="s">
        <v>17</v>
      </c>
      <c r="J5" s="25" t="s">
        <v>18</v>
      </c>
    </row>
    <row r="6" spans="7:10" ht="15">
      <c r="G6" s="23" t="s">
        <v>2</v>
      </c>
      <c r="H6" s="84">
        <v>38077</v>
      </c>
      <c r="J6" s="84">
        <v>37986</v>
      </c>
    </row>
    <row r="7" spans="8:10" ht="15">
      <c r="H7" s="24" t="s">
        <v>3</v>
      </c>
      <c r="J7" s="25" t="s">
        <v>3</v>
      </c>
    </row>
    <row r="8" ht="15">
      <c r="H8" s="3"/>
    </row>
    <row r="9" spans="2:10" ht="15">
      <c r="B9" s="20" t="s">
        <v>19</v>
      </c>
      <c r="G9" s="26" t="s">
        <v>20</v>
      </c>
      <c r="H9" s="2">
        <v>43014</v>
      </c>
      <c r="J9" s="27">
        <v>43513</v>
      </c>
    </row>
    <row r="10" spans="2:10" ht="15">
      <c r="B10" s="20" t="s">
        <v>21</v>
      </c>
      <c r="G10" s="26" t="s">
        <v>162</v>
      </c>
      <c r="H10" s="2">
        <v>48</v>
      </c>
      <c r="J10" s="27">
        <v>48</v>
      </c>
    </row>
    <row r="11" ht="8.25" customHeight="1">
      <c r="J11" s="27"/>
    </row>
    <row r="12" spans="2:10" ht="15">
      <c r="B12" s="20" t="s">
        <v>22</v>
      </c>
      <c r="J12" s="27"/>
    </row>
    <row r="13" spans="3:10" ht="15">
      <c r="C13" s="21" t="s">
        <v>23</v>
      </c>
      <c r="H13" s="28">
        <v>38966</v>
      </c>
      <c r="J13" s="29">
        <v>28214</v>
      </c>
    </row>
    <row r="14" spans="3:10" ht="15">
      <c r="C14" s="21" t="s">
        <v>24</v>
      </c>
      <c r="H14" s="30">
        <v>46570</v>
      </c>
      <c r="J14" s="31">
        <v>33789</v>
      </c>
    </row>
    <row r="15" spans="3:10" ht="15">
      <c r="C15" s="21" t="s">
        <v>25</v>
      </c>
      <c r="H15" s="30"/>
      <c r="J15" s="32"/>
    </row>
    <row r="16" spans="3:10" ht="15">
      <c r="C16" s="21" t="s">
        <v>26</v>
      </c>
      <c r="H16" s="30">
        <v>454</v>
      </c>
      <c r="J16" s="31">
        <v>560</v>
      </c>
    </row>
    <row r="17" spans="3:10" ht="15">
      <c r="C17" s="21" t="s">
        <v>27</v>
      </c>
      <c r="H17" s="30">
        <v>12675</v>
      </c>
      <c r="J17" s="31">
        <v>3876</v>
      </c>
    </row>
    <row r="18" spans="8:10" ht="15">
      <c r="H18" s="33">
        <f>SUM(H13:H17)</f>
        <v>98665</v>
      </c>
      <c r="J18" s="33">
        <f>SUM(J13:J17)</f>
        <v>66439</v>
      </c>
    </row>
    <row r="20" ht="7.5" customHeight="1">
      <c r="J20" s="27"/>
    </row>
    <row r="21" spans="2:10" ht="15">
      <c r="B21" s="20" t="s">
        <v>28</v>
      </c>
      <c r="H21" s="34"/>
      <c r="J21" s="35"/>
    </row>
    <row r="22" spans="3:10" ht="15">
      <c r="C22" s="21" t="s">
        <v>29</v>
      </c>
      <c r="G22" s="26" t="s">
        <v>143</v>
      </c>
      <c r="H22" s="28">
        <f>59924+68+732</f>
        <v>60724</v>
      </c>
      <c r="J22" s="29">
        <v>37687</v>
      </c>
    </row>
    <row r="23" spans="3:10" ht="15">
      <c r="C23" s="21" t="s">
        <v>30</v>
      </c>
      <c r="H23" s="30">
        <v>7170</v>
      </c>
      <c r="J23" s="31">
        <v>3175</v>
      </c>
    </row>
    <row r="24" spans="3:10" ht="15">
      <c r="C24" s="21" t="s">
        <v>31</v>
      </c>
      <c r="H24" s="30">
        <f>1298+1</f>
        <v>1299</v>
      </c>
      <c r="J24" s="31">
        <v>1734</v>
      </c>
    </row>
    <row r="25" spans="3:10" ht="15">
      <c r="C25" s="21" t="s">
        <v>32</v>
      </c>
      <c r="H25" s="30">
        <v>360</v>
      </c>
      <c r="J25" s="31">
        <v>67</v>
      </c>
    </row>
    <row r="26" spans="8:10" ht="15">
      <c r="H26" s="33">
        <f>SUM(H22:H25)</f>
        <v>69553</v>
      </c>
      <c r="J26" s="33">
        <f>SUM(J22:J25)</f>
        <v>42663</v>
      </c>
    </row>
    <row r="27" ht="9" customHeight="1">
      <c r="J27" s="27"/>
    </row>
    <row r="28" spans="2:10" ht="15">
      <c r="B28" s="20" t="s">
        <v>33</v>
      </c>
      <c r="H28" s="34">
        <f>H18-H26</f>
        <v>29112</v>
      </c>
      <c r="J28" s="34">
        <f>J18-J26</f>
        <v>23776</v>
      </c>
    </row>
    <row r="29" ht="11.25" customHeight="1">
      <c r="J29" s="27"/>
    </row>
    <row r="30" spans="8:10" ht="15.75" thickBot="1">
      <c r="H30" s="36">
        <f>SUM(H9:H10)+H28</f>
        <v>72174</v>
      </c>
      <c r="I30" s="37"/>
      <c r="J30" s="36">
        <f>SUM(J9:J10)+J28</f>
        <v>67337</v>
      </c>
    </row>
    <row r="31" spans="2:10" ht="15">
      <c r="B31" s="20" t="s">
        <v>34</v>
      </c>
      <c r="J31" s="27"/>
    </row>
    <row r="32" spans="2:10" ht="15">
      <c r="B32" s="20" t="s">
        <v>35</v>
      </c>
      <c r="H32" s="2">
        <v>40000</v>
      </c>
      <c r="J32" s="27">
        <v>40000</v>
      </c>
    </row>
    <row r="33" spans="2:10" ht="15">
      <c r="B33" s="20" t="s">
        <v>36</v>
      </c>
      <c r="J33" s="27"/>
    </row>
    <row r="34" spans="3:10" ht="15">
      <c r="C34" s="21" t="s">
        <v>37</v>
      </c>
      <c r="H34" s="2">
        <v>3544</v>
      </c>
      <c r="J34" s="27">
        <v>3544</v>
      </c>
    </row>
    <row r="35" spans="3:10" ht="15">
      <c r="C35" s="21" t="s">
        <v>38</v>
      </c>
      <c r="H35" s="34">
        <f>'statement of changes in equ'!I14</f>
        <v>20661</v>
      </c>
      <c r="I35" s="37"/>
      <c r="J35" s="35">
        <v>15639</v>
      </c>
    </row>
    <row r="36" spans="8:10" ht="15">
      <c r="H36" s="2">
        <f>SUM(H32:H35)</f>
        <v>64205</v>
      </c>
      <c r="I36" s="21">
        <f>SUM(I32:I35)</f>
        <v>0</v>
      </c>
      <c r="J36" s="2">
        <f>SUM(J32:J35)</f>
        <v>59183</v>
      </c>
    </row>
    <row r="37" spans="2:10" ht="15">
      <c r="B37" s="20" t="s">
        <v>39</v>
      </c>
      <c r="H37" s="2">
        <v>5689</v>
      </c>
      <c r="J37" s="2">
        <v>5680</v>
      </c>
    </row>
    <row r="38" spans="2:10" ht="15">
      <c r="B38" s="20" t="s">
        <v>40</v>
      </c>
      <c r="G38" s="26" t="s">
        <v>143</v>
      </c>
      <c r="H38" s="34">
        <f>2173+107</f>
        <v>2280</v>
      </c>
      <c r="J38" s="35">
        <v>2474</v>
      </c>
    </row>
    <row r="39" ht="9.75" customHeight="1"/>
    <row r="40" spans="8:10" ht="15.75" thickBot="1">
      <c r="H40" s="36">
        <f>SUM(H36:H38)</f>
        <v>72174</v>
      </c>
      <c r="I40" s="37">
        <f>SUM(I36:I38)</f>
        <v>0</v>
      </c>
      <c r="J40" s="36">
        <f>SUM(J36:J38)</f>
        <v>67337</v>
      </c>
    </row>
    <row r="41" spans="2:10" ht="15">
      <c r="B41" s="20" t="s">
        <v>41</v>
      </c>
      <c r="H41" s="38">
        <f>H36/H32</f>
        <v>1.605125</v>
      </c>
      <c r="I41" s="39"/>
      <c r="J41" s="38">
        <f>J36/J32</f>
        <v>1.479575</v>
      </c>
    </row>
    <row r="42" ht="15">
      <c r="J42" s="38"/>
    </row>
    <row r="43" spans="1:11" s="8" customFormat="1" ht="12.75">
      <c r="A43" s="8" t="s">
        <v>124</v>
      </c>
      <c r="D43" s="10"/>
      <c r="E43" s="10"/>
      <c r="F43" s="10"/>
      <c r="G43" s="17"/>
      <c r="H43" s="10"/>
      <c r="J43" s="40"/>
      <c r="K43" s="40"/>
    </row>
    <row r="44" spans="1:11" s="8" customFormat="1" ht="12.75">
      <c r="A44" s="8" t="s">
        <v>182</v>
      </c>
      <c r="G44" s="9"/>
      <c r="H44" s="10"/>
      <c r="J44" s="40"/>
      <c r="K44" s="40"/>
    </row>
  </sheetData>
  <printOptions/>
  <pageMargins left="0.75" right="0.75" top="1" bottom="1" header="0.5" footer="0.5"/>
  <pageSetup firstPageNumber="2" useFirstPageNumber="1" horizontalDpi="600" verticalDpi="600" orientation="portrait" scale="90"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L26"/>
  <sheetViews>
    <sheetView workbookViewId="0" topLeftCell="A1">
      <selection activeCell="A2" sqref="A2"/>
    </sheetView>
  </sheetViews>
  <sheetFormatPr defaultColWidth="9.00390625" defaultRowHeight="16.5"/>
  <cols>
    <col min="1" max="1" width="9.875" style="41" customWidth="1"/>
    <col min="2" max="2" width="9.00390625" style="41" customWidth="1"/>
    <col min="3" max="3" width="11.75390625" style="41" customWidth="1"/>
    <col min="4" max="4" width="7.50390625" style="42" customWidth="1"/>
    <col min="5" max="5" width="10.50390625" style="41" customWidth="1"/>
    <col min="6" max="6" width="2.875" style="41" customWidth="1"/>
    <col min="7" max="7" width="13.75390625" style="41" bestFit="1" customWidth="1"/>
    <col min="8" max="8" width="3.25390625" style="41" customWidth="1"/>
    <col min="9" max="9" width="11.875" style="41" customWidth="1"/>
    <col min="10" max="10" width="3.00390625" style="41" customWidth="1"/>
    <col min="11" max="16384" width="9.00390625" style="41" customWidth="1"/>
  </cols>
  <sheetData>
    <row r="1" ht="15.75">
      <c r="A1" s="19" t="s">
        <v>0</v>
      </c>
    </row>
    <row r="2" ht="15.75">
      <c r="A2" s="19" t="s">
        <v>42</v>
      </c>
    </row>
    <row r="3" ht="15.75">
      <c r="A3" s="1" t="s">
        <v>177</v>
      </c>
    </row>
    <row r="4" ht="15.75">
      <c r="A4" s="43"/>
    </row>
    <row r="5" spans="1:7" ht="15.75">
      <c r="A5" s="43"/>
      <c r="G5" s="44" t="s">
        <v>154</v>
      </c>
    </row>
    <row r="6" spans="4:11" s="8" customFormat="1" ht="12.75">
      <c r="D6" s="9"/>
      <c r="E6" s="44" t="s">
        <v>43</v>
      </c>
      <c r="F6" s="44"/>
      <c r="G6" s="44" t="s">
        <v>44</v>
      </c>
      <c r="H6" s="44"/>
      <c r="I6" s="44" t="s">
        <v>45</v>
      </c>
      <c r="J6" s="44"/>
      <c r="K6" s="44"/>
    </row>
    <row r="7" spans="4:11" s="8" customFormat="1" ht="12.75">
      <c r="D7" s="45" t="s">
        <v>2</v>
      </c>
      <c r="E7" s="44" t="s">
        <v>46</v>
      </c>
      <c r="F7" s="44"/>
      <c r="G7" s="44" t="s">
        <v>47</v>
      </c>
      <c r="H7" s="44"/>
      <c r="I7" s="44" t="s">
        <v>48</v>
      </c>
      <c r="J7" s="44"/>
      <c r="K7" s="44" t="s">
        <v>49</v>
      </c>
    </row>
    <row r="8" spans="4:11" s="8" customFormat="1" ht="12.75">
      <c r="D8" s="9"/>
      <c r="E8" s="44" t="s">
        <v>3</v>
      </c>
      <c r="F8" s="44"/>
      <c r="G8" s="44" t="str">
        <f>E8</f>
        <v>RM'000</v>
      </c>
      <c r="H8" s="44"/>
      <c r="I8" s="44" t="str">
        <f>G8</f>
        <v>RM'000</v>
      </c>
      <c r="J8" s="44"/>
      <c r="K8" s="44" t="str">
        <f>I8</f>
        <v>RM'000</v>
      </c>
    </row>
    <row r="9" s="8" customFormat="1" ht="12.75">
      <c r="D9" s="9"/>
    </row>
    <row r="10" spans="1:12" s="8" customFormat="1" ht="12.75">
      <c r="A10" s="46" t="s">
        <v>178</v>
      </c>
      <c r="B10" s="47"/>
      <c r="D10" s="9"/>
      <c r="E10" s="10">
        <f>E21</f>
        <v>40000</v>
      </c>
      <c r="F10" s="10"/>
      <c r="G10" s="10">
        <f>G21</f>
        <v>3544</v>
      </c>
      <c r="H10" s="10"/>
      <c r="I10" s="10">
        <f>15639</f>
        <v>15639</v>
      </c>
      <c r="J10" s="10"/>
      <c r="K10" s="10">
        <f>SUM(E10:I10)</f>
        <v>59183</v>
      </c>
      <c r="L10" s="10"/>
    </row>
    <row r="11" spans="4:12" s="8" customFormat="1" ht="12.75">
      <c r="D11" s="9"/>
      <c r="E11" s="10"/>
      <c r="F11" s="10"/>
      <c r="G11" s="10"/>
      <c r="H11" s="10"/>
      <c r="I11" s="10"/>
      <c r="J11" s="10"/>
      <c r="K11" s="10"/>
      <c r="L11" s="10"/>
    </row>
    <row r="12" spans="1:12" s="8" customFormat="1" ht="12.75">
      <c r="A12" s="8" t="s">
        <v>119</v>
      </c>
      <c r="D12" s="9"/>
      <c r="E12" s="10">
        <v>0</v>
      </c>
      <c r="F12" s="10"/>
      <c r="G12" s="10">
        <v>0</v>
      </c>
      <c r="H12" s="10"/>
      <c r="I12" s="10">
        <f>'income statement'!G24</f>
        <v>5022</v>
      </c>
      <c r="J12" s="10"/>
      <c r="K12" s="10">
        <f>SUM(E12:I12)</f>
        <v>5022</v>
      </c>
      <c r="L12" s="10"/>
    </row>
    <row r="13" spans="4:12" s="8" customFormat="1" ht="12.75">
      <c r="D13" s="9"/>
      <c r="E13" s="10"/>
      <c r="F13" s="10"/>
      <c r="G13" s="10"/>
      <c r="H13" s="10"/>
      <c r="I13" s="10"/>
      <c r="J13" s="10"/>
      <c r="K13" s="10"/>
      <c r="L13" s="10"/>
    </row>
    <row r="14" spans="1:12" s="8" customFormat="1" ht="13.5" thickBot="1">
      <c r="A14" s="47" t="s">
        <v>179</v>
      </c>
      <c r="D14" s="9"/>
      <c r="E14" s="48">
        <f>SUM(E10:E12)</f>
        <v>40000</v>
      </c>
      <c r="F14" s="48"/>
      <c r="G14" s="48">
        <f>SUM(G10:G12)</f>
        <v>3544</v>
      </c>
      <c r="H14" s="48"/>
      <c r="I14" s="48">
        <f>SUM(I10:I12)</f>
        <v>20661</v>
      </c>
      <c r="J14" s="48"/>
      <c r="K14" s="48">
        <f>SUM(K10:K12)</f>
        <v>64205</v>
      </c>
      <c r="L14" s="10"/>
    </row>
    <row r="15" spans="4:12" s="8" customFormat="1" ht="13.5" thickTop="1">
      <c r="D15" s="9"/>
      <c r="E15" s="10"/>
      <c r="F15" s="10"/>
      <c r="G15" s="10"/>
      <c r="H15" s="10"/>
      <c r="I15" s="10"/>
      <c r="J15" s="10"/>
      <c r="K15" s="10"/>
      <c r="L15" s="10"/>
    </row>
    <row r="16" spans="4:12" s="8" customFormat="1" ht="12.75">
      <c r="D16" s="9"/>
      <c r="L16" s="10"/>
    </row>
    <row r="17" spans="1:12" s="8" customFormat="1" ht="12.75">
      <c r="A17" s="47" t="s">
        <v>180</v>
      </c>
      <c r="D17" s="9"/>
      <c r="E17" s="49">
        <v>40000</v>
      </c>
      <c r="F17" s="10"/>
      <c r="G17" s="10">
        <v>3544</v>
      </c>
      <c r="H17" s="10"/>
      <c r="I17" s="10">
        <v>11896</v>
      </c>
      <c r="J17" s="10"/>
      <c r="K17" s="49">
        <f>SUM(E17:I17)</f>
        <v>55440</v>
      </c>
      <c r="L17" s="10"/>
    </row>
    <row r="18" spans="4:12" s="8" customFormat="1" ht="12.75">
      <c r="D18" s="9"/>
      <c r="E18" s="49"/>
      <c r="F18" s="10"/>
      <c r="G18" s="10"/>
      <c r="H18" s="10"/>
      <c r="I18" s="10"/>
      <c r="J18" s="10"/>
      <c r="K18" s="49"/>
      <c r="L18" s="10"/>
    </row>
    <row r="19" spans="1:12" s="8" customFormat="1" ht="12.75">
      <c r="A19" s="8" t="s">
        <v>120</v>
      </c>
      <c r="D19" s="9"/>
      <c r="E19" s="10">
        <v>0</v>
      </c>
      <c r="F19" s="10"/>
      <c r="G19" s="10">
        <v>0</v>
      </c>
      <c r="H19" s="10"/>
      <c r="I19" s="10">
        <f>'income statement'!H24</f>
        <v>265</v>
      </c>
      <c r="J19" s="10"/>
      <c r="K19" s="10">
        <f>SUM(E19:I19)</f>
        <v>265</v>
      </c>
      <c r="L19" s="10"/>
    </row>
    <row r="20" spans="4:12" s="8" customFormat="1" ht="12.75">
      <c r="D20" s="9"/>
      <c r="E20" s="10"/>
      <c r="F20" s="10"/>
      <c r="G20" s="10"/>
      <c r="H20" s="10"/>
      <c r="I20" s="10"/>
      <c r="J20" s="10"/>
      <c r="K20" s="10"/>
      <c r="L20" s="10"/>
    </row>
    <row r="21" spans="1:12" s="8" customFormat="1" ht="13.5" thickBot="1">
      <c r="A21" s="47" t="s">
        <v>184</v>
      </c>
      <c r="D21" s="9"/>
      <c r="E21" s="48">
        <f>SUM(E17:E20)</f>
        <v>40000</v>
      </c>
      <c r="F21" s="48"/>
      <c r="G21" s="48">
        <f>SUM(G17:G20)</f>
        <v>3544</v>
      </c>
      <c r="H21" s="48"/>
      <c r="I21" s="48">
        <f>SUM(I17:I20)</f>
        <v>12161</v>
      </c>
      <c r="J21" s="48"/>
      <c r="K21" s="48">
        <f>SUM(K17:K20)</f>
        <v>55705</v>
      </c>
      <c r="L21" s="10"/>
    </row>
    <row r="22" spans="4:12" s="8" customFormat="1" ht="13.5" thickTop="1">
      <c r="D22" s="9"/>
      <c r="E22" s="10"/>
      <c r="F22" s="10"/>
      <c r="G22" s="10"/>
      <c r="H22" s="10"/>
      <c r="I22" s="10"/>
      <c r="J22" s="10"/>
      <c r="K22" s="10"/>
      <c r="L22" s="10"/>
    </row>
    <row r="23" spans="1:4" s="8" customFormat="1" ht="12.75">
      <c r="A23" s="8" t="s">
        <v>125</v>
      </c>
      <c r="D23" s="9"/>
    </row>
    <row r="24" spans="1:4" s="8" customFormat="1" ht="12.75">
      <c r="A24" s="8" t="s">
        <v>181</v>
      </c>
      <c r="D24" s="9"/>
    </row>
    <row r="25" spans="1:4" s="8" customFormat="1" ht="12.75">
      <c r="A25" s="8" t="s">
        <v>50</v>
      </c>
      <c r="D25" s="9"/>
    </row>
    <row r="26" s="8" customFormat="1" ht="12.75">
      <c r="D26" s="9"/>
    </row>
  </sheetData>
  <printOptions/>
  <pageMargins left="0.75" right="0.75" top="1" bottom="1" header="0.5" footer="0.5"/>
  <pageSetup firstPageNumber="3" useFirstPageNumber="1" horizontalDpi="600" verticalDpi="600" orientation="portrait" scale="95" r:id="rId1"/>
  <headerFooter alignWithMargins="0">
    <oddFooter>&amp;C&amp;"Times New Roman,標準"&amp;P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zoomScale="75" zoomScaleNormal="75" workbookViewId="0" topLeftCell="A6">
      <selection activeCell="A33" sqref="A33"/>
    </sheetView>
  </sheetViews>
  <sheetFormatPr defaultColWidth="9.00390625" defaultRowHeight="16.5"/>
  <cols>
    <col min="1" max="1" width="5.50390625" style="50" customWidth="1"/>
    <col min="2" max="2" width="7.125" style="50" customWidth="1"/>
    <col min="3" max="3" width="14.375" style="50" customWidth="1"/>
    <col min="4" max="4" width="29.625" style="50" customWidth="1"/>
    <col min="5" max="5" width="10.125" style="50" customWidth="1"/>
    <col min="6" max="6" width="7.00390625" style="50" customWidth="1"/>
    <col min="7" max="7" width="11.75390625" style="50" customWidth="1"/>
    <col min="8" max="8" width="10.625" style="50" customWidth="1"/>
    <col min="9" max="16384" width="9.00390625" style="50" customWidth="1"/>
  </cols>
  <sheetData>
    <row r="1" ht="15">
      <c r="A1" s="19" t="s">
        <v>0</v>
      </c>
    </row>
    <row r="2" ht="15">
      <c r="A2" s="19" t="s">
        <v>203</v>
      </c>
    </row>
    <row r="3" ht="15">
      <c r="A3" s="19" t="s">
        <v>183</v>
      </c>
    </row>
    <row r="5" spans="5:7" ht="15">
      <c r="E5" s="51" t="s">
        <v>157</v>
      </c>
      <c r="G5" s="51" t="str">
        <f>E5</f>
        <v>3 months ended</v>
      </c>
    </row>
    <row r="6" spans="5:7" ht="15">
      <c r="E6" s="82">
        <v>38077</v>
      </c>
      <c r="G6" s="83">
        <v>37711</v>
      </c>
    </row>
    <row r="7" spans="5:7" ht="15">
      <c r="E7" s="52" t="s">
        <v>3</v>
      </c>
      <c r="G7" s="52" t="s">
        <v>3</v>
      </c>
    </row>
    <row r="8" spans="1:7" ht="15">
      <c r="A8" s="4"/>
      <c r="B8" s="2"/>
      <c r="C8" s="21"/>
      <c r="D8" s="21"/>
      <c r="E8" s="92"/>
      <c r="F8" s="93"/>
      <c r="G8" s="93"/>
    </row>
    <row r="9" spans="1:7" ht="15">
      <c r="A9" s="2" t="s">
        <v>185</v>
      </c>
      <c r="B9" s="2"/>
      <c r="C9" s="21"/>
      <c r="D9" s="21"/>
      <c r="E9" s="92">
        <v>-13129</v>
      </c>
      <c r="F9" s="93"/>
      <c r="G9" s="56">
        <v>-4722</v>
      </c>
    </row>
    <row r="10" spans="1:7" ht="15">
      <c r="A10" s="4"/>
      <c r="B10" s="2"/>
      <c r="C10" s="21"/>
      <c r="D10" s="21"/>
      <c r="E10" s="92"/>
      <c r="F10" s="93"/>
      <c r="G10" s="56"/>
    </row>
    <row r="11" spans="1:7" ht="15">
      <c r="A11" s="2" t="s">
        <v>51</v>
      </c>
      <c r="B11" s="2"/>
      <c r="C11" s="21"/>
      <c r="D11" s="21"/>
      <c r="E11" s="92">
        <v>-916</v>
      </c>
      <c r="F11" s="93"/>
      <c r="G11" s="56">
        <v>-1769</v>
      </c>
    </row>
    <row r="12" spans="1:7" ht="15">
      <c r="A12" s="4"/>
      <c r="B12" s="2"/>
      <c r="C12" s="21"/>
      <c r="D12" s="21"/>
      <c r="E12" s="92"/>
      <c r="F12" s="93"/>
      <c r="G12" s="56"/>
    </row>
    <row r="13" spans="1:7" ht="15">
      <c r="A13" s="2" t="s">
        <v>168</v>
      </c>
      <c r="B13" s="2"/>
      <c r="C13" s="21"/>
      <c r="D13" s="21"/>
      <c r="E13" s="34">
        <v>22844</v>
      </c>
      <c r="F13" s="93"/>
      <c r="G13" s="94">
        <v>931</v>
      </c>
    </row>
    <row r="14" spans="1:7" ht="15">
      <c r="A14" s="4"/>
      <c r="B14" s="2"/>
      <c r="C14" s="21"/>
      <c r="D14" s="21"/>
      <c r="E14" s="92"/>
      <c r="F14" s="93"/>
      <c r="G14" s="56"/>
    </row>
    <row r="15" spans="1:7" ht="15">
      <c r="A15" s="2" t="s">
        <v>198</v>
      </c>
      <c r="B15" s="2"/>
      <c r="C15" s="21"/>
      <c r="D15" s="21"/>
      <c r="E15" s="2">
        <f>E9+E11+E13</f>
        <v>8799</v>
      </c>
      <c r="G15" s="55">
        <f>G9+G11+G13</f>
        <v>-5560</v>
      </c>
    </row>
    <row r="16" spans="1:7" ht="15">
      <c r="A16" s="2" t="s">
        <v>200</v>
      </c>
      <c r="B16" s="2"/>
      <c r="C16" s="21"/>
      <c r="D16" s="21"/>
      <c r="E16" s="2">
        <f>'balance sheet'!J17</f>
        <v>3876</v>
      </c>
      <c r="G16" s="55">
        <v>6904</v>
      </c>
    </row>
    <row r="17" spans="1:7" ht="15">
      <c r="A17" s="2" t="s">
        <v>199</v>
      </c>
      <c r="B17" s="2"/>
      <c r="C17" s="21"/>
      <c r="D17" s="21"/>
      <c r="E17" s="53">
        <f>SUM(E15:E16)</f>
        <v>12675</v>
      </c>
      <c r="G17" s="54">
        <f>SUM(G15:G16)</f>
        <v>1344</v>
      </c>
    </row>
    <row r="18" spans="1:7" ht="15">
      <c r="A18" s="2"/>
      <c r="B18" s="2"/>
      <c r="C18" s="21"/>
      <c r="D18" s="21"/>
      <c r="E18" s="2"/>
      <c r="G18" s="56"/>
    </row>
    <row r="19" spans="1:7" ht="15">
      <c r="A19" s="2" t="s">
        <v>52</v>
      </c>
      <c r="B19" s="2"/>
      <c r="C19" s="21"/>
      <c r="D19" s="21"/>
      <c r="E19" s="2"/>
      <c r="G19" s="55"/>
    </row>
    <row r="20" spans="1:7" ht="15">
      <c r="A20" s="2" t="s">
        <v>53</v>
      </c>
      <c r="B20" s="2"/>
      <c r="C20" s="21"/>
      <c r="D20" s="21"/>
      <c r="E20" s="2">
        <f>'balance sheet'!H17</f>
        <v>12675</v>
      </c>
      <c r="G20" s="55">
        <v>3348</v>
      </c>
    </row>
    <row r="21" spans="1:7" ht="15">
      <c r="A21" s="2" t="s">
        <v>144</v>
      </c>
      <c r="B21" s="2"/>
      <c r="C21" s="21"/>
      <c r="D21" s="21"/>
      <c r="E21" s="2">
        <v>0</v>
      </c>
      <c r="G21" s="55">
        <v>-2004</v>
      </c>
    </row>
    <row r="22" spans="1:7" ht="15">
      <c r="A22" s="2"/>
      <c r="B22" s="2"/>
      <c r="C22" s="21"/>
      <c r="D22" s="21"/>
      <c r="E22" s="53">
        <f>SUM(E20:E21)</f>
        <v>12675</v>
      </c>
      <c r="G22" s="54">
        <f>SUM(G20:G21)</f>
        <v>1344</v>
      </c>
    </row>
    <row r="23" spans="1:7" ht="15">
      <c r="A23" s="2"/>
      <c r="B23" s="2"/>
      <c r="C23" s="21"/>
      <c r="D23" s="21"/>
      <c r="E23" s="2"/>
      <c r="G23" s="55"/>
    </row>
    <row r="24" spans="1:7" ht="15" hidden="1">
      <c r="A24" s="2"/>
      <c r="B24" s="2"/>
      <c r="C24" s="21"/>
      <c r="D24" s="21"/>
      <c r="E24" s="2">
        <f>E17-E22</f>
        <v>0</v>
      </c>
      <c r="G24" s="57">
        <f>G17-G22</f>
        <v>0</v>
      </c>
    </row>
    <row r="25" ht="15">
      <c r="A25" s="58" t="s">
        <v>126</v>
      </c>
    </row>
    <row r="26" ht="15">
      <c r="A26" s="58" t="s">
        <v>186</v>
      </c>
    </row>
    <row r="27" ht="15">
      <c r="A27" s="58" t="s">
        <v>54</v>
      </c>
    </row>
  </sheetData>
  <printOptions/>
  <pageMargins left="0.75" right="0.75" top="1" bottom="1" header="0.5" footer="0.5"/>
  <pageSetup firstPageNumber="4" useFirstPageNumber="1" fitToHeight="1" fitToWidth="1" horizontalDpi="600" verticalDpi="600" orientation="portrait" scale="92"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J557"/>
  <sheetViews>
    <sheetView tabSelected="1" view="pageBreakPreview" zoomScale="80" zoomScaleNormal="75" zoomScaleSheetLayoutView="80" workbookViewId="0" topLeftCell="A1">
      <selection activeCell="G5" sqref="G5"/>
    </sheetView>
  </sheetViews>
  <sheetFormatPr defaultColWidth="9.00390625" defaultRowHeight="16.5"/>
  <cols>
    <col min="1" max="1" width="2.875" style="8" customWidth="1"/>
    <col min="2" max="2" width="3.50390625" style="8" customWidth="1"/>
    <col min="3" max="3" width="5.875" style="8" customWidth="1"/>
    <col min="4" max="4" width="35.875" style="8" customWidth="1"/>
    <col min="5" max="5" width="19.25390625" style="8" customWidth="1"/>
    <col min="6" max="6" width="16.00390625" style="8" customWidth="1"/>
    <col min="7" max="7" width="17.75390625" style="10" customWidth="1"/>
    <col min="8" max="8" width="21.75390625" style="8" customWidth="1"/>
    <col min="9" max="9" width="11.875" style="8" customWidth="1"/>
    <col min="10" max="10" width="11.50390625" style="10" customWidth="1"/>
    <col min="11" max="16384" width="9.00390625" style="8" customWidth="1"/>
  </cols>
  <sheetData>
    <row r="1" ht="14.25">
      <c r="A1" s="1" t="s">
        <v>55</v>
      </c>
    </row>
    <row r="2" ht="14.25">
      <c r="A2" s="1" t="s">
        <v>187</v>
      </c>
    </row>
    <row r="3" ht="14.25">
      <c r="A3" s="1"/>
    </row>
    <row r="4" ht="14.25">
      <c r="A4" s="1"/>
    </row>
    <row r="5" ht="14.25">
      <c r="A5" s="59" t="s">
        <v>155</v>
      </c>
    </row>
    <row r="6" ht="14.25">
      <c r="A6" s="59"/>
    </row>
    <row r="7" spans="1:2" ht="12.75">
      <c r="A7" s="60" t="s">
        <v>56</v>
      </c>
      <c r="B7" s="47" t="s">
        <v>57</v>
      </c>
    </row>
    <row r="8" ht="12.75">
      <c r="A8" s="47"/>
    </row>
    <row r="9" ht="12.75">
      <c r="A9" s="47"/>
    </row>
    <row r="10" ht="12.75">
      <c r="A10" s="47"/>
    </row>
    <row r="11" ht="12.75">
      <c r="A11" s="47"/>
    </row>
    <row r="12" ht="12.75">
      <c r="A12" s="47"/>
    </row>
    <row r="13" ht="12.75">
      <c r="A13" s="47"/>
    </row>
    <row r="14" ht="12.75">
      <c r="A14" s="47"/>
    </row>
    <row r="15" ht="12.75">
      <c r="A15" s="47"/>
    </row>
    <row r="16" ht="12.75">
      <c r="A16" s="47"/>
    </row>
    <row r="17" ht="12.75">
      <c r="A17" s="47"/>
    </row>
    <row r="18" ht="12.75">
      <c r="A18" s="47"/>
    </row>
    <row r="19" ht="12.75">
      <c r="A19" s="47"/>
    </row>
    <row r="20" ht="12.75">
      <c r="A20" s="47"/>
    </row>
    <row r="21" spans="1:2" ht="12.75">
      <c r="A21" s="60" t="s">
        <v>58</v>
      </c>
      <c r="B21" s="47" t="s">
        <v>59</v>
      </c>
    </row>
    <row r="22" ht="12.75">
      <c r="A22" s="47"/>
    </row>
    <row r="23" ht="12.75">
      <c r="A23" s="47"/>
    </row>
    <row r="24" ht="12.75">
      <c r="A24" s="47"/>
    </row>
    <row r="25" ht="12.75">
      <c r="A25" s="47"/>
    </row>
    <row r="26" spans="1:2" ht="12.75">
      <c r="A26" s="62" t="s">
        <v>60</v>
      </c>
      <c r="B26" s="47" t="s">
        <v>61</v>
      </c>
    </row>
    <row r="27" ht="12.75">
      <c r="A27" s="63"/>
    </row>
    <row r="28" ht="14.25">
      <c r="A28" s="59"/>
    </row>
    <row r="29" ht="14.25">
      <c r="A29" s="59"/>
    </row>
    <row r="30" ht="14.25">
      <c r="A30" s="59"/>
    </row>
    <row r="31" ht="14.25">
      <c r="A31" s="59"/>
    </row>
    <row r="32" spans="1:2" ht="14.25">
      <c r="A32" s="64" t="s">
        <v>62</v>
      </c>
      <c r="B32" s="47" t="s">
        <v>63</v>
      </c>
    </row>
    <row r="38" spans="1:2" ht="12.75">
      <c r="A38" s="60" t="s">
        <v>64</v>
      </c>
      <c r="B38" s="47" t="s">
        <v>65</v>
      </c>
    </row>
    <row r="44" spans="1:2" ht="12.75">
      <c r="A44" s="60" t="s">
        <v>66</v>
      </c>
      <c r="B44" s="47" t="s">
        <v>67</v>
      </c>
    </row>
    <row r="45" ht="12.75">
      <c r="A45" s="47"/>
    </row>
    <row r="46" ht="12.75">
      <c r="A46" s="47"/>
    </row>
    <row r="47" ht="12.75">
      <c r="A47" s="47"/>
    </row>
    <row r="48" ht="12.75">
      <c r="A48" s="47"/>
    </row>
    <row r="49" ht="12.75">
      <c r="A49" s="47"/>
    </row>
    <row r="50" ht="12.75" customHeight="1"/>
    <row r="51" spans="1:2" ht="12.75">
      <c r="A51" s="60" t="s">
        <v>68</v>
      </c>
      <c r="B51" s="47" t="s">
        <v>69</v>
      </c>
    </row>
    <row r="56" spans="1:10" ht="12.75">
      <c r="A56" s="60" t="s">
        <v>70</v>
      </c>
      <c r="B56" s="47" t="s">
        <v>71</v>
      </c>
      <c r="E56" s="47"/>
      <c r="G56" s="8"/>
      <c r="J56" s="8"/>
    </row>
    <row r="57" spans="1:10" ht="12.75">
      <c r="A57" s="60"/>
      <c r="B57" s="47"/>
      <c r="E57" s="47"/>
      <c r="F57" s="44" t="s">
        <v>4</v>
      </c>
      <c r="G57" s="97" t="s">
        <v>189</v>
      </c>
      <c r="H57" s="97"/>
      <c r="J57" s="8"/>
    </row>
    <row r="58" spans="2:10" ht="12.75">
      <c r="B58" s="47" t="s">
        <v>72</v>
      </c>
      <c r="E58" s="44" t="s">
        <v>191</v>
      </c>
      <c r="F58" s="44" t="s">
        <v>202</v>
      </c>
      <c r="G58" s="44" t="s">
        <v>191</v>
      </c>
      <c r="H58" s="44" t="s">
        <v>202</v>
      </c>
      <c r="J58" s="8"/>
    </row>
    <row r="59" spans="5:10" ht="12.75">
      <c r="E59" s="44" t="s">
        <v>73</v>
      </c>
      <c r="F59" s="44" t="s">
        <v>73</v>
      </c>
      <c r="G59" s="44" t="s">
        <v>73</v>
      </c>
      <c r="H59" s="44" t="str">
        <f>G59</f>
        <v>Year to date</v>
      </c>
      <c r="J59" s="8"/>
    </row>
    <row r="60" spans="5:10" ht="12.75">
      <c r="E60" s="44" t="str">
        <f>F60</f>
        <v>RM'000</v>
      </c>
      <c r="F60" s="44" t="s">
        <v>3</v>
      </c>
      <c r="G60" s="44" t="s">
        <v>3</v>
      </c>
      <c r="H60" s="44" t="s">
        <v>3</v>
      </c>
      <c r="J60" s="8"/>
    </row>
    <row r="61" spans="2:10" ht="12.75">
      <c r="B61" s="8" t="s">
        <v>74</v>
      </c>
      <c r="E61" s="10">
        <v>36562</v>
      </c>
      <c r="F61" s="10">
        <v>18724</v>
      </c>
      <c r="G61" s="10">
        <v>4392</v>
      </c>
      <c r="H61" s="10">
        <v>432</v>
      </c>
      <c r="J61" s="8"/>
    </row>
    <row r="62" spans="2:10" ht="12.75">
      <c r="B62" s="8" t="s">
        <v>188</v>
      </c>
      <c r="E62" s="10">
        <v>0</v>
      </c>
      <c r="F62" s="10">
        <v>0</v>
      </c>
      <c r="G62" s="10">
        <v>-11</v>
      </c>
      <c r="H62" s="10">
        <v>0</v>
      </c>
      <c r="J62" s="8"/>
    </row>
    <row r="63" spans="2:10" ht="12.75">
      <c r="B63" s="8" t="s">
        <v>75</v>
      </c>
      <c r="E63" s="12">
        <v>17724</v>
      </c>
      <c r="F63" s="12">
        <v>8550</v>
      </c>
      <c r="G63" s="12">
        <v>1045</v>
      </c>
      <c r="H63" s="12">
        <v>3</v>
      </c>
      <c r="J63" s="8"/>
    </row>
    <row r="64" spans="5:10" ht="13.5" thickBot="1">
      <c r="E64" s="48">
        <f>SUM(E61:E63)</f>
        <v>54286</v>
      </c>
      <c r="F64" s="48">
        <f>SUM(F61:F63)</f>
        <v>27274</v>
      </c>
      <c r="G64" s="48">
        <f>SUM(G61:G63)</f>
        <v>5426</v>
      </c>
      <c r="H64" s="48">
        <f>SUM(H61:H63)</f>
        <v>435</v>
      </c>
      <c r="J64" s="8"/>
    </row>
    <row r="65" ht="13.5" thickTop="1"/>
    <row r="67" spans="1:2" ht="12.75">
      <c r="A67" s="60" t="s">
        <v>76</v>
      </c>
      <c r="B67" s="47" t="s">
        <v>77</v>
      </c>
    </row>
    <row r="74" spans="1:2" ht="12.75">
      <c r="A74" s="60" t="s">
        <v>78</v>
      </c>
      <c r="B74" s="47" t="s">
        <v>79</v>
      </c>
    </row>
    <row r="75" ht="12.75">
      <c r="A75" s="47"/>
    </row>
    <row r="76" ht="12.75">
      <c r="A76" s="47"/>
    </row>
    <row r="77" ht="12.75">
      <c r="A77" s="47"/>
    </row>
    <row r="78" ht="12.75">
      <c r="A78" s="47"/>
    </row>
    <row r="79" spans="1:2" ht="12.75">
      <c r="A79" s="60" t="s">
        <v>80</v>
      </c>
      <c r="B79" s="47" t="s">
        <v>81</v>
      </c>
    </row>
    <row r="80" ht="12.75">
      <c r="A80" s="47"/>
    </row>
    <row r="81" ht="12.75">
      <c r="A81" s="47"/>
    </row>
    <row r="82" spans="1:2" ht="12.75">
      <c r="A82" s="60" t="s">
        <v>82</v>
      </c>
      <c r="B82" s="47" t="s">
        <v>201</v>
      </c>
    </row>
    <row r="86" ht="13.5" customHeight="1"/>
    <row r="87" spans="1:2" ht="13.5" customHeight="1">
      <c r="A87" s="60" t="s">
        <v>127</v>
      </c>
      <c r="B87" s="47" t="s">
        <v>128</v>
      </c>
    </row>
    <row r="88" ht="13.5" customHeight="1"/>
    <row r="89" ht="13.5" customHeight="1"/>
    <row r="90" ht="13.5" customHeight="1"/>
    <row r="91" ht="13.5" customHeight="1"/>
    <row r="92" ht="13.5" customHeight="1"/>
    <row r="93" ht="13.5" customHeight="1">
      <c r="A93" s="59" t="s">
        <v>194</v>
      </c>
    </row>
    <row r="94" ht="12.75">
      <c r="F94" s="65"/>
    </row>
    <row r="95" spans="1:2" ht="12.75">
      <c r="A95" s="60" t="s">
        <v>129</v>
      </c>
      <c r="B95" s="47" t="s">
        <v>83</v>
      </c>
    </row>
    <row r="96" spans="7:8" ht="12.75">
      <c r="G96" s="44" t="s">
        <v>84</v>
      </c>
      <c r="H96" s="44" t="s">
        <v>85</v>
      </c>
    </row>
    <row r="97" spans="1:8" ht="12.75">
      <c r="A97" s="47"/>
      <c r="G97" s="44" t="s">
        <v>190</v>
      </c>
      <c r="H97" s="44" t="str">
        <f>G97</f>
        <v> 31.3.2004</v>
      </c>
    </row>
    <row r="98" spans="7:8" ht="12.75">
      <c r="G98" s="44" t="s">
        <v>86</v>
      </c>
      <c r="H98" s="44" t="s">
        <v>87</v>
      </c>
    </row>
    <row r="99" spans="2:8" ht="12.75">
      <c r="B99" s="8" t="s">
        <v>88</v>
      </c>
      <c r="G99" s="10">
        <f>'income statement'!D10</f>
        <v>54286</v>
      </c>
      <c r="H99" s="10">
        <f>'income statement'!G10</f>
        <v>54286</v>
      </c>
    </row>
    <row r="100" spans="2:8" ht="12.75">
      <c r="B100" s="8" t="s">
        <v>89</v>
      </c>
      <c r="G100" s="10">
        <f>'income statement'!D16</f>
        <v>6089</v>
      </c>
      <c r="H100" s="10">
        <f>'income statement'!G16</f>
        <v>6089</v>
      </c>
    </row>
    <row r="101" spans="2:8" ht="12.75">
      <c r="B101" s="8" t="s">
        <v>122</v>
      </c>
      <c r="G101" s="10">
        <f>'income statement'!D20</f>
        <v>5426</v>
      </c>
      <c r="H101" s="10">
        <f>'income statement'!G20</f>
        <v>5426</v>
      </c>
    </row>
    <row r="102" spans="2:8" ht="12.75">
      <c r="B102" s="8" t="s">
        <v>121</v>
      </c>
      <c r="G102" s="10">
        <f>'income statement'!D24</f>
        <v>5022</v>
      </c>
      <c r="H102" s="10">
        <f>'income statement'!G24</f>
        <v>5022</v>
      </c>
    </row>
    <row r="103" spans="5:6" ht="12.75">
      <c r="E103" s="10"/>
      <c r="F103" s="10"/>
    </row>
    <row r="104" spans="5:6" ht="12.75">
      <c r="E104" s="10"/>
      <c r="F104" s="10"/>
    </row>
    <row r="105" spans="5:6" ht="12.75">
      <c r="E105" s="10"/>
      <c r="F105" s="10"/>
    </row>
    <row r="106" spans="5:6" ht="12.75">
      <c r="E106" s="10"/>
      <c r="F106" s="10"/>
    </row>
    <row r="107" spans="5:6" ht="12.75">
      <c r="E107" s="10"/>
      <c r="F107" s="10"/>
    </row>
    <row r="108" spans="5:6" ht="12.75">
      <c r="E108" s="10"/>
      <c r="F108" s="10"/>
    </row>
    <row r="109" ht="14.25" customHeight="1"/>
    <row r="110" ht="14.25" customHeight="1"/>
    <row r="111" ht="14.25" customHeight="1"/>
    <row r="112" spans="1:2" ht="14.25" customHeight="1">
      <c r="A112" s="60" t="s">
        <v>130</v>
      </c>
      <c r="B112" s="47" t="s">
        <v>90</v>
      </c>
    </row>
    <row r="113" ht="14.25" customHeight="1"/>
    <row r="114" spans="6:8" ht="12.75">
      <c r="F114" s="44" t="s">
        <v>191</v>
      </c>
      <c r="G114" s="44" t="s">
        <v>170</v>
      </c>
      <c r="H114" s="44" t="s">
        <v>91</v>
      </c>
    </row>
    <row r="115" spans="6:8" ht="12.75">
      <c r="F115" s="44" t="s">
        <v>3</v>
      </c>
      <c r="G115" s="44" t="s">
        <v>3</v>
      </c>
      <c r="H115" s="44" t="s">
        <v>92</v>
      </c>
    </row>
    <row r="116" spans="2:8" ht="12.75">
      <c r="B116" s="8" t="s">
        <v>4</v>
      </c>
      <c r="F116" s="66">
        <f>G99</f>
        <v>54286</v>
      </c>
      <c r="G116" s="49">
        <v>41811</v>
      </c>
      <c r="H116" s="49">
        <f>(F116-G116)/G116*100</f>
        <v>29.83664585874531</v>
      </c>
    </row>
    <row r="117" spans="2:8" ht="12.75">
      <c r="B117" s="8" t="s">
        <v>173</v>
      </c>
      <c r="F117" s="11">
        <f>G101</f>
        <v>5426</v>
      </c>
      <c r="G117" s="11">
        <v>1400</v>
      </c>
      <c r="H117" s="65">
        <f>(F117-G117)/G117*100</f>
        <v>287.5714285714286</v>
      </c>
    </row>
    <row r="124" spans="1:2" ht="12.75">
      <c r="A124" s="60" t="s">
        <v>131</v>
      </c>
      <c r="B124" s="47" t="s">
        <v>93</v>
      </c>
    </row>
    <row r="125" ht="12.75">
      <c r="A125" s="47"/>
    </row>
    <row r="126" ht="12.75">
      <c r="A126" s="47"/>
    </row>
    <row r="127" ht="12.75">
      <c r="A127" s="47"/>
    </row>
    <row r="128" ht="12.75">
      <c r="A128" s="47"/>
    </row>
    <row r="135" spans="1:2" ht="12.75">
      <c r="A135" s="60" t="s">
        <v>132</v>
      </c>
      <c r="B135" s="47" t="s">
        <v>94</v>
      </c>
    </row>
    <row r="141" spans="1:8" ht="12.75">
      <c r="A141" s="60" t="s">
        <v>133</v>
      </c>
      <c r="B141" s="47" t="s">
        <v>8</v>
      </c>
      <c r="G141" s="44" t="s">
        <v>158</v>
      </c>
      <c r="H141" s="44" t="s">
        <v>171</v>
      </c>
    </row>
    <row r="142" spans="1:8" ht="12.75">
      <c r="A142" s="47"/>
      <c r="G142" s="44" t="s">
        <v>191</v>
      </c>
      <c r="H142" s="44" t="str">
        <f>G142</f>
        <v>31.3.2004</v>
      </c>
    </row>
    <row r="143" spans="7:8" ht="12.75">
      <c r="G143" s="44" t="s">
        <v>3</v>
      </c>
      <c r="H143" s="44" t="s">
        <v>3</v>
      </c>
    </row>
    <row r="144" spans="7:8" ht="12.75">
      <c r="G144" s="68"/>
      <c r="H144" s="11"/>
    </row>
    <row r="145" spans="2:8" ht="12.75">
      <c r="B145" s="8" t="s">
        <v>95</v>
      </c>
      <c r="G145" s="68"/>
      <c r="H145" s="11"/>
    </row>
    <row r="146" spans="2:8" ht="12.75">
      <c r="B146" s="8" t="s">
        <v>96</v>
      </c>
      <c r="G146" s="11">
        <v>395</v>
      </c>
      <c r="H146" s="11">
        <v>395</v>
      </c>
    </row>
    <row r="147" spans="2:8" ht="12.75">
      <c r="B147" s="8" t="s">
        <v>97</v>
      </c>
      <c r="G147" s="11">
        <v>9</v>
      </c>
      <c r="H147" s="11">
        <v>9</v>
      </c>
    </row>
    <row r="148" spans="7:8" ht="13.5" thickBot="1">
      <c r="G148" s="61">
        <f>SUM(G146:G147)</f>
        <v>404</v>
      </c>
      <c r="H148" s="61">
        <f>SUM(H146:H147)</f>
        <v>404</v>
      </c>
    </row>
    <row r="149" spans="7:8" ht="12.75">
      <c r="G149" s="68"/>
      <c r="H149" s="11"/>
    </row>
    <row r="150" spans="7:8" ht="12.75">
      <c r="G150" s="68"/>
      <c r="H150" s="11"/>
    </row>
    <row r="151" spans="7:8" ht="12.75">
      <c r="G151" s="68"/>
      <c r="H151" s="11"/>
    </row>
    <row r="152" spans="7:8" ht="12.75">
      <c r="G152" s="68"/>
      <c r="H152" s="11"/>
    </row>
    <row r="153" spans="5:6" ht="12.75">
      <c r="E153" s="40"/>
      <c r="F153" s="40"/>
    </row>
    <row r="154" spans="1:2" ht="12.75">
      <c r="A154" s="60" t="s">
        <v>134</v>
      </c>
      <c r="B154" s="47" t="s">
        <v>98</v>
      </c>
    </row>
    <row r="159" spans="1:8" ht="12.75">
      <c r="A159" s="60" t="s">
        <v>135</v>
      </c>
      <c r="B159" s="47" t="s">
        <v>99</v>
      </c>
      <c r="H159" s="44" t="s">
        <v>193</v>
      </c>
    </row>
    <row r="160" spans="7:8" ht="12.75">
      <c r="G160" s="44" t="s">
        <v>151</v>
      </c>
      <c r="H160" s="44" t="s">
        <v>157</v>
      </c>
    </row>
    <row r="161" spans="7:8" ht="12.75">
      <c r="G161" s="44" t="s">
        <v>192</v>
      </c>
      <c r="H161" s="44" t="str">
        <f>G161</f>
        <v>31.3.2004</v>
      </c>
    </row>
    <row r="162" spans="7:8" ht="12.75">
      <c r="G162" s="44" t="s">
        <v>3</v>
      </c>
      <c r="H162" s="44" t="s">
        <v>3</v>
      </c>
    </row>
    <row r="164" spans="2:8" ht="12.75">
      <c r="B164" s="8" t="s">
        <v>145</v>
      </c>
      <c r="G164" s="10">
        <v>48</v>
      </c>
      <c r="H164" s="8">
        <v>48</v>
      </c>
    </row>
    <row r="165" spans="2:8" ht="12.75">
      <c r="B165" s="8" t="s">
        <v>146</v>
      </c>
      <c r="G165" s="10">
        <f>-17+17</f>
        <v>0</v>
      </c>
      <c r="H165" s="10">
        <f>G165</f>
        <v>0</v>
      </c>
    </row>
    <row r="166" spans="7:8" ht="13.5" thickBot="1">
      <c r="G166" s="61">
        <f>SUM(G164:G165)</f>
        <v>48</v>
      </c>
      <c r="H166" s="61">
        <f>SUM(H164:H165)</f>
        <v>48</v>
      </c>
    </row>
    <row r="168" ht="12.75">
      <c r="H168" s="44" t="s">
        <v>149</v>
      </c>
    </row>
    <row r="169" ht="12.75">
      <c r="H169" s="44" t="s">
        <v>191</v>
      </c>
    </row>
    <row r="170" ht="12.75">
      <c r="H170" s="44" t="s">
        <v>150</v>
      </c>
    </row>
    <row r="171" ht="12.75">
      <c r="B171" s="8" t="s">
        <v>147</v>
      </c>
    </row>
    <row r="172" spans="2:8" ht="12.75">
      <c r="B172" s="8" t="s">
        <v>148</v>
      </c>
      <c r="H172" s="8">
        <v>48</v>
      </c>
    </row>
    <row r="173" spans="2:8" ht="12.75">
      <c r="B173" s="8" t="s">
        <v>152</v>
      </c>
      <c r="H173" s="8">
        <v>48</v>
      </c>
    </row>
    <row r="174" spans="2:8" ht="12.75">
      <c r="B174" s="8" t="s">
        <v>153</v>
      </c>
      <c r="H174" s="85">
        <f>(716258*0.15*0.48)/1000</f>
        <v>51.570575999999996</v>
      </c>
    </row>
    <row r="177" spans="1:2" ht="12.75">
      <c r="A177" s="60" t="s">
        <v>136</v>
      </c>
      <c r="B177" s="47" t="s">
        <v>100</v>
      </c>
    </row>
    <row r="178" ht="12.75">
      <c r="A178" s="47"/>
    </row>
    <row r="179" spans="1:2" ht="12.75">
      <c r="A179" s="47"/>
      <c r="B179" s="47" t="s">
        <v>101</v>
      </c>
    </row>
    <row r="180" ht="12.75">
      <c r="A180" s="47"/>
    </row>
    <row r="181" ht="12.75" hidden="1">
      <c r="A181" s="47"/>
    </row>
    <row r="182" ht="12.75" hidden="1">
      <c r="A182" s="47"/>
    </row>
    <row r="183" ht="12.75" hidden="1">
      <c r="A183" s="47"/>
    </row>
    <row r="184" ht="12.75" hidden="1">
      <c r="A184" s="47"/>
    </row>
    <row r="185" spans="1:3" ht="12.75">
      <c r="A185" s="47"/>
      <c r="B185" s="60" t="s">
        <v>163</v>
      </c>
      <c r="C185" s="47" t="s">
        <v>164</v>
      </c>
    </row>
    <row r="186" ht="12.75">
      <c r="A186" s="47"/>
    </row>
    <row r="187" ht="12.75">
      <c r="A187" s="47"/>
    </row>
    <row r="188" ht="12.75">
      <c r="A188" s="47"/>
    </row>
    <row r="189" ht="12.75">
      <c r="A189" s="47"/>
    </row>
    <row r="190" ht="12.75">
      <c r="A190" s="47"/>
    </row>
    <row r="191" spans="1:3" ht="12.75">
      <c r="A191" s="47"/>
      <c r="B191" s="60" t="s">
        <v>165</v>
      </c>
      <c r="C191" s="47" t="s">
        <v>166</v>
      </c>
    </row>
    <row r="192" ht="12.75">
      <c r="A192" s="47"/>
    </row>
    <row r="193" ht="12.75">
      <c r="A193" s="47"/>
    </row>
    <row r="194" ht="12.75">
      <c r="A194" s="47"/>
    </row>
    <row r="195" ht="12.75">
      <c r="A195" s="47"/>
    </row>
    <row r="196" ht="12.75">
      <c r="A196" s="47"/>
    </row>
    <row r="197" spans="1:2" ht="12.75">
      <c r="A197" s="60" t="s">
        <v>137</v>
      </c>
      <c r="B197" s="47" t="s">
        <v>102</v>
      </c>
    </row>
    <row r="198" ht="12.75">
      <c r="F198" s="44"/>
    </row>
    <row r="199" spans="2:7" ht="12.75">
      <c r="B199" s="8" t="s">
        <v>103</v>
      </c>
      <c r="G199" s="8"/>
    </row>
    <row r="200" ht="12.75">
      <c r="G200" s="8"/>
    </row>
    <row r="201" spans="2:7" ht="12.75">
      <c r="B201" s="8" t="s">
        <v>104</v>
      </c>
      <c r="G201" s="8"/>
    </row>
    <row r="202" spans="6:8" ht="12.75">
      <c r="F202" s="67" t="s">
        <v>105</v>
      </c>
      <c r="G202" s="67" t="s">
        <v>106</v>
      </c>
      <c r="H202" s="67" t="s">
        <v>49</v>
      </c>
    </row>
    <row r="203" spans="6:8" ht="12.75">
      <c r="F203" s="67" t="s">
        <v>3</v>
      </c>
      <c r="G203" s="67" t="s">
        <v>3</v>
      </c>
      <c r="H203" s="67" t="s">
        <v>3</v>
      </c>
    </row>
    <row r="204" spans="2:8" ht="12.75">
      <c r="B204" s="69" t="s">
        <v>107</v>
      </c>
      <c r="F204" s="10">
        <v>6604</v>
      </c>
      <c r="G204" s="10">
        <v>17258</v>
      </c>
      <c r="H204" s="13">
        <f>G204+F204</f>
        <v>23862</v>
      </c>
    </row>
    <row r="205" spans="2:8" ht="12.75">
      <c r="B205" s="69" t="s">
        <v>108</v>
      </c>
      <c r="F205" s="10">
        <v>0</v>
      </c>
      <c r="G205" s="10">
        <v>36062</v>
      </c>
      <c r="H205" s="13">
        <f>G205+F205</f>
        <v>36062</v>
      </c>
    </row>
    <row r="206" spans="2:8" ht="12.75">
      <c r="B206" s="69" t="s">
        <v>109</v>
      </c>
      <c r="F206" s="10">
        <v>0</v>
      </c>
      <c r="G206" s="10">
        <v>0</v>
      </c>
      <c r="H206" s="13">
        <f>G206+F206</f>
        <v>0</v>
      </c>
    </row>
    <row r="207" spans="2:8" ht="12.75">
      <c r="B207" s="69" t="s">
        <v>167</v>
      </c>
      <c r="F207" s="10">
        <v>0</v>
      </c>
      <c r="G207" s="10">
        <v>68</v>
      </c>
      <c r="H207" s="13">
        <f>G207+F207</f>
        <v>68</v>
      </c>
    </row>
    <row r="208" spans="2:8" ht="12.75">
      <c r="B208" s="69" t="s">
        <v>110</v>
      </c>
      <c r="F208" s="12">
        <v>0</v>
      </c>
      <c r="G208" s="12">
        <f>'[6]Notes -Q2'!$E$70</f>
        <v>0</v>
      </c>
      <c r="H208" s="70">
        <f>G208+F208</f>
        <v>0</v>
      </c>
    </row>
    <row r="209" spans="2:9" ht="12.75">
      <c r="B209" s="69"/>
      <c r="F209" s="10">
        <f>SUM(F204:F208)</f>
        <v>6604</v>
      </c>
      <c r="G209" s="10">
        <f>SUM(G204:G208)</f>
        <v>53388</v>
      </c>
      <c r="H209" s="10">
        <f>SUM(H204:H208)</f>
        <v>59992</v>
      </c>
      <c r="I209" s="13"/>
    </row>
    <row r="210" spans="2:8" ht="12.75">
      <c r="B210" s="69" t="s">
        <v>111</v>
      </c>
      <c r="F210" s="69">
        <v>732</v>
      </c>
      <c r="G210" s="71">
        <v>0</v>
      </c>
      <c r="H210" s="12">
        <f>F210+G210</f>
        <v>732</v>
      </c>
    </row>
    <row r="211" spans="6:8" ht="12.75">
      <c r="F211" s="72">
        <f>SUM(F209:F210)</f>
        <v>7336</v>
      </c>
      <c r="G211" s="73">
        <f>SUM(G209:G210)</f>
        <v>53388</v>
      </c>
      <c r="H211" s="72">
        <f>SUM(H209:H210)</f>
        <v>60724</v>
      </c>
    </row>
    <row r="212" spans="2:7" ht="12.75">
      <c r="B212" s="8" t="s">
        <v>112</v>
      </c>
      <c r="F212" s="65"/>
      <c r="G212" s="8"/>
    </row>
    <row r="213" spans="6:7" ht="12.75">
      <c r="F213" s="65"/>
      <c r="G213" s="8"/>
    </row>
    <row r="214" spans="2:8" ht="12.75">
      <c r="B214" s="69" t="s">
        <v>167</v>
      </c>
      <c r="F214" s="65">
        <v>0</v>
      </c>
      <c r="G214" s="8">
        <v>107</v>
      </c>
      <c r="H214" s="13">
        <f>SUM(F214:G214)</f>
        <v>107</v>
      </c>
    </row>
    <row r="215" spans="2:8" ht="12.75">
      <c r="B215" s="69" t="str">
        <f>B210</f>
        <v>Term loan</v>
      </c>
      <c r="F215" s="70">
        <v>2173</v>
      </c>
      <c r="G215" s="90">
        <v>0</v>
      </c>
      <c r="H215" s="70">
        <f>F215+G215</f>
        <v>2173</v>
      </c>
    </row>
    <row r="216" spans="6:8" ht="12.75">
      <c r="F216" s="73">
        <f>SUM(F214:F215)</f>
        <v>2173</v>
      </c>
      <c r="G216" s="73">
        <f>SUM(G214:G215)</f>
        <v>107</v>
      </c>
      <c r="H216" s="73">
        <f>SUM(H214:H215)</f>
        <v>2280</v>
      </c>
    </row>
    <row r="217" spans="2:8" ht="13.5" thickBot="1">
      <c r="B217" s="8" t="s">
        <v>49</v>
      </c>
      <c r="F217" s="74">
        <f>F211+F216</f>
        <v>9509</v>
      </c>
      <c r="G217" s="74">
        <f>G211+G216</f>
        <v>53495</v>
      </c>
      <c r="H217" s="74">
        <f>H211+H216</f>
        <v>63004</v>
      </c>
    </row>
    <row r="218" spans="7:8" ht="13.5" thickTop="1">
      <c r="G218" s="8"/>
      <c r="H218" s="65"/>
    </row>
    <row r="219" spans="2:7" ht="12.75">
      <c r="B219" s="8" t="s">
        <v>113</v>
      </c>
      <c r="G219" s="65"/>
    </row>
    <row r="220" ht="12.75">
      <c r="F220" s="65"/>
    </row>
    <row r="221" ht="12.75">
      <c r="F221" s="65"/>
    </row>
    <row r="222" spans="1:2" ht="12.75">
      <c r="A222" s="60" t="s">
        <v>138</v>
      </c>
      <c r="B222" s="47" t="s">
        <v>114</v>
      </c>
    </row>
    <row r="227" spans="1:2" ht="12.75">
      <c r="A227" s="60" t="s">
        <v>139</v>
      </c>
      <c r="B227" s="47" t="s">
        <v>115</v>
      </c>
    </row>
    <row r="228" ht="12.75">
      <c r="A228" s="47"/>
    </row>
    <row r="229" ht="12.75">
      <c r="A229" s="47"/>
    </row>
    <row r="230" ht="12.75">
      <c r="A230" s="47"/>
    </row>
    <row r="231" ht="12.75">
      <c r="A231" s="47"/>
    </row>
    <row r="232" spans="1:2" ht="13.5" customHeight="1">
      <c r="A232" s="60" t="s">
        <v>140</v>
      </c>
      <c r="B232" s="47" t="s">
        <v>116</v>
      </c>
    </row>
    <row r="233" ht="13.5" customHeight="1"/>
    <row r="234" ht="13.5" customHeight="1"/>
    <row r="235" ht="13.5" customHeight="1"/>
    <row r="236" ht="13.5" customHeight="1"/>
    <row r="237" spans="1:2" ht="13.5" customHeight="1">
      <c r="A237" s="60" t="s">
        <v>141</v>
      </c>
      <c r="B237" s="47" t="s">
        <v>117</v>
      </c>
    </row>
    <row r="238" ht="13.5" customHeight="1"/>
    <row r="239" ht="13.5" customHeight="1"/>
    <row r="240" ht="13.5" customHeight="1"/>
    <row r="241" ht="13.5" customHeight="1">
      <c r="H241" s="44" t="s">
        <v>193</v>
      </c>
    </row>
    <row r="242" spans="7:8" ht="13.5" customHeight="1">
      <c r="G242" s="44" t="s">
        <v>151</v>
      </c>
      <c r="H242" s="44" t="str">
        <f>G242</f>
        <v>3 months ended</v>
      </c>
    </row>
    <row r="243" spans="7:8" ht="13.5" customHeight="1">
      <c r="G243" s="44" t="s">
        <v>191</v>
      </c>
      <c r="H243" s="44" t="str">
        <f>G243</f>
        <v>31.3.2004</v>
      </c>
    </row>
    <row r="244" spans="2:8" ht="13.5" customHeight="1">
      <c r="B244" s="8" t="s">
        <v>159</v>
      </c>
      <c r="G244" s="10">
        <f>'income statement'!D24</f>
        <v>5022</v>
      </c>
      <c r="H244" s="85">
        <f>'income statement'!G24</f>
        <v>5022</v>
      </c>
    </row>
    <row r="245" spans="2:8" ht="13.5" customHeight="1">
      <c r="B245" s="8" t="s">
        <v>160</v>
      </c>
      <c r="G245" s="10">
        <v>40000</v>
      </c>
      <c r="H245" s="85">
        <v>40000</v>
      </c>
    </row>
    <row r="246" spans="2:8" ht="13.5" customHeight="1" thickBot="1">
      <c r="B246" s="8" t="s">
        <v>161</v>
      </c>
      <c r="G246" s="87">
        <f>G244/G245*100</f>
        <v>12.555</v>
      </c>
      <c r="H246" s="87">
        <f>H244/H245*100</f>
        <v>12.555</v>
      </c>
    </row>
    <row r="247" spans="7:8" ht="13.5" customHeight="1">
      <c r="G247" s="95"/>
      <c r="H247" s="95"/>
    </row>
    <row r="248" ht="13.5" customHeight="1">
      <c r="G248" s="75"/>
    </row>
    <row r="249" spans="1:7" ht="13.5" customHeight="1">
      <c r="A249" s="60" t="s">
        <v>142</v>
      </c>
      <c r="B249" s="47" t="s">
        <v>118</v>
      </c>
      <c r="G249" s="75"/>
    </row>
    <row r="250" ht="13.5" customHeight="1"/>
    <row r="251" ht="36.75" customHeight="1"/>
    <row r="252" ht="13.5" customHeight="1"/>
    <row r="374" spans="7:10" s="40" customFormat="1" ht="12.75">
      <c r="G374" s="11"/>
      <c r="J374" s="11"/>
    </row>
    <row r="375" spans="1:10" s="40" customFormat="1" ht="12.75">
      <c r="A375" s="76"/>
      <c r="G375" s="11"/>
      <c r="J375" s="11"/>
    </row>
    <row r="376" spans="7:10" s="40" customFormat="1" ht="12.75">
      <c r="G376" s="11"/>
      <c r="J376" s="11"/>
    </row>
    <row r="377" spans="7:10" s="40" customFormat="1" ht="12.75">
      <c r="G377" s="11"/>
      <c r="J377" s="11"/>
    </row>
    <row r="378" spans="7:10" s="40" customFormat="1" ht="12.75">
      <c r="G378" s="11"/>
      <c r="J378" s="11"/>
    </row>
    <row r="379" spans="7:10" s="40" customFormat="1" ht="12.75">
      <c r="G379" s="11"/>
      <c r="J379" s="11"/>
    </row>
    <row r="380" spans="1:10" s="40" customFormat="1" ht="12.75">
      <c r="A380" s="76"/>
      <c r="G380" s="11"/>
      <c r="J380" s="11"/>
    </row>
    <row r="381" spans="7:10" s="40" customFormat="1" ht="12.75">
      <c r="G381" s="11"/>
      <c r="J381" s="11"/>
    </row>
    <row r="382" spans="7:10" s="40" customFormat="1" ht="12.75">
      <c r="G382" s="11"/>
      <c r="J382" s="11"/>
    </row>
    <row r="383" spans="7:10" s="40" customFormat="1" ht="12.75">
      <c r="G383" s="11"/>
      <c r="J383" s="11"/>
    </row>
    <row r="384" spans="1:10" s="40" customFormat="1" ht="12.75">
      <c r="A384" s="76"/>
      <c r="G384" s="11"/>
      <c r="J384" s="11"/>
    </row>
    <row r="385" spans="1:10" s="40" customFormat="1" ht="12.75">
      <c r="A385" s="76"/>
      <c r="E385" s="77"/>
      <c r="F385" s="77"/>
      <c r="G385" s="11"/>
      <c r="J385" s="11"/>
    </row>
    <row r="386" spans="5:10" s="40" customFormat="1" ht="12.75">
      <c r="E386" s="78"/>
      <c r="F386" s="78"/>
      <c r="G386" s="11"/>
      <c r="J386" s="11"/>
    </row>
    <row r="387" spans="5:10" s="40" customFormat="1" ht="12.75">
      <c r="E387" s="68"/>
      <c r="F387" s="11"/>
      <c r="G387" s="11"/>
      <c r="J387" s="11"/>
    </row>
    <row r="388" spans="7:10" s="40" customFormat="1" ht="12.75">
      <c r="G388" s="11"/>
      <c r="J388" s="11"/>
    </row>
    <row r="389" spans="7:10" s="40" customFormat="1" ht="12.75">
      <c r="G389" s="11"/>
      <c r="J389" s="11"/>
    </row>
    <row r="390" spans="7:10" s="40" customFormat="1" ht="12.75">
      <c r="G390" s="11"/>
      <c r="J390" s="11"/>
    </row>
    <row r="391" spans="7:10" s="40" customFormat="1" ht="12.75">
      <c r="G391" s="11"/>
      <c r="J391" s="11"/>
    </row>
    <row r="392" spans="7:10" s="40" customFormat="1" ht="12.75">
      <c r="G392" s="11"/>
      <c r="J392" s="11"/>
    </row>
    <row r="393" spans="7:10" s="40" customFormat="1" ht="12.75">
      <c r="G393" s="11"/>
      <c r="J393" s="11"/>
    </row>
    <row r="394" spans="7:10" s="40" customFormat="1" ht="12.75">
      <c r="G394" s="11"/>
      <c r="J394" s="11"/>
    </row>
    <row r="395" spans="7:10" s="40" customFormat="1" ht="12.75">
      <c r="G395" s="11"/>
      <c r="J395" s="11"/>
    </row>
    <row r="396" spans="7:10" s="40" customFormat="1" ht="12.75">
      <c r="G396" s="11"/>
      <c r="J396" s="11"/>
    </row>
    <row r="397" spans="7:10" s="40" customFormat="1" ht="12.75">
      <c r="G397" s="11"/>
      <c r="J397" s="11"/>
    </row>
    <row r="398" spans="7:10" s="40" customFormat="1" ht="12.75">
      <c r="G398" s="11"/>
      <c r="J398" s="11"/>
    </row>
    <row r="399" spans="7:10" s="40" customFormat="1" ht="12.75">
      <c r="G399" s="11"/>
      <c r="J399" s="11"/>
    </row>
    <row r="400" spans="7:10" s="40" customFormat="1" ht="12.75">
      <c r="G400" s="11"/>
      <c r="J400" s="11"/>
    </row>
    <row r="401" spans="7:10" s="40" customFormat="1" ht="12.75">
      <c r="G401" s="11"/>
      <c r="J401" s="11"/>
    </row>
    <row r="402" spans="7:10" s="40" customFormat="1" ht="12.75">
      <c r="G402" s="11"/>
      <c r="J402" s="11"/>
    </row>
    <row r="403" spans="7:10" s="40" customFormat="1" ht="12.75">
      <c r="G403" s="11"/>
      <c r="J403" s="11"/>
    </row>
    <row r="404" spans="7:10" s="40" customFormat="1" ht="12.75">
      <c r="G404" s="11"/>
      <c r="J404" s="11"/>
    </row>
    <row r="405" spans="7:10" s="40" customFormat="1" ht="12.75">
      <c r="G405" s="11"/>
      <c r="J405" s="11"/>
    </row>
    <row r="406" spans="7:10" s="40" customFormat="1" ht="12.75">
      <c r="G406" s="11"/>
      <c r="J406" s="11"/>
    </row>
    <row r="407" spans="1:10" s="40" customFormat="1" ht="12.75">
      <c r="A407" s="76"/>
      <c r="G407" s="11"/>
      <c r="J407" s="11"/>
    </row>
    <row r="408" spans="7:10" s="40" customFormat="1" ht="12.75">
      <c r="G408" s="11"/>
      <c r="J408" s="11"/>
    </row>
    <row r="409" spans="1:10" s="40" customFormat="1" ht="12.75">
      <c r="A409" s="76"/>
      <c r="G409" s="11"/>
      <c r="J409" s="11"/>
    </row>
    <row r="410" spans="1:10" s="40" customFormat="1" ht="12.75">
      <c r="A410" s="76"/>
      <c r="G410" s="11"/>
      <c r="J410" s="11"/>
    </row>
    <row r="411" spans="7:10" s="40" customFormat="1" ht="12.75">
      <c r="G411" s="11"/>
      <c r="J411" s="11"/>
    </row>
    <row r="412" spans="7:10" s="40" customFormat="1" ht="12.75">
      <c r="G412" s="11"/>
      <c r="J412" s="11"/>
    </row>
    <row r="413" spans="6:10" s="40" customFormat="1" ht="12.75">
      <c r="F413" s="78"/>
      <c r="G413" s="11"/>
      <c r="J413" s="11"/>
    </row>
    <row r="414" spans="7:10" s="40" customFormat="1" ht="12.75">
      <c r="G414" s="11"/>
      <c r="J414" s="11"/>
    </row>
    <row r="415" spans="1:10" s="40" customFormat="1" ht="12.75">
      <c r="A415" s="76"/>
      <c r="G415" s="11"/>
      <c r="J415" s="11"/>
    </row>
    <row r="416" spans="7:10" s="40" customFormat="1" ht="12.75">
      <c r="G416" s="11"/>
      <c r="J416" s="11"/>
    </row>
    <row r="417" spans="7:10" s="40" customFormat="1" ht="12.75">
      <c r="G417" s="11"/>
      <c r="J417" s="11"/>
    </row>
    <row r="418" spans="7:10" s="40" customFormat="1" ht="12.75">
      <c r="G418" s="11"/>
      <c r="J418" s="11"/>
    </row>
    <row r="419" spans="7:10" s="40" customFormat="1" ht="12.75">
      <c r="G419" s="11"/>
      <c r="J419" s="11"/>
    </row>
    <row r="420" spans="7:10" s="40" customFormat="1" ht="12.75">
      <c r="G420" s="11"/>
      <c r="J420" s="11"/>
    </row>
    <row r="421" spans="7:10" s="40" customFormat="1" ht="12.75">
      <c r="G421" s="11"/>
      <c r="J421" s="11"/>
    </row>
    <row r="422" spans="7:10" s="40" customFormat="1" ht="12.75">
      <c r="G422" s="11"/>
      <c r="J422" s="11"/>
    </row>
    <row r="423" spans="7:10" s="40" customFormat="1" ht="12.75">
      <c r="G423" s="11"/>
      <c r="J423" s="11"/>
    </row>
    <row r="424" spans="7:10" s="40" customFormat="1" ht="12.75">
      <c r="G424" s="11"/>
      <c r="J424" s="11"/>
    </row>
    <row r="425" spans="7:10" s="40" customFormat="1" ht="12.75">
      <c r="G425" s="11"/>
      <c r="J425" s="11"/>
    </row>
    <row r="426" spans="7:10" s="40" customFormat="1" ht="12.75">
      <c r="G426" s="11"/>
      <c r="J426" s="11"/>
    </row>
    <row r="427" spans="7:10" s="40" customFormat="1" ht="12.75">
      <c r="G427" s="11"/>
      <c r="J427" s="11"/>
    </row>
    <row r="428" spans="7:10" s="40" customFormat="1" ht="12.75">
      <c r="G428" s="11"/>
      <c r="J428" s="11"/>
    </row>
    <row r="429" spans="7:10" s="40" customFormat="1" ht="12.75">
      <c r="G429" s="11"/>
      <c r="J429" s="11"/>
    </row>
    <row r="430" spans="1:10" s="40" customFormat="1" ht="12.75">
      <c r="A430" s="76"/>
      <c r="G430" s="11"/>
      <c r="J430" s="11"/>
    </row>
    <row r="431" spans="6:10" s="40" customFormat="1" ht="12.75">
      <c r="F431" s="78"/>
      <c r="G431" s="11"/>
      <c r="J431" s="11"/>
    </row>
    <row r="432" spans="7:10" s="40" customFormat="1" ht="12.75">
      <c r="G432" s="11"/>
      <c r="J432" s="11"/>
    </row>
    <row r="433" spans="7:10" s="40" customFormat="1" ht="12.75">
      <c r="G433" s="11"/>
      <c r="J433" s="11"/>
    </row>
    <row r="434" spans="7:10" s="40" customFormat="1" ht="12.75">
      <c r="G434" s="11"/>
      <c r="J434" s="11"/>
    </row>
    <row r="435" spans="4:10" s="40" customFormat="1" ht="12.75">
      <c r="D435" s="77"/>
      <c r="E435" s="77"/>
      <c r="F435" s="77"/>
      <c r="G435" s="11"/>
      <c r="J435" s="11"/>
    </row>
    <row r="436" spans="4:10" s="40" customFormat="1" ht="12.75">
      <c r="D436" s="77"/>
      <c r="E436" s="77"/>
      <c r="F436" s="77"/>
      <c r="G436" s="11"/>
      <c r="J436" s="11"/>
    </row>
    <row r="437" spans="1:10" s="40" customFormat="1" ht="12.75">
      <c r="A437" s="79"/>
      <c r="D437" s="11"/>
      <c r="E437" s="11"/>
      <c r="F437" s="65"/>
      <c r="G437" s="11"/>
      <c r="J437" s="11"/>
    </row>
    <row r="438" spans="1:10" s="40" customFormat="1" ht="12.75">
      <c r="A438" s="79"/>
      <c r="D438" s="11"/>
      <c r="E438" s="11"/>
      <c r="F438" s="65"/>
      <c r="G438" s="11"/>
      <c r="H438" s="65"/>
      <c r="J438" s="11"/>
    </row>
    <row r="439" spans="1:10" s="40" customFormat="1" ht="12.75">
      <c r="A439" s="79"/>
      <c r="D439" s="11"/>
      <c r="E439" s="11"/>
      <c r="F439" s="65"/>
      <c r="G439" s="11"/>
      <c r="H439" s="65"/>
      <c r="J439" s="11"/>
    </row>
    <row r="440" spans="1:10" s="40" customFormat="1" ht="12.75">
      <c r="A440" s="79"/>
      <c r="D440" s="11"/>
      <c r="E440" s="11"/>
      <c r="F440" s="65"/>
      <c r="G440" s="11"/>
      <c r="J440" s="11"/>
    </row>
    <row r="441" spans="1:10" s="40" customFormat="1" ht="12.75">
      <c r="A441" s="79"/>
      <c r="D441" s="11"/>
      <c r="E441" s="11"/>
      <c r="F441" s="11"/>
      <c r="G441" s="11"/>
      <c r="H441" s="65"/>
      <c r="I441" s="65"/>
      <c r="J441" s="11"/>
    </row>
    <row r="442" spans="1:10" s="40" customFormat="1" ht="12.75">
      <c r="A442" s="79"/>
      <c r="D442" s="79"/>
      <c r="E442" s="68"/>
      <c r="F442" s="11"/>
      <c r="G442" s="11"/>
      <c r="J442" s="11"/>
    </row>
    <row r="443" spans="4:10" s="40" customFormat="1" ht="12.75">
      <c r="D443" s="11"/>
      <c r="E443" s="65"/>
      <c r="F443" s="11"/>
      <c r="G443" s="11"/>
      <c r="J443" s="11"/>
    </row>
    <row r="444" spans="4:10" s="40" customFormat="1" ht="12.75">
      <c r="D444" s="65"/>
      <c r="G444" s="11"/>
      <c r="J444" s="11"/>
    </row>
    <row r="445" spans="4:10" s="40" customFormat="1" ht="12.75">
      <c r="D445" s="65"/>
      <c r="G445" s="11"/>
      <c r="J445" s="11"/>
    </row>
    <row r="446" spans="1:10" s="40" customFormat="1" ht="12.75">
      <c r="A446" s="79"/>
      <c r="D446" s="65"/>
      <c r="F446" s="65"/>
      <c r="G446" s="11"/>
      <c r="J446" s="11"/>
    </row>
    <row r="447" spans="4:10" s="40" customFormat="1" ht="12.75">
      <c r="D447" s="65"/>
      <c r="E447" s="65"/>
      <c r="F447" s="65"/>
      <c r="G447" s="11"/>
      <c r="J447" s="11"/>
    </row>
    <row r="448" spans="4:10" s="40" customFormat="1" ht="12.75">
      <c r="D448" s="65"/>
      <c r="E448" s="65"/>
      <c r="F448" s="65"/>
      <c r="G448" s="11"/>
      <c r="J448" s="11"/>
    </row>
    <row r="449" spans="6:10" s="40" customFormat="1" ht="12.75">
      <c r="F449" s="65"/>
      <c r="G449" s="11"/>
      <c r="J449" s="11"/>
    </row>
    <row r="450" spans="6:10" s="40" customFormat="1" ht="12.75">
      <c r="F450" s="65"/>
      <c r="G450" s="11"/>
      <c r="J450" s="11"/>
    </row>
    <row r="451" spans="6:10" s="40" customFormat="1" ht="12.75">
      <c r="F451" s="65"/>
      <c r="G451" s="11"/>
      <c r="J451" s="11"/>
    </row>
    <row r="452" spans="6:10" s="40" customFormat="1" ht="12.75">
      <c r="F452" s="65"/>
      <c r="G452" s="11"/>
      <c r="J452" s="11"/>
    </row>
    <row r="453" spans="7:10" s="40" customFormat="1" ht="12.75">
      <c r="G453" s="11"/>
      <c r="J453" s="11"/>
    </row>
    <row r="454" spans="7:10" s="40" customFormat="1" ht="12.75">
      <c r="G454" s="11"/>
      <c r="J454" s="11"/>
    </row>
    <row r="455" spans="7:10" s="40" customFormat="1" ht="12.75">
      <c r="G455" s="11"/>
      <c r="J455" s="11"/>
    </row>
    <row r="456" spans="7:10" s="40" customFormat="1" ht="12.75">
      <c r="G456" s="11"/>
      <c r="J456" s="11"/>
    </row>
    <row r="457" spans="7:10" s="40" customFormat="1" ht="12.75">
      <c r="G457" s="11"/>
      <c r="J457" s="11"/>
    </row>
    <row r="458" spans="7:10" s="40" customFormat="1" ht="12.75">
      <c r="G458" s="11"/>
      <c r="J458" s="11"/>
    </row>
    <row r="459" spans="7:10" s="40" customFormat="1" ht="12.75">
      <c r="G459" s="11"/>
      <c r="J459" s="11"/>
    </row>
    <row r="460" spans="7:10" s="40" customFormat="1" ht="12.75">
      <c r="G460" s="11"/>
      <c r="J460" s="11"/>
    </row>
    <row r="461" spans="7:10" s="40" customFormat="1" ht="12.75">
      <c r="G461" s="11"/>
      <c r="J461" s="11"/>
    </row>
    <row r="462" spans="7:10" s="40" customFormat="1" ht="12.75">
      <c r="G462" s="11"/>
      <c r="J462" s="11"/>
    </row>
    <row r="463" spans="7:10" s="40" customFormat="1" ht="12.75">
      <c r="G463" s="11"/>
      <c r="J463" s="11"/>
    </row>
    <row r="464" spans="7:10" s="40" customFormat="1" ht="12.75">
      <c r="G464" s="11"/>
      <c r="J464" s="11"/>
    </row>
    <row r="465" spans="7:10" s="40" customFormat="1" ht="12.75">
      <c r="G465" s="11"/>
      <c r="J465" s="11"/>
    </row>
    <row r="466" spans="7:10" s="40" customFormat="1" ht="12.75">
      <c r="G466" s="11"/>
      <c r="J466" s="11"/>
    </row>
    <row r="467" spans="7:10" s="40" customFormat="1" ht="12.75">
      <c r="G467" s="11"/>
      <c r="J467" s="11"/>
    </row>
    <row r="468" spans="7:10" s="40" customFormat="1" ht="12.75">
      <c r="G468" s="11"/>
      <c r="J468" s="11"/>
    </row>
    <row r="469" spans="7:10" s="40" customFormat="1" ht="12.75">
      <c r="G469" s="11"/>
      <c r="J469" s="11"/>
    </row>
    <row r="470" spans="7:10" s="40" customFormat="1" ht="12.75">
      <c r="G470" s="11"/>
      <c r="J470" s="11"/>
    </row>
    <row r="471" spans="7:10" s="40" customFormat="1" ht="12.75">
      <c r="G471" s="11"/>
      <c r="J471" s="11"/>
    </row>
    <row r="472" spans="7:10" s="40" customFormat="1" ht="12.75">
      <c r="G472" s="11"/>
      <c r="J472" s="11"/>
    </row>
    <row r="473" spans="7:10" s="40" customFormat="1" ht="12.75">
      <c r="G473" s="11"/>
      <c r="J473" s="11"/>
    </row>
    <row r="474" spans="7:10" s="40" customFormat="1" ht="12.75">
      <c r="G474" s="11"/>
      <c r="J474" s="11"/>
    </row>
    <row r="475" spans="7:10" s="40" customFormat="1" ht="12.75">
      <c r="G475" s="11"/>
      <c r="J475" s="11"/>
    </row>
    <row r="476" spans="4:10" s="40" customFormat="1" ht="12.75">
      <c r="D476" s="11"/>
      <c r="E476" s="11"/>
      <c r="F476" s="11"/>
      <c r="G476" s="11"/>
      <c r="J476" s="11"/>
    </row>
    <row r="477" spans="4:10" s="40" customFormat="1" ht="12.75">
      <c r="D477" s="11"/>
      <c r="E477" s="80"/>
      <c r="F477" s="11"/>
      <c r="G477" s="11"/>
      <c r="J477" s="11"/>
    </row>
    <row r="478" spans="1:10" s="40" customFormat="1" ht="12.75">
      <c r="A478" s="76"/>
      <c r="G478" s="11"/>
      <c r="J478" s="11"/>
    </row>
    <row r="479" spans="7:10" s="40" customFormat="1" ht="12.75">
      <c r="G479" s="11"/>
      <c r="J479" s="11"/>
    </row>
    <row r="480" spans="4:10" s="40" customFormat="1" ht="12.75">
      <c r="D480" s="78"/>
      <c r="E480" s="78"/>
      <c r="F480" s="78"/>
      <c r="G480" s="11"/>
      <c r="J480" s="11"/>
    </row>
    <row r="481" spans="4:10" s="40" customFormat="1" ht="12.75">
      <c r="D481" s="78"/>
      <c r="E481" s="78"/>
      <c r="F481" s="78"/>
      <c r="G481" s="11"/>
      <c r="J481" s="11"/>
    </row>
    <row r="482" spans="4:10" s="40" customFormat="1" ht="12.75">
      <c r="D482" s="11"/>
      <c r="E482" s="11"/>
      <c r="F482" s="81"/>
      <c r="G482" s="11"/>
      <c r="J482" s="11"/>
    </row>
    <row r="483" spans="7:10" s="40" customFormat="1" ht="12.75">
      <c r="G483" s="11"/>
      <c r="J483" s="11"/>
    </row>
    <row r="484" spans="7:10" s="40" customFormat="1" ht="12.75">
      <c r="G484" s="11"/>
      <c r="J484" s="11"/>
    </row>
    <row r="485" spans="7:10" s="40" customFormat="1" ht="12.75">
      <c r="G485" s="11"/>
      <c r="J485" s="11"/>
    </row>
    <row r="486" spans="7:10" s="40" customFormat="1" ht="12.75">
      <c r="G486" s="11"/>
      <c r="J486" s="11"/>
    </row>
    <row r="487" spans="7:10" s="40" customFormat="1" ht="12.75">
      <c r="G487" s="11"/>
      <c r="J487" s="11"/>
    </row>
    <row r="488" spans="7:10" s="40" customFormat="1" ht="12.75">
      <c r="G488" s="11"/>
      <c r="J488" s="11"/>
    </row>
    <row r="489" spans="7:10" s="40" customFormat="1" ht="12.75">
      <c r="G489" s="11"/>
      <c r="J489" s="11"/>
    </row>
    <row r="490" spans="7:10" s="40" customFormat="1" ht="12.75">
      <c r="G490" s="11"/>
      <c r="J490" s="11"/>
    </row>
    <row r="491" spans="7:10" s="40" customFormat="1" ht="12.75">
      <c r="G491" s="11"/>
      <c r="J491" s="11"/>
    </row>
    <row r="492" spans="7:10" s="40" customFormat="1" ht="12.75">
      <c r="G492" s="11"/>
      <c r="J492" s="11"/>
    </row>
    <row r="493" spans="1:10" s="40" customFormat="1" ht="12.75">
      <c r="A493" s="76"/>
      <c r="G493" s="11"/>
      <c r="J493" s="11"/>
    </row>
    <row r="494" spans="5:10" s="40" customFormat="1" ht="12.75">
      <c r="E494" s="78"/>
      <c r="F494" s="78"/>
      <c r="G494" s="11"/>
      <c r="J494" s="11"/>
    </row>
    <row r="495" spans="1:10" s="40" customFormat="1" ht="12.75">
      <c r="A495" s="76"/>
      <c r="E495" s="78"/>
      <c r="F495" s="78"/>
      <c r="G495" s="11"/>
      <c r="J495" s="11"/>
    </row>
    <row r="496" spans="5:10" s="40" customFormat="1" ht="12.75">
      <c r="E496" s="78"/>
      <c r="F496" s="78"/>
      <c r="G496" s="11"/>
      <c r="J496" s="11"/>
    </row>
    <row r="497" spans="5:10" s="40" customFormat="1" ht="12.75">
      <c r="E497" s="11"/>
      <c r="F497" s="11"/>
      <c r="G497" s="11"/>
      <c r="J497" s="11"/>
    </row>
    <row r="498" spans="7:10" s="40" customFormat="1" ht="12.75">
      <c r="G498" s="11"/>
      <c r="J498" s="11"/>
    </row>
    <row r="499" spans="7:10" s="40" customFormat="1" ht="12.75">
      <c r="G499" s="11"/>
      <c r="J499" s="11"/>
    </row>
    <row r="500" spans="5:10" s="40" customFormat="1" ht="12.75">
      <c r="E500" s="11"/>
      <c r="F500" s="11"/>
      <c r="G500" s="11"/>
      <c r="J500" s="11"/>
    </row>
    <row r="501" spans="5:10" s="40" customFormat="1" ht="12.75">
      <c r="E501" s="11"/>
      <c r="F501" s="11"/>
      <c r="G501" s="11"/>
      <c r="J501" s="11"/>
    </row>
    <row r="502" spans="5:10" s="40" customFormat="1" ht="12.75">
      <c r="E502" s="11"/>
      <c r="F502" s="11"/>
      <c r="G502" s="11"/>
      <c r="J502" s="11"/>
    </row>
    <row r="503" spans="7:10" s="40" customFormat="1" ht="12.75">
      <c r="G503" s="11"/>
      <c r="J503" s="11"/>
    </row>
    <row r="504" spans="7:10" s="40" customFormat="1" ht="12.75">
      <c r="G504" s="11"/>
      <c r="J504" s="11"/>
    </row>
    <row r="505" spans="7:10" s="40" customFormat="1" ht="12.75">
      <c r="G505" s="11"/>
      <c r="J505" s="11"/>
    </row>
    <row r="506" spans="7:10" s="40" customFormat="1" ht="12.75">
      <c r="G506" s="11"/>
      <c r="J506" s="11"/>
    </row>
    <row r="507" spans="7:10" s="40" customFormat="1" ht="12.75">
      <c r="G507" s="11"/>
      <c r="J507" s="11"/>
    </row>
    <row r="508" spans="7:10" s="40" customFormat="1" ht="12.75">
      <c r="G508" s="11"/>
      <c r="J508" s="11"/>
    </row>
    <row r="509" spans="7:10" s="40" customFormat="1" ht="12.75">
      <c r="G509" s="11"/>
      <c r="J509" s="11"/>
    </row>
    <row r="510" spans="7:10" s="40" customFormat="1" ht="12.75">
      <c r="G510" s="11"/>
      <c r="J510" s="11"/>
    </row>
    <row r="511" spans="7:10" s="40" customFormat="1" ht="12.75">
      <c r="G511" s="11"/>
      <c r="J511" s="11"/>
    </row>
    <row r="512" spans="1:10" s="40" customFormat="1" ht="12.75">
      <c r="A512" s="76"/>
      <c r="G512" s="11"/>
      <c r="J512" s="11"/>
    </row>
    <row r="513" spans="7:10" s="40" customFormat="1" ht="12.75">
      <c r="G513" s="11"/>
      <c r="J513" s="11"/>
    </row>
    <row r="514" spans="7:10" s="40" customFormat="1" ht="12.75">
      <c r="G514" s="11"/>
      <c r="J514" s="11"/>
    </row>
    <row r="515" spans="7:10" s="40" customFormat="1" ht="12.75">
      <c r="G515" s="11"/>
      <c r="J515" s="11"/>
    </row>
    <row r="516" spans="7:10" s="40" customFormat="1" ht="12.75">
      <c r="G516" s="11"/>
      <c r="J516" s="11"/>
    </row>
    <row r="517" spans="7:10" s="40" customFormat="1" ht="12.75">
      <c r="G517" s="11"/>
      <c r="J517" s="11"/>
    </row>
    <row r="518" spans="1:10" s="40" customFormat="1" ht="12.75">
      <c r="A518" s="76"/>
      <c r="G518" s="11"/>
      <c r="J518" s="11"/>
    </row>
    <row r="519" spans="1:10" s="40" customFormat="1" ht="12.75">
      <c r="A519" s="76"/>
      <c r="G519" s="11"/>
      <c r="J519" s="11"/>
    </row>
    <row r="520" spans="7:10" s="40" customFormat="1" ht="12.75">
      <c r="G520" s="11"/>
      <c r="J520" s="11"/>
    </row>
    <row r="521" spans="7:10" s="40" customFormat="1" ht="12.75">
      <c r="G521" s="11"/>
      <c r="J521" s="11"/>
    </row>
    <row r="522" spans="7:10" s="40" customFormat="1" ht="12.75">
      <c r="G522" s="11"/>
      <c r="J522" s="11"/>
    </row>
    <row r="523" spans="7:10" s="40" customFormat="1" ht="12.75">
      <c r="G523" s="11"/>
      <c r="J523" s="11"/>
    </row>
    <row r="524" spans="7:10" s="40" customFormat="1" ht="12.75">
      <c r="G524" s="11"/>
      <c r="J524" s="11"/>
    </row>
    <row r="525" spans="1:10" s="40" customFormat="1" ht="12.75">
      <c r="A525" s="76"/>
      <c r="G525" s="11"/>
      <c r="J525" s="11"/>
    </row>
    <row r="526" spans="7:10" s="40" customFormat="1" ht="12.75">
      <c r="G526" s="11"/>
      <c r="J526" s="11"/>
    </row>
    <row r="527" spans="7:10" s="40" customFormat="1" ht="12.75">
      <c r="G527" s="11"/>
      <c r="J527" s="11"/>
    </row>
    <row r="528" spans="7:10" s="40" customFormat="1" ht="12.75">
      <c r="G528" s="11"/>
      <c r="J528" s="11"/>
    </row>
    <row r="529" spans="7:10" s="40" customFormat="1" ht="12.75">
      <c r="G529" s="11"/>
      <c r="J529" s="11"/>
    </row>
    <row r="530" spans="7:10" s="40" customFormat="1" ht="12.75">
      <c r="G530" s="11"/>
      <c r="J530" s="11"/>
    </row>
    <row r="531" spans="7:10" s="40" customFormat="1" ht="12.75">
      <c r="G531" s="11"/>
      <c r="J531" s="11"/>
    </row>
    <row r="532" spans="7:10" s="40" customFormat="1" ht="12.75">
      <c r="G532" s="11"/>
      <c r="J532" s="11"/>
    </row>
    <row r="533" spans="7:10" s="40" customFormat="1" ht="12.75">
      <c r="G533" s="11"/>
      <c r="J533" s="11"/>
    </row>
    <row r="534" spans="1:10" s="40" customFormat="1" ht="12.75">
      <c r="A534" s="76"/>
      <c r="G534" s="11"/>
      <c r="J534" s="11"/>
    </row>
    <row r="535" spans="7:10" s="40" customFormat="1" ht="12.75">
      <c r="G535" s="11"/>
      <c r="J535" s="11"/>
    </row>
    <row r="536" spans="7:10" s="40" customFormat="1" ht="12.75">
      <c r="G536" s="11"/>
      <c r="J536" s="11"/>
    </row>
    <row r="537" spans="7:10" s="40" customFormat="1" ht="12.75">
      <c r="G537" s="11"/>
      <c r="J537" s="11"/>
    </row>
    <row r="538" spans="7:10" s="40" customFormat="1" ht="12.75">
      <c r="G538" s="11"/>
      <c r="J538" s="11"/>
    </row>
    <row r="539" spans="1:10" s="40" customFormat="1" ht="12.75">
      <c r="A539" s="76"/>
      <c r="G539" s="11"/>
      <c r="J539" s="11"/>
    </row>
    <row r="540" spans="1:10" s="40" customFormat="1" ht="12.75">
      <c r="A540" s="76"/>
      <c r="G540" s="11"/>
      <c r="J540" s="11"/>
    </row>
    <row r="541" spans="7:10" s="40" customFormat="1" ht="12.75">
      <c r="G541" s="11"/>
      <c r="J541" s="11"/>
    </row>
    <row r="542" spans="7:10" s="40" customFormat="1" ht="12.75">
      <c r="G542" s="11"/>
      <c r="J542" s="11"/>
    </row>
    <row r="543" spans="7:10" s="40" customFormat="1" ht="12.75">
      <c r="G543" s="11"/>
      <c r="J543" s="11"/>
    </row>
    <row r="544" spans="7:10" s="40" customFormat="1" ht="12.75">
      <c r="G544" s="11"/>
      <c r="J544" s="11"/>
    </row>
    <row r="545" spans="7:10" s="40" customFormat="1" ht="12.75">
      <c r="G545" s="11"/>
      <c r="J545" s="11"/>
    </row>
    <row r="546" spans="7:10" s="40" customFormat="1" ht="12.75">
      <c r="G546" s="11"/>
      <c r="J546" s="11"/>
    </row>
    <row r="547" spans="7:10" s="40" customFormat="1" ht="12.75">
      <c r="G547" s="11"/>
      <c r="J547" s="11"/>
    </row>
    <row r="548" spans="7:10" s="40" customFormat="1" ht="12.75">
      <c r="G548" s="11"/>
      <c r="J548" s="11"/>
    </row>
    <row r="549" spans="7:10" s="40" customFormat="1" ht="12.75">
      <c r="G549" s="11"/>
      <c r="J549" s="11"/>
    </row>
    <row r="550" spans="7:10" s="40" customFormat="1" ht="12.75">
      <c r="G550" s="11"/>
      <c r="J550" s="11"/>
    </row>
    <row r="551" spans="7:10" s="40" customFormat="1" ht="12.75">
      <c r="G551" s="11"/>
      <c r="J551" s="11"/>
    </row>
    <row r="552" spans="7:10" s="40" customFormat="1" ht="12.75">
      <c r="G552" s="11"/>
      <c r="J552" s="11"/>
    </row>
    <row r="553" spans="7:10" s="40" customFormat="1" ht="12.75">
      <c r="G553" s="11"/>
      <c r="J553" s="11"/>
    </row>
    <row r="554" spans="7:10" s="40" customFormat="1" ht="12.75">
      <c r="G554" s="11"/>
      <c r="J554" s="11"/>
    </row>
    <row r="555" spans="7:10" s="40" customFormat="1" ht="12.75">
      <c r="G555" s="11"/>
      <c r="J555" s="11"/>
    </row>
    <row r="556" spans="1:10" s="40" customFormat="1" ht="12.75">
      <c r="A556" s="76"/>
      <c r="G556" s="11"/>
      <c r="J556" s="11"/>
    </row>
    <row r="557" spans="7:10" s="40" customFormat="1" ht="12.75">
      <c r="G557" s="11"/>
      <c r="J557" s="11"/>
    </row>
  </sheetData>
  <mergeCells count="1">
    <mergeCell ref="G57:H57"/>
  </mergeCells>
  <printOptions/>
  <pageMargins left="0.56" right="0.49" top="1" bottom="1" header="0.5" footer="0.5"/>
  <pageSetup firstPageNumber="5" useFirstPageNumber="1" horizontalDpi="600" verticalDpi="600" orientation="portrait" scale="70" r:id="rId2"/>
  <headerFooter alignWithMargins="0">
    <oddFooter>&amp;C&amp;"Times New Roman,標準"&amp;P</oddFooter>
  </headerFooter>
  <rowBreaks count="3" manualBreakCount="3">
    <brk id="66" max="255" man="1"/>
    <brk id="111" max="7" man="1"/>
    <brk id="176" max="255" man="1"/>
  </rowBreaks>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G13" sqref="G13"/>
    </sheetView>
  </sheetViews>
  <sheetFormatPr defaultColWidth="9.00390625" defaultRowHeight="16.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