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90" windowWidth="8505" windowHeight="4530" firstSheet="2" activeTab="3"/>
  </bookViews>
  <sheets>
    <sheet name="income statement" sheetId="1" r:id="rId1"/>
    <sheet name="balance sheet" sheetId="2" r:id="rId2"/>
    <sheet name="statement of changes in equ" sheetId="3" r:id="rId3"/>
    <sheet name="cash flows statements" sheetId="4" r:id="rId4"/>
    <sheet name="explanatory notes" sheetId="5" r:id="rId5"/>
    <sheet name="Sheet1" sheetId="6" r:id="rId6"/>
    <sheet name="Sheet2" sheetId="7" r:id="rId7"/>
    <sheet name="Sheet3" sheetId="8" r:id="rId8"/>
  </sheets>
  <externalReferences>
    <externalReference r:id="rId11"/>
    <externalReference r:id="rId12"/>
    <externalReference r:id="rId13"/>
    <externalReference r:id="rId14"/>
    <externalReference r:id="rId15"/>
    <externalReference r:id="rId16"/>
    <externalReference r:id="rId17"/>
  </externalReferences>
  <definedNames>
    <definedName name="Chargeable">'[5]FF-1'!#REF!</definedName>
    <definedName name="Coy_cell">#REF!</definedName>
    <definedName name="Coy_name">#REF!</definedName>
    <definedName name="INPUTGRID">#REF!</definedName>
    <definedName name="LASTCOLUMNCELL">#REF!</definedName>
    <definedName name="NUM_DOCS">#REF!</definedName>
    <definedName name="PARTNERS_INITIALS">#REF!</definedName>
    <definedName name="_xlnm.Print_Area" localSheetId="0">'income statement'!$A$1:$H$32</definedName>
    <definedName name="Title">'[3]5 Analysis'!#REF!</definedName>
    <definedName name="TotalCA">'[4]FF-2'!#REF!</definedName>
    <definedName name="TOTALS">#REF!</definedName>
    <definedName name="VALID01234">#REF!,#REF!</definedName>
    <definedName name="you">'[5]FF-1'!#REF!</definedName>
  </definedNames>
  <calcPr fullCalcOnLoad="1"/>
</workbook>
</file>

<file path=xl/sharedStrings.xml><?xml version="1.0" encoding="utf-8"?>
<sst xmlns="http://schemas.openxmlformats.org/spreadsheetml/2006/main" count="274" uniqueCount="218">
  <si>
    <t>TA WIN HOLDINGS BERHAD (Company No. 291592-U)</t>
  </si>
  <si>
    <t>CONDENSED CONSOLIDATED INCOME STATEMENT</t>
  </si>
  <si>
    <t>Note</t>
  </si>
  <si>
    <t>RM'000</t>
  </si>
  <si>
    <t>Revenue</t>
  </si>
  <si>
    <t>Operating expenses</t>
  </si>
  <si>
    <t>Other operating income</t>
  </si>
  <si>
    <t>Profit from operations</t>
  </si>
  <si>
    <t>Finance expenses</t>
  </si>
  <si>
    <t>Profit before taxation</t>
  </si>
  <si>
    <t>Taxation</t>
  </si>
  <si>
    <t>Net profit for the period / year</t>
  </si>
  <si>
    <t>ordinary shares</t>
  </si>
  <si>
    <t>the year ended 31 December 2002 and the accompanying explanatory notes attached to the</t>
  </si>
  <si>
    <t>interim financial statements.</t>
  </si>
  <si>
    <t>CONDENSED CONSOLIDATED BALANCE SHEET</t>
  </si>
  <si>
    <t>AS AT</t>
  </si>
  <si>
    <t xml:space="preserve">AS AT END </t>
  </si>
  <si>
    <t>PRECEDING</t>
  </si>
  <si>
    <t>OF CURRENT</t>
  </si>
  <si>
    <t xml:space="preserve">FINANCIAL </t>
  </si>
  <si>
    <t>QUARTER</t>
  </si>
  <si>
    <t>YEAR END</t>
  </si>
  <si>
    <t>PROPERTY, PLANT AND EQUIPMENT</t>
  </si>
  <si>
    <t>9</t>
  </si>
  <si>
    <t>OTHER INVESTMENTS</t>
  </si>
  <si>
    <t>GOODWILL ON CONSOLIDATION</t>
  </si>
  <si>
    <t>CURRENT ASSETS</t>
  </si>
  <si>
    <t>INVENTORIES</t>
  </si>
  <si>
    <t>TRADE RECEIVABLES</t>
  </si>
  <si>
    <t>OTHER DEBTORS, PREPAYMENT AND</t>
  </si>
  <si>
    <t xml:space="preserve">   DEPOSITS</t>
  </si>
  <si>
    <t>CASH AND CASH EQUIVALENTS</t>
  </si>
  <si>
    <t>CURRENT LIABILITIES</t>
  </si>
  <si>
    <t>SHORT TERM BORROWINGS</t>
  </si>
  <si>
    <t>TRADE PAYABLES</t>
  </si>
  <si>
    <t>OTHER PAYABLES</t>
  </si>
  <si>
    <t>PROVISION FOR TAXATION</t>
  </si>
  <si>
    <t>NET CURRENT ASSETS</t>
  </si>
  <si>
    <t>SHAREHOLDERS' FUNDS</t>
  </si>
  <si>
    <t>SHARE CAPITAL</t>
  </si>
  <si>
    <t>RESERVES:</t>
  </si>
  <si>
    <t>SHARE PREMIUM</t>
  </si>
  <si>
    <t>RETAINED PROFITS</t>
  </si>
  <si>
    <t>DEFERRED TAXATION</t>
  </si>
  <si>
    <t>LONG TERM BORROWINGS</t>
  </si>
  <si>
    <t>NTA per share</t>
  </si>
  <si>
    <t>ended 31 December 2002 and the accompanying explanatory notes attached to the interim financial statements.</t>
  </si>
  <si>
    <t xml:space="preserve">CONDENSED CONSOLIDATED STATEMENTS OF  CHANGES IN EQUITY </t>
  </si>
  <si>
    <t>Share</t>
  </si>
  <si>
    <t xml:space="preserve">Share </t>
  </si>
  <si>
    <t xml:space="preserve">Distributable </t>
  </si>
  <si>
    <t>capital</t>
  </si>
  <si>
    <t>premium</t>
  </si>
  <si>
    <t>retained profits</t>
  </si>
  <si>
    <t>Total</t>
  </si>
  <si>
    <t>At 1 January 2003</t>
  </si>
  <si>
    <t>As previously stated</t>
  </si>
  <si>
    <t>1</t>
  </si>
  <si>
    <t>As restated</t>
  </si>
  <si>
    <t>At 1 January 2002</t>
  </si>
  <si>
    <t>financial statements.</t>
  </si>
  <si>
    <t>Net cash used in investing activities</t>
  </si>
  <si>
    <t xml:space="preserve">At 1 January </t>
  </si>
  <si>
    <t>Cash and cash equivalents comprise:</t>
  </si>
  <si>
    <t>Cash and bank balances</t>
  </si>
  <si>
    <t>to the interim financial statements.</t>
  </si>
  <si>
    <t>TA WIN HOLDINGS BERHAD (Company No.291592-U)</t>
  </si>
  <si>
    <t>1.</t>
  </si>
  <si>
    <t>Basis of Preparation</t>
  </si>
  <si>
    <t>(a)</t>
  </si>
  <si>
    <t>Change in Accounting Policies</t>
  </si>
  <si>
    <t>MASB 25: Income Taxes</t>
  </si>
  <si>
    <t>(b)</t>
  </si>
  <si>
    <t>Prior Year Adjustments</t>
  </si>
  <si>
    <t>2003</t>
  </si>
  <si>
    <t>2002</t>
  </si>
  <si>
    <t>Effects on retained profits:</t>
  </si>
  <si>
    <t>At 1 January, as previously stated</t>
  </si>
  <si>
    <t>Effects of adopting MASB 25</t>
  </si>
  <si>
    <t>At 1 January, as restated</t>
  </si>
  <si>
    <t>Effects on net profit for the period:</t>
  </si>
  <si>
    <t>Net profit before changes in accounting policies</t>
  </si>
  <si>
    <t>2.</t>
  </si>
  <si>
    <t>Auditors' Report on Preceding Annual Financial Statements</t>
  </si>
  <si>
    <t>3.</t>
  </si>
  <si>
    <t>Comments About Seasonal or Cyclical Factors</t>
  </si>
  <si>
    <t>4.</t>
  </si>
  <si>
    <t>Unusual Items Due to their Nature, Size or Incidence</t>
  </si>
  <si>
    <t>5.</t>
  </si>
  <si>
    <t>Changes in Estimates</t>
  </si>
  <si>
    <t>6.</t>
  </si>
  <si>
    <t>Debt and Equity Securities</t>
  </si>
  <si>
    <t>7.</t>
  </si>
  <si>
    <t>Dividend Paid</t>
  </si>
  <si>
    <t>8.</t>
  </si>
  <si>
    <t>Segmental Reporting</t>
  </si>
  <si>
    <t>Major geographical segment:</t>
  </si>
  <si>
    <t>Year to date</t>
  </si>
  <si>
    <t>Malaysia</t>
  </si>
  <si>
    <t>Hong Kong (S.A.R)</t>
  </si>
  <si>
    <t>9.</t>
  </si>
  <si>
    <t>Carrying Amount of Revalued Assets</t>
  </si>
  <si>
    <t>10.</t>
  </si>
  <si>
    <t>Subsequent Event</t>
  </si>
  <si>
    <t>11.</t>
  </si>
  <si>
    <t>Changes in Composition of the Group</t>
  </si>
  <si>
    <t>12.</t>
  </si>
  <si>
    <t>Part B - Explanatory Notes Pursuant to Appendix 9B of the Listing Requirements of KLSE</t>
  </si>
  <si>
    <t>Performance Review</t>
  </si>
  <si>
    <t xml:space="preserve">  Current Quarter</t>
  </si>
  <si>
    <t>Year -To-Date</t>
  </si>
  <si>
    <t xml:space="preserve">    (RM'000)</t>
  </si>
  <si>
    <t xml:space="preserve">      (RM'000)</t>
  </si>
  <si>
    <t xml:space="preserve">   Revenue</t>
  </si>
  <si>
    <t xml:space="preserve">   Profit from operation</t>
  </si>
  <si>
    <t>Comment on Material Change in Profit Before Taxation</t>
  </si>
  <si>
    <t>Changes</t>
  </si>
  <si>
    <t>(%)</t>
  </si>
  <si>
    <t>Commentary on Prospects</t>
  </si>
  <si>
    <t>Profit Forecast or Profit Guarantee</t>
  </si>
  <si>
    <t>Tax expense for the period:</t>
  </si>
  <si>
    <t>Malaysian income tax</t>
  </si>
  <si>
    <t>Deferred tax</t>
  </si>
  <si>
    <t>Sale of Unquoted Investments and Properties</t>
  </si>
  <si>
    <t>Quoted Securities</t>
  </si>
  <si>
    <t>Corporate Proposals</t>
  </si>
  <si>
    <t>Status of Corporate Proposals</t>
  </si>
  <si>
    <t>Status of Utilisation of Proceeds</t>
  </si>
  <si>
    <t>Borrowings and Debt Securities</t>
  </si>
  <si>
    <t>Breakdown of group borrowings are as follow:</t>
  </si>
  <si>
    <t xml:space="preserve">a. Short term borrowings </t>
  </si>
  <si>
    <t>Secured</t>
  </si>
  <si>
    <t>Unsecured</t>
  </si>
  <si>
    <t xml:space="preserve">ECR </t>
  </si>
  <si>
    <t>Bankers' acceptance</t>
  </si>
  <si>
    <t>Overdraft</t>
  </si>
  <si>
    <t>Revolving credit</t>
  </si>
  <si>
    <t>Term loan</t>
  </si>
  <si>
    <t xml:space="preserve">b. Long term borrowings </t>
  </si>
  <si>
    <t>All the Group's borrowings are dominated in Ringgit Malaysia (RM).</t>
  </si>
  <si>
    <t>Off Balance Sheet Financial Instruments</t>
  </si>
  <si>
    <t>Changes in Material Litigation</t>
  </si>
  <si>
    <t>Dividend</t>
  </si>
  <si>
    <t>Earnings Per Share</t>
  </si>
  <si>
    <t>Authorisation for Issue</t>
  </si>
  <si>
    <t>Net profits for the period</t>
  </si>
  <si>
    <t>Net profit for the period</t>
  </si>
  <si>
    <t xml:space="preserve">   Net profit for the period</t>
  </si>
  <si>
    <t xml:space="preserve">   Profit before taxation</t>
  </si>
  <si>
    <t>Profit/(Loss) before taxation</t>
  </si>
  <si>
    <t xml:space="preserve">The condensed consolidated income statement should be read in conjunction with the audited financial statements for </t>
  </si>
  <si>
    <t>The condensed consolidated balance sheet should be read in conjunction with the audited financial statements for the year</t>
  </si>
  <si>
    <t>The condensed consolidated statements of changes in equity  should be read in conjunction with the audited financial</t>
  </si>
  <si>
    <t>statements for the year ended 31 December 2002 and the accompanying explanatory notes attached to the interim</t>
  </si>
  <si>
    <t xml:space="preserve">The condensed consolidated cash flow statement should be read in conjunction with the audited financial </t>
  </si>
  <si>
    <t>statements for the year ended 31 December 2002 and the accompanying explanatory notes attached</t>
  </si>
  <si>
    <t>13.</t>
  </si>
  <si>
    <t>Capital Commitments</t>
  </si>
  <si>
    <t>14.</t>
  </si>
  <si>
    <t>15.</t>
  </si>
  <si>
    <t>16.</t>
  </si>
  <si>
    <t>17.</t>
  </si>
  <si>
    <t>18.</t>
  </si>
  <si>
    <t>19.</t>
  </si>
  <si>
    <t>20.</t>
  </si>
  <si>
    <t>21.</t>
  </si>
  <si>
    <t>22.</t>
  </si>
  <si>
    <t>23.</t>
  </si>
  <si>
    <t>24.</t>
  </si>
  <si>
    <t>25.</t>
  </si>
  <si>
    <t>26.</t>
  </si>
  <si>
    <t>27.</t>
  </si>
  <si>
    <t>22</t>
  </si>
  <si>
    <t>Bank overdrafts (included within short term borrowings in Note 22)</t>
  </si>
  <si>
    <t>Purchase consideration</t>
  </si>
  <si>
    <t>Less: Provision for diminution in value</t>
  </si>
  <si>
    <t>Investment in quoted securities:</t>
  </si>
  <si>
    <t>At cost</t>
  </si>
  <si>
    <t>As at</t>
  </si>
  <si>
    <t>RM'000</t>
  </si>
  <si>
    <t>3 months ended</t>
  </si>
  <si>
    <t>At book value</t>
  </si>
  <si>
    <t>At market value</t>
  </si>
  <si>
    <t>Net (decrease)/ increase in cash and cash equivalents</t>
  </si>
  <si>
    <t>Net cash (used in)/generated from operating activities</t>
  </si>
  <si>
    <t xml:space="preserve">Non-Distributable </t>
  </si>
  <si>
    <t>Part A - Explanatory Notes Pursuant to MASB 26</t>
  </si>
  <si>
    <t>FOR THE SIX MONTHS ENDED 30 JUNE 2003 (UNAUDITED)</t>
  </si>
  <si>
    <t>6 months ended</t>
  </si>
  <si>
    <t>AS AT 30 JUNE 2003 (UNAUDITED)</t>
  </si>
  <si>
    <t>FOR THE SIX MONTHS ENDED 30 JUNE 2003 (UNAUDITED)</t>
  </si>
  <si>
    <t>At 30 June 2003</t>
  </si>
  <si>
    <t>At 30 June 2002</t>
  </si>
  <si>
    <t xml:space="preserve">CONDENSED CONSOLIDATED CASH FLOW STATEMENT FOR THE </t>
  </si>
  <si>
    <t>SIX MONTHS ENDED 30 JUNE 2003 (UNAUDITED)</t>
  </si>
  <si>
    <t>6 months ended</t>
  </si>
  <si>
    <t>NOTES TO INTERIM FINANCIAL REPORT ENDED 30 JUNE 2003</t>
  </si>
  <si>
    <t>3 months ended</t>
  </si>
  <si>
    <t>3 months ended</t>
  </si>
  <si>
    <t>30.6.2003</t>
  </si>
  <si>
    <t>30.6.2002</t>
  </si>
  <si>
    <t>RM'000</t>
  </si>
  <si>
    <t>Net profit for the period</t>
  </si>
  <si>
    <t xml:space="preserve"> 30.6.2003</t>
  </si>
  <si>
    <t>31.3.2003</t>
  </si>
  <si>
    <t>3 months ended</t>
  </si>
  <si>
    <t>6 months ended</t>
  </si>
  <si>
    <t>30.6.2003</t>
  </si>
  <si>
    <t>Net profit for the period (RM'000)</t>
  </si>
  <si>
    <t>Number of ordinary shares in issue ('000)</t>
  </si>
  <si>
    <t>Basic earnings per share (sen)</t>
  </si>
  <si>
    <t>20</t>
  </si>
  <si>
    <t>Prior year adjustment</t>
  </si>
  <si>
    <t>Contingent Liabilities - Group</t>
  </si>
  <si>
    <t>Basic earnings per share (sen)</t>
  </si>
  <si>
    <t>Net cash used in financing activities</t>
  </si>
  <si>
    <t>At 30 June</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</si>
</sst>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_(* #,##0.000_);_(* \(#,##0.000\);_(* &quot;-&quot;??_);_(@_)"/>
    <numFmt numFmtId="191" formatCode="_(* #,##0.0_);_(* \(#,##0.0\);_(* &quot;-&quot;??_);_(@_)"/>
    <numFmt numFmtId="192" formatCode="_(* #,##0_);_(* \(#,##0\);_(* &quot;-&quot;??_);_(@_)"/>
    <numFmt numFmtId="193" formatCode="_(* #,##0.0000_);_(* \(#,##0.0000\);_(* &quot;-&quot;??_);_(@_)"/>
    <numFmt numFmtId="194" formatCode="_(* #,##0.00_);_(* \(#,##0.00\);_(* &quot;-&quot;_);_(@_)"/>
    <numFmt numFmtId="195" formatCode="0.0%"/>
    <numFmt numFmtId="196" formatCode="0.0000"/>
    <numFmt numFmtId="197" formatCode="_(* #,##0.0000_);_(* \(#,##0.0000\);_(* &quot;-&quot;_);_(@_)"/>
    <numFmt numFmtId="198" formatCode="_(* #,##0.0000000_);_(* \(#,##0.0000000\);_(* &quot;-&quot;??_);_(@_)"/>
    <numFmt numFmtId="199" formatCode="_-* #,##0_-;\-* #,##0_-;_-* &quot;-&quot;??_-;_-@_-"/>
    <numFmt numFmtId="200" formatCode="0_);\(0\)"/>
    <numFmt numFmtId="201" formatCode="0.0"/>
    <numFmt numFmtId="202" formatCode="0_);[Red]\(0\)"/>
    <numFmt numFmtId="203" formatCode="0.00_)"/>
    <numFmt numFmtId="204" formatCode="#,##0.000"/>
    <numFmt numFmtId="205" formatCode="0.000%"/>
    <numFmt numFmtId="206" formatCode="_(* #,##0.0_);_(* \(#,##0.0\);_(* &quot;-&quot;?_);_(@_)"/>
    <numFmt numFmtId="207" formatCode="#,##0.00000_);\(#,##0.00000\)"/>
    <numFmt numFmtId="208" formatCode="mmm\-yyyy"/>
    <numFmt numFmtId="209" formatCode="&quot;NT$&quot;#,##0;\-&quot;NT$&quot;#,##0"/>
    <numFmt numFmtId="210" formatCode="0.00%;\(0.00\)%"/>
    <numFmt numFmtId="211" formatCode="#,##0.000_);[Red]\(#,##0.000\)"/>
    <numFmt numFmtId="212" formatCode="&quot;RM&quot;#,##0_);[Red]\(&quot;RM&quot;#,##0\)"/>
    <numFmt numFmtId="213" formatCode="d/m/yyyy"/>
    <numFmt numFmtId="214" formatCode="&quot;$&quot;#,##0.00"/>
    <numFmt numFmtId="215" formatCode="General_)"/>
    <numFmt numFmtId="216" formatCode="0\ \ "/>
    <numFmt numFmtId="217" formatCode="mm&quot;月&quot;dd&quot;日&quot;"/>
    <numFmt numFmtId="218" formatCode="_(* #,##0.0_);_(* \(#,##0.0\);_(* &quot;-&quot;_);_(@_)"/>
    <numFmt numFmtId="219" formatCode="_(* #,##0.000_);_(* \(#,##0.000\);_(* &quot;-&quot;_);_(@_)"/>
    <numFmt numFmtId="220" formatCode="_-* #,##0.0_-;\-* #,##0.0_-;_-* &quot;-&quot;??_-;_-@_-"/>
  </numFmts>
  <fonts count="19">
    <font>
      <sz val="12"/>
      <name val="新細明體"/>
      <family val="1"/>
    </font>
    <font>
      <sz val="9"/>
      <name val="新細明體"/>
      <family val="1"/>
    </font>
    <font>
      <sz val="10"/>
      <name val="Book Antiqua"/>
      <family val="1"/>
    </font>
    <font>
      <b/>
      <sz val="10"/>
      <name val="Book Antiqua"/>
      <family val="1"/>
    </font>
    <font>
      <sz val="10"/>
      <name val="Arial"/>
      <family val="2"/>
    </font>
    <font>
      <sz val="11"/>
      <name val="Book Antiqua"/>
      <family val="1"/>
    </font>
    <font>
      <b/>
      <i/>
      <sz val="16"/>
      <name val="Helv"/>
      <family val="2"/>
    </font>
    <font>
      <sz val="14"/>
      <name val="Helv"/>
      <family val="2"/>
    </font>
    <font>
      <sz val="10"/>
      <name val="Helv"/>
      <family val="2"/>
    </font>
    <font>
      <u val="single"/>
      <sz val="10"/>
      <color indexed="12"/>
      <name val="Arial"/>
      <family val="2"/>
    </font>
    <font>
      <u val="single"/>
      <sz val="10"/>
      <color indexed="36"/>
      <name val="Arial"/>
      <family val="2"/>
    </font>
    <font>
      <b/>
      <sz val="11"/>
      <name val="Times New Roman"/>
      <family val="1"/>
    </font>
    <font>
      <sz val="11"/>
      <name val="Times New Roman"/>
      <family val="1"/>
    </font>
    <font>
      <sz val="10"/>
      <name val="Times New Roman"/>
      <family val="1"/>
    </font>
    <font>
      <b/>
      <sz val="10"/>
      <name val="Times New Roman"/>
      <family val="1"/>
    </font>
    <font>
      <sz val="11"/>
      <name val="新細明體"/>
      <family val="1"/>
    </font>
    <font>
      <b/>
      <u val="single"/>
      <sz val="11"/>
      <name val="Times New Roman"/>
      <family val="1"/>
    </font>
    <font>
      <b/>
      <u val="single"/>
      <sz val="10"/>
      <name val="Times New Roman"/>
      <family val="1"/>
    </font>
    <font>
      <b/>
      <sz val="11"/>
      <name val="新細明體"/>
      <family val="1"/>
    </font>
  </fonts>
  <fills count="4">
    <fill>
      <patternFill/>
    </fill>
    <fill>
      <patternFill patternType="gray125"/>
    </fill>
    <fill>
      <patternFill patternType="solid">
        <fgColor indexed="65"/>
        <bgColor indexed="64"/>
      </patternFill>
    </fill>
    <fill>
      <patternFill patternType="gray0625">
        <fgColor indexed="10"/>
      </patternFill>
    </fill>
  </fills>
  <borders count="10">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style="medium"/>
    </border>
  </borders>
  <cellStyleXfs count="5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1">
      <alignment horizontal="center"/>
      <protection/>
    </xf>
    <xf numFmtId="0" fontId="3" fillId="0" borderId="0">
      <alignment/>
      <protection/>
    </xf>
    <xf numFmtId="0" fontId="3" fillId="0" borderId="2" applyFill="0">
      <alignment horizontal="center"/>
      <protection locked="0"/>
    </xf>
    <xf numFmtId="0" fontId="2" fillId="0" borderId="0" applyFill="0">
      <alignment horizontal="center"/>
      <protection locked="0"/>
    </xf>
    <xf numFmtId="0" fontId="2" fillId="2" borderId="0">
      <alignment/>
      <protection/>
    </xf>
    <xf numFmtId="0" fontId="2" fillId="0" borderId="0">
      <alignment/>
      <protection locked="0"/>
    </xf>
    <xf numFmtId="0" fontId="2" fillId="0" borderId="0">
      <alignment/>
      <protection/>
    </xf>
    <xf numFmtId="213" fontId="4" fillId="0" borderId="0">
      <alignment/>
      <protection/>
    </xf>
    <xf numFmtId="214" fontId="4" fillId="0" borderId="0">
      <alignment/>
      <protection/>
    </xf>
    <xf numFmtId="0" fontId="3" fillId="3" borderId="0">
      <alignment horizontal="right"/>
      <protection/>
    </xf>
    <xf numFmtId="0" fontId="2" fillId="0" borderId="0">
      <alignment/>
      <protection/>
    </xf>
    <xf numFmtId="210" fontId="5" fillId="0" borderId="0">
      <alignment/>
      <protection locked="0"/>
    </xf>
    <xf numFmtId="211" fontId="4" fillId="0" borderId="0">
      <alignment/>
      <protection locked="0"/>
    </xf>
    <xf numFmtId="205" fontId="4" fillId="0" borderId="0">
      <alignment/>
      <protection locked="0"/>
    </xf>
    <xf numFmtId="205" fontId="4" fillId="0" borderId="0">
      <alignment/>
      <protection locked="0"/>
    </xf>
    <xf numFmtId="209" fontId="4" fillId="0" borderId="0">
      <alignment horizontal="center"/>
      <protection/>
    </xf>
    <xf numFmtId="212" fontId="4" fillId="0" borderId="0" applyFont="0" applyFill="0" applyBorder="0" applyAlignment="0" applyProtection="0"/>
    <xf numFmtId="203" fontId="6" fillId="0" borderId="0">
      <alignment/>
      <protection/>
    </xf>
    <xf numFmtId="0" fontId="0" fillId="0" borderId="0">
      <alignment/>
      <protection/>
    </xf>
    <xf numFmtId="215" fontId="7" fillId="0" borderId="0">
      <alignment/>
      <protection/>
    </xf>
    <xf numFmtId="0" fontId="8" fillId="0" borderId="0">
      <alignment/>
      <protection/>
    </xf>
    <xf numFmtId="205" fontId="4" fillId="0" borderId="3">
      <alignment/>
      <protection locked="0"/>
    </xf>
    <xf numFmtId="0" fontId="4" fillId="0" borderId="0">
      <alignment/>
      <protection/>
    </xf>
    <xf numFmtId="0" fontId="0" fillId="0" borderId="0">
      <alignment/>
      <protection/>
    </xf>
    <xf numFmtId="0" fontId="4" fillId="0" borderId="0">
      <alignment/>
      <protection/>
    </xf>
    <xf numFmtId="183" fontId="0" fillId="0" borderId="0" applyFont="0" applyFill="0" applyBorder="0" applyAlignment="0" applyProtection="0"/>
    <xf numFmtId="181" fontId="0"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02">
    <xf numFmtId="0" fontId="0" fillId="0" borderId="0" xfId="0" applyAlignment="1">
      <alignment/>
    </xf>
    <xf numFmtId="192" fontId="11" fillId="0" borderId="0" xfId="43" applyNumberFormat="1" applyFont="1" applyAlignment="1">
      <alignment horizontal="left"/>
    </xf>
    <xf numFmtId="192" fontId="12" fillId="0" borderId="0" xfId="43" applyNumberFormat="1" applyFont="1" applyAlignment="1">
      <alignment/>
    </xf>
    <xf numFmtId="192" fontId="12" fillId="0" borderId="0" xfId="43" applyNumberFormat="1" applyFont="1" applyAlignment="1">
      <alignment horizontal="center"/>
    </xf>
    <xf numFmtId="192" fontId="11" fillId="0" borderId="0" xfId="43" applyNumberFormat="1" applyFont="1" applyAlignment="1">
      <alignment/>
    </xf>
    <xf numFmtId="192" fontId="11" fillId="0" borderId="0" xfId="43" applyNumberFormat="1" applyFont="1" applyAlignment="1">
      <alignment horizontal="center"/>
    </xf>
    <xf numFmtId="15" fontId="11" fillId="0" borderId="0" xfId="43" applyNumberFormat="1" applyFont="1" applyAlignment="1">
      <alignment horizontal="center"/>
    </xf>
    <xf numFmtId="15" fontId="12" fillId="0" borderId="0" xfId="43" applyNumberFormat="1" applyFont="1" applyAlignment="1">
      <alignment horizontal="center"/>
    </xf>
    <xf numFmtId="0" fontId="13" fillId="0" borderId="0" xfId="33" applyFont="1">
      <alignment/>
      <protection/>
    </xf>
    <xf numFmtId="0" fontId="13" fillId="0" borderId="0" xfId="33" applyFont="1" applyAlignment="1">
      <alignment horizontal="center"/>
      <protection/>
    </xf>
    <xf numFmtId="192" fontId="13" fillId="0" borderId="0" xfId="43" applyNumberFormat="1" applyFont="1" applyAlignment="1">
      <alignment/>
    </xf>
    <xf numFmtId="192" fontId="13" fillId="0" borderId="0" xfId="43" applyNumberFormat="1" applyFont="1" applyBorder="1" applyAlignment="1">
      <alignment/>
    </xf>
    <xf numFmtId="192" fontId="13" fillId="0" borderId="4" xfId="43" applyNumberFormat="1" applyFont="1" applyBorder="1" applyAlignment="1">
      <alignment/>
    </xf>
    <xf numFmtId="192" fontId="13" fillId="0" borderId="0" xfId="33" applyNumberFormat="1" applyFont="1">
      <alignment/>
      <protection/>
    </xf>
    <xf numFmtId="192" fontId="13" fillId="0" borderId="5" xfId="43" applyNumberFormat="1" applyFont="1" applyBorder="1" applyAlignment="1">
      <alignment/>
    </xf>
    <xf numFmtId="43" fontId="13" fillId="0" borderId="5" xfId="43" applyNumberFormat="1" applyFont="1" applyBorder="1" applyAlignment="1">
      <alignment/>
    </xf>
    <xf numFmtId="43" fontId="13" fillId="0" borderId="5" xfId="43" applyFont="1" applyBorder="1" applyAlignment="1">
      <alignment/>
    </xf>
    <xf numFmtId="192" fontId="13" fillId="0" borderId="0" xfId="33" applyNumberFormat="1" applyFont="1" applyAlignment="1">
      <alignment horizontal="center"/>
      <protection/>
    </xf>
    <xf numFmtId="192" fontId="13" fillId="0" borderId="0" xfId="43" applyNumberFormat="1" applyFont="1" applyAlignment="1">
      <alignment horizontal="center"/>
    </xf>
    <xf numFmtId="192" fontId="13" fillId="0" borderId="0" xfId="43" applyNumberFormat="1" applyFont="1" applyBorder="1" applyAlignment="1">
      <alignment horizontal="center"/>
    </xf>
    <xf numFmtId="41" fontId="11" fillId="0" borderId="0" xfId="43" applyNumberFormat="1" applyFont="1" applyAlignment="1">
      <alignment horizontal="left"/>
    </xf>
    <xf numFmtId="41" fontId="12" fillId="0" borderId="0" xfId="43" applyNumberFormat="1" applyFont="1" applyAlignment="1">
      <alignment horizontal="left"/>
    </xf>
    <xf numFmtId="41" fontId="12" fillId="0" borderId="0" xfId="43" applyNumberFormat="1" applyFont="1" applyAlignment="1">
      <alignment/>
    </xf>
    <xf numFmtId="41" fontId="12" fillId="0" borderId="0" xfId="43" applyNumberFormat="1" applyFont="1" applyAlignment="1">
      <alignment horizontal="center"/>
    </xf>
    <xf numFmtId="41" fontId="11" fillId="0" borderId="0" xfId="43" applyNumberFormat="1" applyFont="1" applyAlignment="1">
      <alignment horizontal="center"/>
    </xf>
    <xf numFmtId="192" fontId="11" fillId="0" borderId="0" xfId="43" applyNumberFormat="1" applyFont="1" applyAlignment="1">
      <alignment horizontal="right"/>
    </xf>
    <xf numFmtId="41" fontId="11" fillId="0" borderId="0" xfId="43" applyNumberFormat="1" applyFont="1" applyAlignment="1">
      <alignment horizontal="right"/>
    </xf>
    <xf numFmtId="41" fontId="12" fillId="0" borderId="0" xfId="43" applyNumberFormat="1" applyFont="1" applyAlignment="1" quotePrefix="1">
      <alignment horizontal="center"/>
    </xf>
    <xf numFmtId="41" fontId="12" fillId="0" borderId="0" xfId="43" applyNumberFormat="1" applyFont="1" applyBorder="1" applyAlignment="1">
      <alignment horizontal="right"/>
    </xf>
    <xf numFmtId="192" fontId="12" fillId="0" borderId="6" xfId="43" applyNumberFormat="1" applyFont="1" applyBorder="1" applyAlignment="1">
      <alignment/>
    </xf>
    <xf numFmtId="41" fontId="12" fillId="0" borderId="6" xfId="43" applyNumberFormat="1" applyFont="1" applyBorder="1" applyAlignment="1">
      <alignment horizontal="right"/>
    </xf>
    <xf numFmtId="192" fontId="12" fillId="0" borderId="7" xfId="43" applyNumberFormat="1" applyFont="1" applyBorder="1" applyAlignment="1">
      <alignment/>
    </xf>
    <xf numFmtId="41" fontId="12" fillId="0" borderId="7" xfId="43" applyNumberFormat="1" applyFont="1" applyBorder="1" applyAlignment="1">
      <alignment horizontal="right"/>
    </xf>
    <xf numFmtId="41" fontId="12" fillId="0" borderId="7" xfId="43" applyNumberFormat="1" applyFont="1" applyBorder="1" applyAlignment="1">
      <alignment/>
    </xf>
    <xf numFmtId="192" fontId="12" fillId="0" borderId="1" xfId="43" applyNumberFormat="1" applyFont="1" applyBorder="1" applyAlignment="1">
      <alignment/>
    </xf>
    <xf numFmtId="192" fontId="12" fillId="0" borderId="4" xfId="43" applyNumberFormat="1" applyFont="1" applyBorder="1" applyAlignment="1">
      <alignment/>
    </xf>
    <xf numFmtId="41" fontId="12" fillId="0" borderId="4" xfId="43" applyNumberFormat="1" applyFont="1" applyBorder="1" applyAlignment="1">
      <alignment horizontal="right"/>
    </xf>
    <xf numFmtId="192" fontId="12" fillId="0" borderId="2" xfId="43" applyNumberFormat="1" applyFont="1" applyBorder="1" applyAlignment="1">
      <alignment/>
    </xf>
    <xf numFmtId="41" fontId="12" fillId="0" borderId="0" xfId="43" applyNumberFormat="1" applyFont="1" applyBorder="1" applyAlignment="1">
      <alignment/>
    </xf>
    <xf numFmtId="197" fontId="12" fillId="0" borderId="0" xfId="43" applyNumberFormat="1" applyFont="1" applyAlignment="1">
      <alignment horizontal="right"/>
    </xf>
    <xf numFmtId="41" fontId="12" fillId="0" borderId="0" xfId="43" applyNumberFormat="1" applyFont="1" applyAlignment="1">
      <alignment horizontal="right"/>
    </xf>
    <xf numFmtId="0" fontId="13" fillId="0" borderId="0" xfId="33" applyFont="1" applyBorder="1">
      <alignment/>
      <protection/>
    </xf>
    <xf numFmtId="0" fontId="0" fillId="0" borderId="0" xfId="33">
      <alignment/>
      <protection/>
    </xf>
    <xf numFmtId="0" fontId="0" fillId="0" borderId="0" xfId="33" applyAlignment="1">
      <alignment horizontal="center"/>
      <protection/>
    </xf>
    <xf numFmtId="15" fontId="11" fillId="0" borderId="0" xfId="33" applyNumberFormat="1" applyFont="1">
      <alignment/>
      <protection/>
    </xf>
    <xf numFmtId="0" fontId="14" fillId="0" borderId="0" xfId="33" applyFont="1" applyAlignment="1">
      <alignment horizontal="right"/>
      <protection/>
    </xf>
    <xf numFmtId="0" fontId="14" fillId="0" borderId="0" xfId="33" applyFont="1" applyAlignment="1">
      <alignment horizontal="center"/>
      <protection/>
    </xf>
    <xf numFmtId="0" fontId="14" fillId="0" borderId="0" xfId="33" applyFont="1" applyAlignment="1">
      <alignment horizontal="left"/>
      <protection/>
    </xf>
    <xf numFmtId="0" fontId="14" fillId="0" borderId="0" xfId="33" applyFont="1">
      <alignment/>
      <protection/>
    </xf>
    <xf numFmtId="0" fontId="13" fillId="0" borderId="0" xfId="33" applyFont="1" applyAlignment="1" quotePrefix="1">
      <alignment horizontal="center"/>
      <protection/>
    </xf>
    <xf numFmtId="192" fontId="13" fillId="0" borderId="3" xfId="43" applyNumberFormat="1" applyFont="1" applyBorder="1" applyAlignment="1">
      <alignment/>
    </xf>
    <xf numFmtId="192" fontId="13" fillId="0" borderId="0" xfId="43" applyNumberFormat="1" applyFont="1" applyAlignment="1">
      <alignment horizontal="right"/>
    </xf>
    <xf numFmtId="0" fontId="15" fillId="0" borderId="0" xfId="33" applyFont="1">
      <alignment/>
      <protection/>
    </xf>
    <xf numFmtId="0" fontId="11" fillId="0" borderId="0" xfId="33" applyFont="1">
      <alignment/>
      <protection/>
    </xf>
    <xf numFmtId="0" fontId="12" fillId="0" borderId="0" xfId="33" applyFont="1" applyAlignment="1">
      <alignment horizontal="right"/>
      <protection/>
    </xf>
    <xf numFmtId="192" fontId="12" fillId="0" borderId="8" xfId="43" applyNumberFormat="1" applyFont="1" applyBorder="1" applyAlignment="1">
      <alignment/>
    </xf>
    <xf numFmtId="192" fontId="12" fillId="0" borderId="8" xfId="43" applyNumberFormat="1" applyFont="1" applyBorder="1" applyAlignment="1">
      <alignment horizontal="right"/>
    </xf>
    <xf numFmtId="192" fontId="12" fillId="0" borderId="0" xfId="43" applyNumberFormat="1" applyFont="1" applyAlignment="1">
      <alignment horizontal="right"/>
    </xf>
    <xf numFmtId="192" fontId="12" fillId="0" borderId="0" xfId="43" applyNumberFormat="1" applyFont="1" applyBorder="1" applyAlignment="1">
      <alignment horizontal="right"/>
    </xf>
    <xf numFmtId="192" fontId="15" fillId="0" borderId="0" xfId="33" applyNumberFormat="1" applyFont="1">
      <alignment/>
      <protection/>
    </xf>
    <xf numFmtId="0" fontId="12" fillId="0" borderId="0" xfId="33" applyFont="1">
      <alignment/>
      <protection/>
    </xf>
    <xf numFmtId="0" fontId="16" fillId="0" borderId="0" xfId="33" applyFont="1" applyAlignment="1">
      <alignment horizontal="left"/>
      <protection/>
    </xf>
    <xf numFmtId="0" fontId="14" fillId="0" borderId="0" xfId="33" applyFont="1" quotePrefix="1">
      <alignment/>
      <protection/>
    </xf>
    <xf numFmtId="0" fontId="13" fillId="0" borderId="0" xfId="33" applyFont="1" quotePrefix="1">
      <alignment/>
      <protection/>
    </xf>
    <xf numFmtId="192" fontId="14" fillId="0" borderId="0" xfId="43" applyNumberFormat="1" applyFont="1" applyAlignment="1" quotePrefix="1">
      <alignment horizontal="center"/>
    </xf>
    <xf numFmtId="192" fontId="14" fillId="0" borderId="0" xfId="43" applyNumberFormat="1" applyFont="1" applyAlignment="1">
      <alignment horizontal="center"/>
    </xf>
    <xf numFmtId="192" fontId="13" fillId="0" borderId="9" xfId="43" applyNumberFormat="1" applyFont="1" applyBorder="1" applyAlignment="1">
      <alignment/>
    </xf>
    <xf numFmtId="0" fontId="14" fillId="0" borderId="0" xfId="33" applyFont="1" applyAlignment="1" quotePrefix="1">
      <alignment horizontal="left"/>
      <protection/>
    </xf>
    <xf numFmtId="0" fontId="13" fillId="0" borderId="0" xfId="33" applyFont="1" applyAlignment="1">
      <alignment horizontal="left"/>
      <protection/>
    </xf>
    <xf numFmtId="0" fontId="11" fillId="0" borderId="0" xfId="33" applyFont="1" applyAlignment="1" quotePrefix="1">
      <alignment horizontal="left"/>
      <protection/>
    </xf>
    <xf numFmtId="192" fontId="13" fillId="0" borderId="0" xfId="33" applyNumberFormat="1" applyFont="1" applyBorder="1">
      <alignment/>
      <protection/>
    </xf>
    <xf numFmtId="192" fontId="13" fillId="0" borderId="0" xfId="33" applyNumberFormat="1" applyFont="1" applyAlignment="1">
      <alignment horizontal="right"/>
      <protection/>
    </xf>
    <xf numFmtId="0" fontId="17" fillId="0" borderId="0" xfId="33" applyFont="1" applyAlignment="1">
      <alignment horizontal="right"/>
      <protection/>
    </xf>
    <xf numFmtId="43" fontId="13" fillId="0" borderId="0" xfId="43" applyFont="1" applyBorder="1" applyAlignment="1">
      <alignment/>
    </xf>
    <xf numFmtId="41" fontId="13" fillId="0" borderId="0" xfId="33" applyNumberFormat="1" applyFont="1">
      <alignment/>
      <protection/>
    </xf>
    <xf numFmtId="192" fontId="13" fillId="0" borderId="4" xfId="33" applyNumberFormat="1" applyFont="1" applyBorder="1">
      <alignment/>
      <protection/>
    </xf>
    <xf numFmtId="43" fontId="13" fillId="0" borderId="0" xfId="43" applyFont="1" applyAlignment="1">
      <alignment/>
    </xf>
    <xf numFmtId="192" fontId="13" fillId="0" borderId="8" xfId="43" applyNumberFormat="1" applyFont="1" applyBorder="1" applyAlignment="1">
      <alignment/>
    </xf>
    <xf numFmtId="192" fontId="13" fillId="0" borderId="8" xfId="33" applyNumberFormat="1" applyFont="1" applyBorder="1">
      <alignment/>
      <protection/>
    </xf>
    <xf numFmtId="0" fontId="13" fillId="0" borderId="4" xfId="33" applyFont="1" applyBorder="1">
      <alignment/>
      <protection/>
    </xf>
    <xf numFmtId="192" fontId="13" fillId="0" borderId="5" xfId="33" applyNumberFormat="1" applyFont="1" applyBorder="1">
      <alignment/>
      <protection/>
    </xf>
    <xf numFmtId="192" fontId="13" fillId="0" borderId="0" xfId="43" applyNumberFormat="1" applyFont="1" applyAlignment="1" quotePrefix="1">
      <alignment/>
    </xf>
    <xf numFmtId="0" fontId="14" fillId="0" borderId="0" xfId="33" applyFont="1" applyBorder="1">
      <alignment/>
      <protection/>
    </xf>
    <xf numFmtId="0" fontId="17" fillId="0" borderId="0" xfId="33" applyFont="1" applyBorder="1" applyAlignment="1">
      <alignment horizontal="right"/>
      <protection/>
    </xf>
    <xf numFmtId="0" fontId="14" fillId="0" borderId="0" xfId="33" applyFont="1" applyBorder="1" applyAlignment="1">
      <alignment horizontal="right"/>
      <protection/>
    </xf>
    <xf numFmtId="41" fontId="13" fillId="0" borderId="0" xfId="33" applyNumberFormat="1" applyFont="1" applyBorder="1">
      <alignment/>
      <protection/>
    </xf>
    <xf numFmtId="192" fontId="13" fillId="0" borderId="0" xfId="43" applyNumberFormat="1" applyFont="1" applyBorder="1" applyAlignment="1">
      <alignment horizontal="right"/>
    </xf>
    <xf numFmtId="43" fontId="13" fillId="0" borderId="0" xfId="33" applyNumberFormat="1" applyFont="1" applyBorder="1">
      <alignment/>
      <protection/>
    </xf>
    <xf numFmtId="15" fontId="18" fillId="0" borderId="0" xfId="33" applyNumberFormat="1" applyFont="1">
      <alignment/>
      <protection/>
    </xf>
    <xf numFmtId="15" fontId="18" fillId="0" borderId="0" xfId="33" applyNumberFormat="1" applyFont="1" applyAlignment="1">
      <alignment horizontal="right"/>
      <protection/>
    </xf>
    <xf numFmtId="15" fontId="11" fillId="0" borderId="0" xfId="43" applyNumberFormat="1" applyFont="1" applyAlignment="1">
      <alignment horizontal="right"/>
    </xf>
    <xf numFmtId="192" fontId="14" fillId="0" borderId="0" xfId="43" applyNumberFormat="1" applyFont="1" applyBorder="1" applyAlignment="1">
      <alignment horizontal="center"/>
    </xf>
    <xf numFmtId="199" fontId="13" fillId="0" borderId="0" xfId="40" applyNumberFormat="1" applyFont="1" applyAlignment="1">
      <alignment/>
    </xf>
    <xf numFmtId="192" fontId="13" fillId="0" borderId="0" xfId="40" applyNumberFormat="1" applyFont="1" applyAlignment="1">
      <alignment/>
    </xf>
    <xf numFmtId="199" fontId="13" fillId="0" borderId="0" xfId="40" applyNumberFormat="1" applyFont="1" applyBorder="1" applyAlignment="1">
      <alignment/>
    </xf>
    <xf numFmtId="199" fontId="13" fillId="0" borderId="9" xfId="40" applyNumberFormat="1" applyFont="1" applyBorder="1" applyAlignment="1">
      <alignment/>
    </xf>
    <xf numFmtId="9" fontId="13" fillId="0" borderId="0" xfId="44" applyFont="1" applyAlignment="1">
      <alignment/>
    </xf>
    <xf numFmtId="183" fontId="13" fillId="0" borderId="2" xfId="40" applyFont="1" applyBorder="1" applyAlignment="1">
      <alignment/>
    </xf>
    <xf numFmtId="192" fontId="11" fillId="0" borderId="0" xfId="43" applyNumberFormat="1" applyFont="1" applyAlignment="1">
      <alignment horizontal="center"/>
    </xf>
    <xf numFmtId="0" fontId="14" fillId="0" borderId="0" xfId="33" applyFont="1" applyAlignment="1">
      <alignment horizontal="right"/>
      <protection/>
    </xf>
    <xf numFmtId="0" fontId="14" fillId="0" borderId="0" xfId="33" applyFont="1" applyAlignment="1">
      <alignment horizontal="center"/>
      <protection/>
    </xf>
    <xf numFmtId="192" fontId="14" fillId="0" borderId="0" xfId="43" applyNumberFormat="1" applyFont="1" applyAlignment="1">
      <alignment horizontal="center"/>
    </xf>
  </cellXfs>
  <cellStyles count="37">
    <cellStyle name="Normal" xfId="0"/>
    <cellStyle name="AA FRAME" xfId="15"/>
    <cellStyle name="AA HEADING" xfId="16"/>
    <cellStyle name="AA INITIALS" xfId="17"/>
    <cellStyle name="AA INPUT" xfId="18"/>
    <cellStyle name="AA LOCK" xfId="19"/>
    <cellStyle name="AA MGR NAME" xfId="20"/>
    <cellStyle name="AA NORMAL" xfId="21"/>
    <cellStyle name="AA NUMBER" xfId="22"/>
    <cellStyle name="AA NUMBER2" xfId="23"/>
    <cellStyle name="AA QUESTION" xfId="24"/>
    <cellStyle name="AA SHADE" xfId="25"/>
    <cellStyle name="Date" xfId="26"/>
    <cellStyle name="Fixed" xfId="27"/>
    <cellStyle name="Heading1" xfId="28"/>
    <cellStyle name="Heading2" xfId="29"/>
    <cellStyle name="International" xfId="30"/>
    <cellStyle name="International1" xfId="31"/>
    <cellStyle name="Normal - Style1" xfId="32"/>
    <cellStyle name="Normal_interim report 31.12.03" xfId="33"/>
    <cellStyle name="Standard_1.1" xfId="34"/>
    <cellStyle name="Standard_A" xfId="35"/>
    <cellStyle name="Total" xfId="36"/>
    <cellStyle name="一般_Consol2003-working" xfId="37"/>
    <cellStyle name="一般_Deferred tax-1" xfId="38"/>
    <cellStyle name="一般_TAWIN_AWP02" xfId="39"/>
    <cellStyle name="Comma" xfId="40"/>
    <cellStyle name="Comma [0]" xfId="41"/>
    <cellStyle name="千分位[0]_Consol2003-working" xfId="42"/>
    <cellStyle name="千分位_Consol2003-working" xfId="43"/>
    <cellStyle name="Percent" xfId="44"/>
    <cellStyle name="Currency" xfId="45"/>
    <cellStyle name="Currency [0]" xfId="46"/>
    <cellStyle name="貨幣 [0]_Consol2003-working" xfId="47"/>
    <cellStyle name="貨幣_Consol2003-working" xfId="48"/>
    <cellStyle name="Hyperlink" xfId="49"/>
    <cellStyle name="Followed Hyperlink" xfId="5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8</xdr:col>
      <xdr:colOff>0</xdr:colOff>
      <xdr:row>21</xdr:row>
      <xdr:rowOff>0</xdr:rowOff>
    </xdr:to>
    <xdr:sp>
      <xdr:nvSpPr>
        <xdr:cNvPr id="1" name="TextBox 1"/>
        <xdr:cNvSpPr txBox="1">
          <a:spLocks noChangeArrowheads="1"/>
        </xdr:cNvSpPr>
      </xdr:nvSpPr>
      <xdr:spPr>
        <a:xfrm>
          <a:off x="219075" y="1409700"/>
          <a:ext cx="7153275" cy="2105025"/>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which became effective from 1 January 2003. The changes and effects of adopting MASB 25 which resulted in prior year adjustments are as follows:
The condensed financial statements for the financial quarter and the financial year ended 31 December 2002 have been prepared in compliance with MASB 26, 'Interim Financial Reporting' and paragraph 9.22 of the Kuala Lumpur Stock Exchange Listing Requirements.
The accounting policies and presentation adopted by the Group for the condensed financial statements are consistent with those adopted in the latest audited financial statements of Ta Win Holdings Berhad (‘TWHB’) Group.
</a:t>
          </a:r>
        </a:p>
      </xdr:txBody>
    </xdr:sp>
    <xdr:clientData/>
  </xdr:twoCellAnchor>
  <xdr:twoCellAnchor>
    <xdr:from>
      <xdr:col>1</xdr:col>
      <xdr:colOff>0</xdr:colOff>
      <xdr:row>62</xdr:row>
      <xdr:rowOff>0</xdr:rowOff>
    </xdr:from>
    <xdr:to>
      <xdr:col>8</xdr:col>
      <xdr:colOff>0</xdr:colOff>
      <xdr:row>64</xdr:row>
      <xdr:rowOff>0</xdr:rowOff>
    </xdr:to>
    <xdr:sp>
      <xdr:nvSpPr>
        <xdr:cNvPr id="2" name="TextBox 2"/>
        <xdr:cNvSpPr txBox="1">
          <a:spLocks noChangeArrowheads="1"/>
        </xdr:cNvSpPr>
      </xdr:nvSpPr>
      <xdr:spPr>
        <a:xfrm>
          <a:off x="219075" y="10172700"/>
          <a:ext cx="7153275" cy="32385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2002 was not qualified.</a:t>
          </a:r>
        </a:p>
      </xdr:txBody>
    </xdr:sp>
    <xdr:clientData/>
  </xdr:twoCellAnchor>
  <xdr:twoCellAnchor>
    <xdr:from>
      <xdr:col>1</xdr:col>
      <xdr:colOff>0</xdr:colOff>
      <xdr:row>67</xdr:row>
      <xdr:rowOff>0</xdr:rowOff>
    </xdr:from>
    <xdr:to>
      <xdr:col>8</xdr:col>
      <xdr:colOff>0</xdr:colOff>
      <xdr:row>76</xdr:row>
      <xdr:rowOff>0</xdr:rowOff>
    </xdr:to>
    <xdr:sp>
      <xdr:nvSpPr>
        <xdr:cNvPr id="3" name="TextBox 3"/>
        <xdr:cNvSpPr txBox="1">
          <a:spLocks noChangeArrowheads="1"/>
        </xdr:cNvSpPr>
      </xdr:nvSpPr>
      <xdr:spPr>
        <a:xfrm>
          <a:off x="219075" y="10982325"/>
          <a:ext cx="7153275" cy="1628775"/>
        </a:xfrm>
        <a:prstGeom prst="rect">
          <a:avLst/>
        </a:prstGeom>
        <a:solidFill>
          <a:srgbClr val="FFFFFF"/>
        </a:solidFill>
        <a:ln w="9525" cmpd="sng">
          <a:noFill/>
        </a:ln>
      </xdr:spPr>
      <xdr:txBody>
        <a:bodyPr vertOverflow="clip" wrap="square"/>
        <a:p>
          <a:pPr algn="just">
            <a:defRPr/>
          </a:pPr>
          <a:r>
            <a:rPr lang="en-US" cap="none" sz="1000" b="0" i="0" u="none" baseline="0"/>
            <a:t>The sales of enamelled copper wire and copper rods/wire are not subject to cyclical or seasonal factors. However, sales are usually lower in the first quarter compared to other quarters. 
Even though there is an increase in the sales of copper rod especially to the local market for the second quarter this year compared to the preceding year, the overall sales for  this quarter is still lower compared to the preceding year mainly due to lower demand in enamelled copper wire which cannot be compensated by lower selling price.  The Company faced severe competition in both domestic and export markets. Credit risks in the domestic market remained significant due to the sluggish condition of the manufacturing area in which we are servicing. </a:t>
          </a:r>
        </a:p>
      </xdr:txBody>
    </xdr:sp>
    <xdr:clientData/>
  </xdr:twoCellAnchor>
  <xdr:twoCellAnchor>
    <xdr:from>
      <xdr:col>1</xdr:col>
      <xdr:colOff>0</xdr:colOff>
      <xdr:row>79</xdr:row>
      <xdr:rowOff>0</xdr:rowOff>
    </xdr:from>
    <xdr:to>
      <xdr:col>8</xdr:col>
      <xdr:colOff>0</xdr:colOff>
      <xdr:row>82</xdr:row>
      <xdr:rowOff>0</xdr:rowOff>
    </xdr:to>
    <xdr:sp>
      <xdr:nvSpPr>
        <xdr:cNvPr id="4" name="TextBox 4"/>
        <xdr:cNvSpPr txBox="1">
          <a:spLocks noChangeArrowheads="1"/>
        </xdr:cNvSpPr>
      </xdr:nvSpPr>
      <xdr:spPr>
        <a:xfrm>
          <a:off x="219075" y="13182600"/>
          <a:ext cx="7153275" cy="581025"/>
        </a:xfrm>
        <a:prstGeom prst="rect">
          <a:avLst/>
        </a:prstGeom>
        <a:solidFill>
          <a:srgbClr val="FFFFFF"/>
        </a:solidFill>
        <a:ln w="9525" cmpd="sng">
          <a:noFill/>
        </a:ln>
      </xdr:spPr>
      <xdr:txBody>
        <a:bodyPr vertOverflow="clip" wrap="square"/>
        <a:p>
          <a:pPr algn="just">
            <a:defRPr/>
          </a:pPr>
          <a:r>
            <a:rPr lang="en-US" cap="none" sz="1000" b="0" i="0" u="none" baseline="0"/>
            <a:t>There were no items affecting the assets, liabilities, equity, net income, or cash flows of the Group that are unusual because of their nature, size or incidence.</a:t>
          </a:r>
        </a:p>
      </xdr:txBody>
    </xdr:sp>
    <xdr:clientData/>
  </xdr:twoCellAnchor>
  <xdr:twoCellAnchor>
    <xdr:from>
      <xdr:col>1</xdr:col>
      <xdr:colOff>0</xdr:colOff>
      <xdr:row>85</xdr:row>
      <xdr:rowOff>0</xdr:rowOff>
    </xdr:from>
    <xdr:to>
      <xdr:col>8</xdr:col>
      <xdr:colOff>0</xdr:colOff>
      <xdr:row>88</xdr:row>
      <xdr:rowOff>0</xdr:rowOff>
    </xdr:to>
    <xdr:sp>
      <xdr:nvSpPr>
        <xdr:cNvPr id="5" name="TextBox 5"/>
        <xdr:cNvSpPr txBox="1">
          <a:spLocks noChangeArrowheads="1"/>
        </xdr:cNvSpPr>
      </xdr:nvSpPr>
      <xdr:spPr>
        <a:xfrm>
          <a:off x="219075" y="14297025"/>
          <a:ext cx="7153275" cy="581025"/>
        </a:xfrm>
        <a:prstGeom prst="rect">
          <a:avLst/>
        </a:prstGeom>
        <a:solidFill>
          <a:srgbClr val="FFFFFF"/>
        </a:solidFill>
        <a:ln w="9525" cmpd="sng">
          <a:noFill/>
        </a:ln>
      </xdr:spPr>
      <xdr:txBody>
        <a:bodyPr vertOverflow="clip" wrap="square"/>
        <a:p>
          <a:pPr algn="just">
            <a:defRPr/>
          </a:pPr>
          <a:r>
            <a:rPr lang="en-US" cap="none" sz="1000" b="0" i="0" u="none" baseline="0"/>
            <a:t>There were no significant changes in estimates reported in the prior interim periods of the current financial year or preceding financial year which would have material effect in the current interim financial statement.</a:t>
          </a:r>
        </a:p>
      </xdr:txBody>
    </xdr:sp>
    <xdr:clientData/>
  </xdr:twoCellAnchor>
  <xdr:twoCellAnchor>
    <xdr:from>
      <xdr:col>1</xdr:col>
      <xdr:colOff>0</xdr:colOff>
      <xdr:row>91</xdr:row>
      <xdr:rowOff>47625</xdr:rowOff>
    </xdr:from>
    <xdr:to>
      <xdr:col>8</xdr:col>
      <xdr:colOff>0</xdr:colOff>
      <xdr:row>95</xdr:row>
      <xdr:rowOff>0</xdr:rowOff>
    </xdr:to>
    <xdr:sp>
      <xdr:nvSpPr>
        <xdr:cNvPr id="6" name="TextBox 6"/>
        <xdr:cNvSpPr txBox="1">
          <a:spLocks noChangeArrowheads="1"/>
        </xdr:cNvSpPr>
      </xdr:nvSpPr>
      <xdr:spPr>
        <a:xfrm>
          <a:off x="219075" y="15411450"/>
          <a:ext cx="7153275" cy="600075"/>
        </a:xfrm>
        <a:prstGeom prst="rect">
          <a:avLst/>
        </a:prstGeom>
        <a:solidFill>
          <a:srgbClr val="FFFFFF"/>
        </a:solidFill>
        <a:ln w="9525" cmpd="sng">
          <a:noFill/>
        </a:ln>
      </xdr:spPr>
      <xdr:txBody>
        <a:bodyPr vertOverflow="clip" wrap="square"/>
        <a:p>
          <a:pPr algn="just">
            <a:defRPr/>
          </a:pPr>
          <a:r>
            <a:rPr lang="en-US" cap="none" sz="1000" b="0" i="0" u="none" baseline="0"/>
            <a:t>There were no issuance and repayment of debts and equity securities or share cancellation in the current interim period under review. The company has not implemented any share buyback scheme and it does not hold any shares as treasury shares during the current interim period ended 30 June 2003.</a:t>
          </a:r>
        </a:p>
      </xdr:txBody>
    </xdr:sp>
    <xdr:clientData/>
  </xdr:twoCellAnchor>
  <xdr:twoCellAnchor>
    <xdr:from>
      <xdr:col>1</xdr:col>
      <xdr:colOff>0</xdr:colOff>
      <xdr:row>130</xdr:row>
      <xdr:rowOff>0</xdr:rowOff>
    </xdr:from>
    <xdr:to>
      <xdr:col>8</xdr:col>
      <xdr:colOff>0</xdr:colOff>
      <xdr:row>132</xdr:row>
      <xdr:rowOff>0</xdr:rowOff>
    </xdr:to>
    <xdr:sp>
      <xdr:nvSpPr>
        <xdr:cNvPr id="7" name="TextBox 7"/>
        <xdr:cNvSpPr txBox="1">
          <a:spLocks noChangeArrowheads="1"/>
        </xdr:cNvSpPr>
      </xdr:nvSpPr>
      <xdr:spPr>
        <a:xfrm>
          <a:off x="219075" y="22269450"/>
          <a:ext cx="7153275" cy="371475"/>
        </a:xfrm>
        <a:prstGeom prst="rect">
          <a:avLst/>
        </a:prstGeom>
        <a:solidFill>
          <a:srgbClr val="FFFFFF"/>
        </a:solidFill>
        <a:ln w="9525" cmpd="sng">
          <a:noFill/>
        </a:ln>
      </xdr:spPr>
      <xdr:txBody>
        <a:bodyPr vertOverflow="clip" wrap="square"/>
        <a:p>
          <a:pPr algn="just">
            <a:defRPr/>
          </a:pPr>
          <a:r>
            <a:rPr lang="en-US" cap="none" sz="1000" b="0" i="0" u="none" baseline="0"/>
            <a:t>There were no changes in contingent liabilities since the last annual balance sheet as at 31 December 2002.</a:t>
          </a:r>
        </a:p>
      </xdr:txBody>
    </xdr:sp>
    <xdr:clientData/>
  </xdr:twoCellAnchor>
  <xdr:twoCellAnchor>
    <xdr:from>
      <xdr:col>1</xdr:col>
      <xdr:colOff>0</xdr:colOff>
      <xdr:row>150</xdr:row>
      <xdr:rowOff>0</xdr:rowOff>
    </xdr:from>
    <xdr:to>
      <xdr:col>8</xdr:col>
      <xdr:colOff>0</xdr:colOff>
      <xdr:row>157</xdr:row>
      <xdr:rowOff>0</xdr:rowOff>
    </xdr:to>
    <xdr:sp>
      <xdr:nvSpPr>
        <xdr:cNvPr id="8" name="TextBox 8"/>
        <xdr:cNvSpPr txBox="1">
          <a:spLocks noChangeArrowheads="1"/>
        </xdr:cNvSpPr>
      </xdr:nvSpPr>
      <xdr:spPr>
        <a:xfrm>
          <a:off x="219075" y="25631775"/>
          <a:ext cx="7153275" cy="1133475"/>
        </a:xfrm>
        <a:prstGeom prst="rect">
          <a:avLst/>
        </a:prstGeom>
        <a:solidFill>
          <a:srgbClr val="FFFFFF"/>
        </a:solidFill>
        <a:ln w="9525" cmpd="sng">
          <a:noFill/>
        </a:ln>
      </xdr:spPr>
      <xdr:txBody>
        <a:bodyPr vertOverflow="clip" wrap="square"/>
        <a:p>
          <a:pPr algn="just">
            <a:defRPr/>
          </a:pPr>
          <a:r>
            <a:rPr lang="en-US" cap="none" sz="1000" b="0" i="0" u="none" baseline="0"/>
            <a:t>For the current quarter under review, the Group achieved lower revenue of RM31.031 million compared with RM36.203 million in the same period ended  for 30 June 2002. The Group profit before tax has decreased from RM1.841 million (31.6.02) to RM1.146 million (30.6.03) which approximate a fall of 38%. Even though there is a  recovery of copper price quoted at the London Metal Exchange ("LME") for this quarter compared to last quarter,  the decline in the performance for the financial period to date was mainly driven by the intense competition resulting from the excess capacity in this industry. In addition, the difficult market environment especially the aftermath of SARS outbreak is also believed to cut into part of the manufacturing orders.</a:t>
          </a:r>
        </a:p>
      </xdr:txBody>
    </xdr:sp>
    <xdr:clientData/>
  </xdr:twoCellAnchor>
  <xdr:twoCellAnchor>
    <xdr:from>
      <xdr:col>1</xdr:col>
      <xdr:colOff>0</xdr:colOff>
      <xdr:row>165</xdr:row>
      <xdr:rowOff>0</xdr:rowOff>
    </xdr:from>
    <xdr:to>
      <xdr:col>8</xdr:col>
      <xdr:colOff>0</xdr:colOff>
      <xdr:row>169</xdr:row>
      <xdr:rowOff>0</xdr:rowOff>
    </xdr:to>
    <xdr:sp>
      <xdr:nvSpPr>
        <xdr:cNvPr id="9" name="TextBox 9"/>
        <xdr:cNvSpPr txBox="1">
          <a:spLocks noChangeArrowheads="1"/>
        </xdr:cNvSpPr>
      </xdr:nvSpPr>
      <xdr:spPr>
        <a:xfrm>
          <a:off x="219075" y="28165425"/>
          <a:ext cx="7153275" cy="790575"/>
        </a:xfrm>
        <a:prstGeom prst="rect">
          <a:avLst/>
        </a:prstGeom>
        <a:solidFill>
          <a:srgbClr val="FFFFFF"/>
        </a:solidFill>
        <a:ln w="9525" cmpd="sng">
          <a:noFill/>
        </a:ln>
      </xdr:spPr>
      <xdr:txBody>
        <a:bodyPr vertOverflow="clip" wrap="square"/>
        <a:p>
          <a:pPr algn="just">
            <a:defRPr/>
          </a:pPr>
          <a:r>
            <a:rPr lang="en-US" cap="none" sz="1000" b="0" i="0" u="none" baseline="0"/>
            <a:t>The performance of the Group for the current quarter has improved compared to that of preceding quarter. This was mainly due to higher copper price quoted at the LME (31.3.2003: USD1,658.98 per MT versus 30.6.2003: USD1,686.50 per MT) and also better performance in the copper rod business, especially in the local market.</a:t>
          </a:r>
        </a:p>
      </xdr:txBody>
    </xdr:sp>
    <xdr:clientData/>
  </xdr:twoCellAnchor>
  <xdr:twoCellAnchor>
    <xdr:from>
      <xdr:col>1</xdr:col>
      <xdr:colOff>0</xdr:colOff>
      <xdr:row>178</xdr:row>
      <xdr:rowOff>0</xdr:rowOff>
    </xdr:from>
    <xdr:to>
      <xdr:col>8</xdr:col>
      <xdr:colOff>0</xdr:colOff>
      <xdr:row>184</xdr:row>
      <xdr:rowOff>0</xdr:rowOff>
    </xdr:to>
    <xdr:sp>
      <xdr:nvSpPr>
        <xdr:cNvPr id="10" name="TextBox 10"/>
        <xdr:cNvSpPr txBox="1">
          <a:spLocks noChangeArrowheads="1"/>
        </xdr:cNvSpPr>
      </xdr:nvSpPr>
      <xdr:spPr>
        <a:xfrm>
          <a:off x="219075" y="30699075"/>
          <a:ext cx="7153275" cy="1114425"/>
        </a:xfrm>
        <a:prstGeom prst="rect">
          <a:avLst/>
        </a:prstGeom>
        <a:solidFill>
          <a:srgbClr val="FFFFFF"/>
        </a:solidFill>
        <a:ln w="9525" cmpd="sng">
          <a:noFill/>
        </a:ln>
      </xdr:spPr>
      <xdr:txBody>
        <a:bodyPr vertOverflow="clip" wrap="square"/>
        <a:p>
          <a:pPr algn="just">
            <a:defRPr/>
          </a:pPr>
          <a:r>
            <a:rPr lang="en-US" cap="none" sz="1000" b="0" i="0" u="none" baseline="0"/>
            <a:t>The Directors are of the view that the negative impact on China due to SARS could have severe repercussions for its Asian trading partners, and thus would result in the vagaries of a tougher economic environment. However, on a positive note, with rising optimism that the expected buying support arising from slightly better sentiment following the imminent announcement of the government's stimulus package, the Board would expect the Group's performance in the coming year to be satisfactory, barring any unforeseen circumstances.</a:t>
          </a:r>
        </a:p>
      </xdr:txBody>
    </xdr:sp>
    <xdr:clientData/>
  </xdr:twoCellAnchor>
  <xdr:twoCellAnchor>
    <xdr:from>
      <xdr:col>1</xdr:col>
      <xdr:colOff>0</xdr:colOff>
      <xdr:row>187</xdr:row>
      <xdr:rowOff>0</xdr:rowOff>
    </xdr:from>
    <xdr:to>
      <xdr:col>8</xdr:col>
      <xdr:colOff>0</xdr:colOff>
      <xdr:row>190</xdr:row>
      <xdr:rowOff>0</xdr:rowOff>
    </xdr:to>
    <xdr:sp>
      <xdr:nvSpPr>
        <xdr:cNvPr id="11" name="TextBox 12"/>
        <xdr:cNvSpPr txBox="1">
          <a:spLocks noChangeArrowheads="1"/>
        </xdr:cNvSpPr>
      </xdr:nvSpPr>
      <xdr:spPr>
        <a:xfrm>
          <a:off x="219075" y="32346900"/>
          <a:ext cx="7153275" cy="581025"/>
        </a:xfrm>
        <a:prstGeom prst="rect">
          <a:avLst/>
        </a:prstGeom>
        <a:solidFill>
          <a:srgbClr val="FFFFFF"/>
        </a:solidFill>
        <a:ln w="9525" cmpd="sng">
          <a:noFill/>
        </a:ln>
      </xdr:spPr>
      <xdr:txBody>
        <a:bodyPr vertOverflow="clip" wrap="square"/>
        <a:p>
          <a:pPr algn="just">
            <a:defRPr/>
          </a:pPr>
          <a:r>
            <a:rPr lang="en-US" cap="none" sz="1000" b="0" i="0" u="none" baseline="0"/>
            <a:t>There was neither profit forecast nor profit guarantee issued by the Company for the current financial period ended 30 June 2003.</a:t>
          </a:r>
        </a:p>
      </xdr:txBody>
    </xdr:sp>
    <xdr:clientData/>
  </xdr:twoCellAnchor>
  <xdr:twoCellAnchor>
    <xdr:from>
      <xdr:col>1</xdr:col>
      <xdr:colOff>0</xdr:colOff>
      <xdr:row>200</xdr:row>
      <xdr:rowOff>0</xdr:rowOff>
    </xdr:from>
    <xdr:to>
      <xdr:col>8</xdr:col>
      <xdr:colOff>0</xdr:colOff>
      <xdr:row>203</xdr:row>
      <xdr:rowOff>0</xdr:rowOff>
    </xdr:to>
    <xdr:sp>
      <xdr:nvSpPr>
        <xdr:cNvPr id="12" name="TextBox 13"/>
        <xdr:cNvSpPr txBox="1">
          <a:spLocks noChangeArrowheads="1"/>
        </xdr:cNvSpPr>
      </xdr:nvSpPr>
      <xdr:spPr>
        <a:xfrm>
          <a:off x="219075" y="34556700"/>
          <a:ext cx="7153275" cy="485775"/>
        </a:xfrm>
        <a:prstGeom prst="rect">
          <a:avLst/>
        </a:prstGeom>
        <a:solidFill>
          <a:srgbClr val="FFFFFF"/>
        </a:solidFill>
        <a:ln w="9525" cmpd="sng">
          <a:noFill/>
        </a:ln>
      </xdr:spPr>
      <xdr:txBody>
        <a:bodyPr vertOverflow="clip" wrap="square"/>
        <a:p>
          <a:pPr algn="just">
            <a:defRPr/>
          </a:pPr>
          <a:r>
            <a:rPr lang="en-US" cap="none" sz="1000" b="0" i="0" u="none" baseline="0"/>
            <a:t>The effective tax rate for the period presented above is lower than the statutory tax rate principally due to utilisation of reinvestment allowances, resulting in a tax savings of approximately RM137,000.</a:t>
          </a:r>
        </a:p>
      </xdr:txBody>
    </xdr:sp>
    <xdr:clientData/>
  </xdr:twoCellAnchor>
  <xdr:twoCellAnchor>
    <xdr:from>
      <xdr:col>3</xdr:col>
      <xdr:colOff>0</xdr:colOff>
      <xdr:row>26</xdr:row>
      <xdr:rowOff>0</xdr:rowOff>
    </xdr:from>
    <xdr:to>
      <xdr:col>8</xdr:col>
      <xdr:colOff>0</xdr:colOff>
      <xdr:row>33</xdr:row>
      <xdr:rowOff>0</xdr:rowOff>
    </xdr:to>
    <xdr:sp>
      <xdr:nvSpPr>
        <xdr:cNvPr id="13" name="TextBox 14"/>
        <xdr:cNvSpPr txBox="1">
          <a:spLocks noChangeArrowheads="1"/>
        </xdr:cNvSpPr>
      </xdr:nvSpPr>
      <xdr:spPr>
        <a:xfrm>
          <a:off x="714375" y="4324350"/>
          <a:ext cx="6657975" cy="1133475"/>
        </a:xfrm>
        <a:prstGeom prst="rect">
          <a:avLst/>
        </a:prstGeom>
        <a:solidFill>
          <a:srgbClr val="FFFFFF"/>
        </a:solidFill>
        <a:ln w="9525" cmpd="sng">
          <a:noFill/>
        </a:ln>
      </xdr:spPr>
      <xdr:txBody>
        <a:bodyPr vertOverflow="clip" wrap="square"/>
        <a:p>
          <a:pPr algn="just">
            <a:defRPr/>
          </a:pPr>
          <a:r>
            <a:rPr lang="en-US" cap="none" sz="1000" b="0" i="0" u="none" baseline="0"/>
            <a:t>Under MASB 25, deferred tax liabilities are recognised for all taxable temporary differences. Previously, deferred tax liabilities were provided for on account of timing differences only to the extent that a tax liability was expected to materialise in the foreseeable future. In addition, the Group and the Company have commenced recognition of deferred tax assets for all deductible temporary differences, when it is probable that sufficient taxable profit will be available against which the deductible temporary differences can be utilised. Previously, deferred tax assets were not recognised unless there was reasonable expectation of their realisation.</a:t>
          </a:r>
        </a:p>
      </xdr:txBody>
    </xdr:sp>
    <xdr:clientData/>
  </xdr:twoCellAnchor>
  <xdr:twoCellAnchor>
    <xdr:from>
      <xdr:col>2</xdr:col>
      <xdr:colOff>0</xdr:colOff>
      <xdr:row>35</xdr:row>
      <xdr:rowOff>0</xdr:rowOff>
    </xdr:from>
    <xdr:to>
      <xdr:col>8</xdr:col>
      <xdr:colOff>0</xdr:colOff>
      <xdr:row>38</xdr:row>
      <xdr:rowOff>0</xdr:rowOff>
    </xdr:to>
    <xdr:sp>
      <xdr:nvSpPr>
        <xdr:cNvPr id="14" name="TextBox 15"/>
        <xdr:cNvSpPr txBox="1">
          <a:spLocks noChangeArrowheads="1"/>
        </xdr:cNvSpPr>
      </xdr:nvSpPr>
      <xdr:spPr>
        <a:xfrm>
          <a:off x="485775" y="5781675"/>
          <a:ext cx="6886575" cy="485775"/>
        </a:xfrm>
        <a:prstGeom prst="rect">
          <a:avLst/>
        </a:prstGeom>
        <a:solidFill>
          <a:srgbClr val="FFFFFF"/>
        </a:solidFill>
        <a:ln w="9525" cmpd="sng">
          <a:noFill/>
        </a:ln>
      </xdr:spPr>
      <xdr:txBody>
        <a:bodyPr vertOverflow="clip" wrap="square"/>
        <a:p>
          <a:pPr algn="just">
            <a:defRPr/>
          </a:pPr>
          <a:r>
            <a:rPr lang="en-US" cap="none" sz="1000" b="0" i="0" u="none" baseline="0"/>
            <a:t>The changes in accounting policies have been applied retrospectively and comparatives have been restated. The effect of changes in accounting policies are as follows:</a:t>
          </a:r>
        </a:p>
      </xdr:txBody>
    </xdr:sp>
    <xdr:clientData/>
  </xdr:twoCellAnchor>
  <xdr:twoCellAnchor>
    <xdr:from>
      <xdr:col>1</xdr:col>
      <xdr:colOff>0</xdr:colOff>
      <xdr:row>98</xdr:row>
      <xdr:rowOff>57150</xdr:rowOff>
    </xdr:from>
    <xdr:to>
      <xdr:col>8</xdr:col>
      <xdr:colOff>0</xdr:colOff>
      <xdr:row>100</xdr:row>
      <xdr:rowOff>0</xdr:rowOff>
    </xdr:to>
    <xdr:sp>
      <xdr:nvSpPr>
        <xdr:cNvPr id="15" name="TextBox 16"/>
        <xdr:cNvSpPr txBox="1">
          <a:spLocks noChangeArrowheads="1"/>
        </xdr:cNvSpPr>
      </xdr:nvSpPr>
      <xdr:spPr>
        <a:xfrm>
          <a:off x="219075" y="16592550"/>
          <a:ext cx="7153275" cy="323850"/>
        </a:xfrm>
        <a:prstGeom prst="rect">
          <a:avLst/>
        </a:prstGeom>
        <a:solidFill>
          <a:srgbClr val="FFFFFF"/>
        </a:solidFill>
        <a:ln w="9525" cmpd="sng">
          <a:noFill/>
        </a:ln>
      </xdr:spPr>
      <xdr:txBody>
        <a:bodyPr vertOverflow="clip" wrap="square"/>
        <a:p>
          <a:pPr algn="just">
            <a:defRPr/>
          </a:pPr>
          <a:r>
            <a:rPr lang="en-US" cap="none" sz="1000" b="0" i="0" u="none" baseline="0"/>
            <a:t>No dividend was paid in the current financial period under review.</a:t>
          </a:r>
        </a:p>
      </xdr:txBody>
    </xdr:sp>
    <xdr:clientData/>
  </xdr:twoCellAnchor>
  <xdr:twoCellAnchor>
    <xdr:from>
      <xdr:col>1</xdr:col>
      <xdr:colOff>0</xdr:colOff>
      <xdr:row>113</xdr:row>
      <xdr:rowOff>57150</xdr:rowOff>
    </xdr:from>
    <xdr:to>
      <xdr:col>8</xdr:col>
      <xdr:colOff>0</xdr:colOff>
      <xdr:row>117</xdr:row>
      <xdr:rowOff>0</xdr:rowOff>
    </xdr:to>
    <xdr:sp>
      <xdr:nvSpPr>
        <xdr:cNvPr id="16" name="TextBox 17"/>
        <xdr:cNvSpPr txBox="1">
          <a:spLocks noChangeArrowheads="1"/>
        </xdr:cNvSpPr>
      </xdr:nvSpPr>
      <xdr:spPr>
        <a:xfrm>
          <a:off x="219075" y="19183350"/>
          <a:ext cx="7153275" cy="742950"/>
        </a:xfrm>
        <a:prstGeom prst="rect">
          <a:avLst/>
        </a:prstGeom>
        <a:solidFill>
          <a:srgbClr val="FFFFFF"/>
        </a:solidFill>
        <a:ln w="9525" cmpd="sng">
          <a:noFill/>
        </a:ln>
      </xdr:spPr>
      <xdr:txBody>
        <a:bodyPr vertOverflow="clip" wrap="square"/>
        <a:p>
          <a:pPr algn="just">
            <a:defRPr/>
          </a:pPr>
          <a:r>
            <a:rPr lang="en-US" cap="none" sz="1000" b="0" i="0" u="none" baseline="0"/>
            <a:t>The valuation of land and buildings have been brought forward without amendment from the financial statements for the year ended 31 December 2002.</a:t>
          </a:r>
        </a:p>
      </xdr:txBody>
    </xdr:sp>
    <xdr:clientData/>
  </xdr:twoCellAnchor>
  <xdr:twoCellAnchor>
    <xdr:from>
      <xdr:col>1</xdr:col>
      <xdr:colOff>0</xdr:colOff>
      <xdr:row>120</xdr:row>
      <xdr:rowOff>47625</xdr:rowOff>
    </xdr:from>
    <xdr:to>
      <xdr:col>8</xdr:col>
      <xdr:colOff>0</xdr:colOff>
      <xdr:row>122</xdr:row>
      <xdr:rowOff>0</xdr:rowOff>
    </xdr:to>
    <xdr:sp>
      <xdr:nvSpPr>
        <xdr:cNvPr id="17" name="TextBox 18"/>
        <xdr:cNvSpPr txBox="1">
          <a:spLocks noChangeArrowheads="1"/>
        </xdr:cNvSpPr>
      </xdr:nvSpPr>
      <xdr:spPr>
        <a:xfrm>
          <a:off x="219075" y="20459700"/>
          <a:ext cx="7153275" cy="276225"/>
        </a:xfrm>
        <a:prstGeom prst="rect">
          <a:avLst/>
        </a:prstGeom>
        <a:solidFill>
          <a:srgbClr val="FFFFFF"/>
        </a:solidFill>
        <a:ln w="9525"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0</xdr:colOff>
      <xdr:row>125</xdr:row>
      <xdr:rowOff>47625</xdr:rowOff>
    </xdr:from>
    <xdr:to>
      <xdr:col>8</xdr:col>
      <xdr:colOff>0</xdr:colOff>
      <xdr:row>127</xdr:row>
      <xdr:rowOff>0</xdr:rowOff>
    </xdr:to>
    <xdr:sp>
      <xdr:nvSpPr>
        <xdr:cNvPr id="18" name="TextBox 19"/>
        <xdr:cNvSpPr txBox="1">
          <a:spLocks noChangeArrowheads="1"/>
        </xdr:cNvSpPr>
      </xdr:nvSpPr>
      <xdr:spPr>
        <a:xfrm>
          <a:off x="219075" y="21269325"/>
          <a:ext cx="7153275" cy="276225"/>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during the current quarter.</a:t>
          </a:r>
        </a:p>
      </xdr:txBody>
    </xdr:sp>
    <xdr:clientData/>
  </xdr:twoCellAnchor>
  <xdr:twoCellAnchor>
    <xdr:from>
      <xdr:col>1</xdr:col>
      <xdr:colOff>0</xdr:colOff>
      <xdr:row>206</xdr:row>
      <xdr:rowOff>0</xdr:rowOff>
    </xdr:from>
    <xdr:to>
      <xdr:col>8</xdr:col>
      <xdr:colOff>0</xdr:colOff>
      <xdr:row>208</xdr:row>
      <xdr:rowOff>0</xdr:rowOff>
    </xdr:to>
    <xdr:sp>
      <xdr:nvSpPr>
        <xdr:cNvPr id="19" name="TextBox 20"/>
        <xdr:cNvSpPr txBox="1">
          <a:spLocks noChangeArrowheads="1"/>
        </xdr:cNvSpPr>
      </xdr:nvSpPr>
      <xdr:spPr>
        <a:xfrm>
          <a:off x="219075" y="35385375"/>
          <a:ext cx="7153275" cy="371475"/>
        </a:xfrm>
        <a:prstGeom prst="rect">
          <a:avLst/>
        </a:prstGeom>
        <a:solidFill>
          <a:srgbClr val="FFFFFF"/>
        </a:solidFill>
        <a:ln w="9525" cmpd="sng">
          <a:noFill/>
        </a:ln>
      </xdr:spPr>
      <xdr:txBody>
        <a:bodyPr vertOverflow="clip" wrap="square"/>
        <a:p>
          <a:pPr algn="just">
            <a:defRPr/>
          </a:pPr>
          <a:r>
            <a:rPr lang="en-US" cap="none" sz="1000" b="0" i="0" u="none" baseline="0"/>
            <a:t>There were no sales of unquoted investments and properties for the financial period ended 30 June  2003.</a:t>
          </a:r>
        </a:p>
      </xdr:txBody>
    </xdr:sp>
    <xdr:clientData/>
  </xdr:twoCellAnchor>
  <xdr:twoCellAnchor>
    <xdr:from>
      <xdr:col>2</xdr:col>
      <xdr:colOff>0</xdr:colOff>
      <xdr:row>239</xdr:row>
      <xdr:rowOff>0</xdr:rowOff>
    </xdr:from>
    <xdr:to>
      <xdr:col>8</xdr:col>
      <xdr:colOff>0</xdr:colOff>
      <xdr:row>241</xdr:row>
      <xdr:rowOff>0</xdr:rowOff>
    </xdr:to>
    <xdr:sp>
      <xdr:nvSpPr>
        <xdr:cNvPr id="20" name="TextBox 22"/>
        <xdr:cNvSpPr txBox="1">
          <a:spLocks noChangeArrowheads="1"/>
        </xdr:cNvSpPr>
      </xdr:nvSpPr>
      <xdr:spPr>
        <a:xfrm>
          <a:off x="485775" y="41357550"/>
          <a:ext cx="6886575" cy="323850"/>
        </a:xfrm>
        <a:prstGeom prst="rect">
          <a:avLst/>
        </a:prstGeom>
        <a:solidFill>
          <a:srgbClr val="FFFFFF"/>
        </a:solidFill>
        <a:ln w="9525" cmpd="sng">
          <a:noFill/>
        </a:ln>
      </xdr:spPr>
      <xdr:txBody>
        <a:bodyPr vertOverflow="clip" wrap="square"/>
        <a:p>
          <a:pPr algn="just">
            <a:defRPr/>
          </a:pPr>
          <a:r>
            <a:rPr lang="en-US" cap="none" sz="1000" b="0" i="0" u="none" baseline="0"/>
            <a:t>There is no corporate proposal which has been announced and not completed as at the date of this announcement.</a:t>
          </a:r>
        </a:p>
      </xdr:txBody>
    </xdr:sp>
    <xdr:clientData/>
  </xdr:twoCellAnchor>
  <xdr:twoCellAnchor>
    <xdr:from>
      <xdr:col>2</xdr:col>
      <xdr:colOff>0</xdr:colOff>
      <xdr:row>244</xdr:row>
      <xdr:rowOff>0</xdr:rowOff>
    </xdr:from>
    <xdr:to>
      <xdr:col>8</xdr:col>
      <xdr:colOff>0</xdr:colOff>
      <xdr:row>247</xdr:row>
      <xdr:rowOff>0</xdr:rowOff>
    </xdr:to>
    <xdr:sp>
      <xdr:nvSpPr>
        <xdr:cNvPr id="21" name="TextBox 23"/>
        <xdr:cNvSpPr txBox="1">
          <a:spLocks noChangeArrowheads="1"/>
        </xdr:cNvSpPr>
      </xdr:nvSpPr>
      <xdr:spPr>
        <a:xfrm>
          <a:off x="485775" y="42167175"/>
          <a:ext cx="6886575" cy="485775"/>
        </a:xfrm>
        <a:prstGeom prst="rect">
          <a:avLst/>
        </a:prstGeom>
        <a:solidFill>
          <a:srgbClr val="FFFFFF"/>
        </a:solidFill>
        <a:ln w="9525" cmpd="sng">
          <a:noFill/>
        </a:ln>
      </xdr:spPr>
      <xdr:txBody>
        <a:bodyPr vertOverflow="clip" wrap="square"/>
        <a:p>
          <a:pPr algn="just">
            <a:defRPr/>
          </a:pPr>
          <a:r>
            <a:rPr lang="en-US" cap="none" sz="1000" b="0" i="0" u="none" baseline="0"/>
            <a:t>The status of utilisation of proceeds remains unchanged todate since the announcement of previous quarterly report for the financial year ended 31 March 2003.</a:t>
          </a:r>
        </a:p>
      </xdr:txBody>
    </xdr:sp>
    <xdr:clientData/>
  </xdr:twoCellAnchor>
  <xdr:twoCellAnchor>
    <xdr:from>
      <xdr:col>1</xdr:col>
      <xdr:colOff>0</xdr:colOff>
      <xdr:row>272</xdr:row>
      <xdr:rowOff>0</xdr:rowOff>
    </xdr:from>
    <xdr:to>
      <xdr:col>8</xdr:col>
      <xdr:colOff>0</xdr:colOff>
      <xdr:row>274</xdr:row>
      <xdr:rowOff>0</xdr:rowOff>
    </xdr:to>
    <xdr:sp>
      <xdr:nvSpPr>
        <xdr:cNvPr id="22" name="TextBox 24"/>
        <xdr:cNvSpPr txBox="1">
          <a:spLocks noChangeArrowheads="1"/>
        </xdr:cNvSpPr>
      </xdr:nvSpPr>
      <xdr:spPr>
        <a:xfrm>
          <a:off x="219075" y="46767750"/>
          <a:ext cx="7153275" cy="371475"/>
        </a:xfrm>
        <a:prstGeom prst="rect">
          <a:avLst/>
        </a:prstGeom>
        <a:solidFill>
          <a:srgbClr val="FFFFFF"/>
        </a:solidFill>
        <a:ln w="9525" cmpd="sng">
          <a:noFill/>
        </a:ln>
      </xdr:spPr>
      <xdr:txBody>
        <a:bodyPr vertOverflow="clip" wrap="square"/>
        <a:p>
          <a:pPr algn="just">
            <a:defRPr/>
          </a:pPr>
          <a:r>
            <a:rPr lang="en-US" cap="none" sz="1000" b="0" i="0" u="none" baseline="0"/>
            <a:t>There were no outstanding foreign currency contracts as at the date of this announcement.</a:t>
          </a:r>
        </a:p>
      </xdr:txBody>
    </xdr:sp>
    <xdr:clientData/>
  </xdr:twoCellAnchor>
  <xdr:twoCellAnchor>
    <xdr:from>
      <xdr:col>1</xdr:col>
      <xdr:colOff>0</xdr:colOff>
      <xdr:row>276</xdr:row>
      <xdr:rowOff>0</xdr:rowOff>
    </xdr:from>
    <xdr:to>
      <xdr:col>8</xdr:col>
      <xdr:colOff>0</xdr:colOff>
      <xdr:row>278</xdr:row>
      <xdr:rowOff>0</xdr:rowOff>
    </xdr:to>
    <xdr:sp>
      <xdr:nvSpPr>
        <xdr:cNvPr id="23" name="TextBox 25"/>
        <xdr:cNvSpPr txBox="1">
          <a:spLocks noChangeArrowheads="1"/>
        </xdr:cNvSpPr>
      </xdr:nvSpPr>
      <xdr:spPr>
        <a:xfrm>
          <a:off x="219075" y="47463075"/>
          <a:ext cx="7153275" cy="323850"/>
        </a:xfrm>
        <a:prstGeom prst="rect">
          <a:avLst/>
        </a:prstGeom>
        <a:solidFill>
          <a:srgbClr val="FFFFFF"/>
        </a:solidFill>
        <a:ln w="9525" cmpd="sng">
          <a:noFill/>
        </a:ln>
      </xdr:spPr>
      <xdr:txBody>
        <a:bodyPr vertOverflow="clip" wrap="square"/>
        <a:p>
          <a:pPr algn="just">
            <a:defRPr/>
          </a:pPr>
          <a:r>
            <a:rPr lang="en-US" cap="none" sz="1000" b="0" i="0" u="none" baseline="0"/>
            <a:t>There were no material litigation as at the date of this annoucement.</a:t>
          </a:r>
        </a:p>
      </xdr:txBody>
    </xdr:sp>
    <xdr:clientData/>
  </xdr:twoCellAnchor>
  <xdr:twoCellAnchor>
    <xdr:from>
      <xdr:col>1</xdr:col>
      <xdr:colOff>0</xdr:colOff>
      <xdr:row>281</xdr:row>
      <xdr:rowOff>0</xdr:rowOff>
    </xdr:from>
    <xdr:to>
      <xdr:col>8</xdr:col>
      <xdr:colOff>0</xdr:colOff>
      <xdr:row>282</xdr:row>
      <xdr:rowOff>152400</xdr:rowOff>
    </xdr:to>
    <xdr:sp>
      <xdr:nvSpPr>
        <xdr:cNvPr id="24" name="TextBox 26"/>
        <xdr:cNvSpPr txBox="1">
          <a:spLocks noChangeArrowheads="1"/>
        </xdr:cNvSpPr>
      </xdr:nvSpPr>
      <xdr:spPr>
        <a:xfrm>
          <a:off x="219075" y="48291750"/>
          <a:ext cx="7153275" cy="323850"/>
        </a:xfrm>
        <a:prstGeom prst="rect">
          <a:avLst/>
        </a:prstGeom>
        <a:solidFill>
          <a:srgbClr val="FFFFFF"/>
        </a:solidFill>
        <a:ln w="9525" cmpd="sng">
          <a:noFill/>
        </a:ln>
      </xdr:spPr>
      <xdr:txBody>
        <a:bodyPr vertOverflow="clip" wrap="square"/>
        <a:p>
          <a:pPr algn="just">
            <a:defRPr/>
          </a:pPr>
          <a:r>
            <a:rPr lang="en-US" cap="none" sz="1000" b="0" i="0" u="none" baseline="0"/>
            <a:t>No dividend was recommended for the current financial period under review.</a:t>
          </a:r>
        </a:p>
      </xdr:txBody>
    </xdr:sp>
    <xdr:clientData/>
  </xdr:twoCellAnchor>
  <xdr:twoCellAnchor>
    <xdr:from>
      <xdr:col>1</xdr:col>
      <xdr:colOff>0</xdr:colOff>
      <xdr:row>285</xdr:row>
      <xdr:rowOff>0</xdr:rowOff>
    </xdr:from>
    <xdr:to>
      <xdr:col>8</xdr:col>
      <xdr:colOff>0</xdr:colOff>
      <xdr:row>287</xdr:row>
      <xdr:rowOff>0</xdr:rowOff>
    </xdr:to>
    <xdr:sp>
      <xdr:nvSpPr>
        <xdr:cNvPr id="25" name="TextBox 27"/>
        <xdr:cNvSpPr txBox="1">
          <a:spLocks noChangeArrowheads="1"/>
        </xdr:cNvSpPr>
      </xdr:nvSpPr>
      <xdr:spPr>
        <a:xfrm>
          <a:off x="219075" y="48977550"/>
          <a:ext cx="7153275" cy="342900"/>
        </a:xfrm>
        <a:prstGeom prst="rect">
          <a:avLst/>
        </a:prstGeom>
        <a:solidFill>
          <a:srgbClr val="FFFFFF"/>
        </a:solidFill>
        <a:ln w="9525" cmpd="sng">
          <a:noFill/>
        </a:ln>
      </xdr:spPr>
      <xdr:txBody>
        <a:bodyPr vertOverflow="clip" wrap="square"/>
        <a:p>
          <a:pPr algn="just">
            <a:defRPr/>
          </a:pPr>
          <a:r>
            <a:rPr lang="en-US" cap="none" sz="1000" b="0" i="0" u="none" baseline="0"/>
            <a:t>Basic earnings per share is calculated by dividing the Group's net profit for the period by the number of shares in issue during the period.</a:t>
          </a:r>
        </a:p>
      </xdr:txBody>
    </xdr:sp>
    <xdr:clientData/>
  </xdr:twoCellAnchor>
  <xdr:twoCellAnchor>
    <xdr:from>
      <xdr:col>1</xdr:col>
      <xdr:colOff>0</xdr:colOff>
      <xdr:row>295</xdr:row>
      <xdr:rowOff>0</xdr:rowOff>
    </xdr:from>
    <xdr:to>
      <xdr:col>8</xdr:col>
      <xdr:colOff>0</xdr:colOff>
      <xdr:row>298</xdr:row>
      <xdr:rowOff>0</xdr:rowOff>
    </xdr:to>
    <xdr:sp>
      <xdr:nvSpPr>
        <xdr:cNvPr id="26" name="TextBox 28"/>
        <xdr:cNvSpPr txBox="1">
          <a:spLocks noChangeArrowheads="1"/>
        </xdr:cNvSpPr>
      </xdr:nvSpPr>
      <xdr:spPr>
        <a:xfrm>
          <a:off x="219075" y="50692050"/>
          <a:ext cx="7153275" cy="55245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were authorised for issue by the Board of Directors in accordance with a resolution of the directors on 25 August 2003.</a:t>
          </a:r>
        </a:p>
      </xdr:txBody>
    </xdr:sp>
    <xdr:clientData/>
  </xdr:twoCellAnchor>
  <xdr:twoCellAnchor>
    <xdr:from>
      <xdr:col>1</xdr:col>
      <xdr:colOff>0</xdr:colOff>
      <xdr:row>135</xdr:row>
      <xdr:rowOff>47625</xdr:rowOff>
    </xdr:from>
    <xdr:to>
      <xdr:col>8</xdr:col>
      <xdr:colOff>0</xdr:colOff>
      <xdr:row>136</xdr:row>
      <xdr:rowOff>152400</xdr:rowOff>
    </xdr:to>
    <xdr:sp>
      <xdr:nvSpPr>
        <xdr:cNvPr id="27" name="TextBox 29"/>
        <xdr:cNvSpPr txBox="1">
          <a:spLocks noChangeArrowheads="1"/>
        </xdr:cNvSpPr>
      </xdr:nvSpPr>
      <xdr:spPr>
        <a:xfrm>
          <a:off x="219075" y="23012400"/>
          <a:ext cx="7153275" cy="276225"/>
        </a:xfrm>
        <a:prstGeom prst="rect">
          <a:avLst/>
        </a:prstGeom>
        <a:solidFill>
          <a:srgbClr val="FFFFFF"/>
        </a:solidFill>
        <a:ln w="9525" cmpd="sng">
          <a:noFill/>
        </a:ln>
      </xdr:spPr>
      <xdr:txBody>
        <a:bodyPr vertOverflow="clip" wrap="square"/>
        <a:p>
          <a:pPr algn="just">
            <a:defRPr/>
          </a:pPr>
          <a:r>
            <a:rPr lang="en-US" cap="none" sz="1000" b="0" i="0" u="none" baseline="0"/>
            <a:t>There were no material capital commitments entered by the Group in this current quarter ended 30 June 2003.</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sang.thiam.law\Desktop\Data\WHM\AWP\Winsample_whm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AUDIT\2001\Per275\Petamtrading\AWP\WINDOWS\TEMP\BP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AUDIT\2001\Per275\Petamtrading\AWP\WINDOWS\TEMP\ABACUS-SCH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AUDIT\2001\Per275\Petamtrading\AWP\Pertam%20Trading%20AWP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AUDIT\2001\Per275\Pertamcons\AWP\PERTAMConsAwp20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y%20Documents\Announcement\Consol20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y%20Documents\Announcement\2003\Consol2003-work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CD308"/>
      <sheetName val="RCD309"/>
      <sheetName val="RCD 308-3"/>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1 F-2"/>
      <sheetName val="F-3"/>
      <sheetName val="BPR"/>
      <sheetName val="RATI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   Contents"/>
      <sheetName val="1 LeadSchedule"/>
      <sheetName val="2 Sec108"/>
      <sheetName val="3 P&amp;L - 4 Op.Exp"/>
      <sheetName val="3A Turnover 3B COS"/>
      <sheetName val="5 Analysis"/>
      <sheetName val="   Directors"/>
      <sheetName val="Shareholders"/>
      <sheetName val="Dividend"/>
      <sheetName val="ITA-RA"/>
      <sheetName val="Int-rest"/>
      <sheetName val="OTHER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s"/>
      <sheetName val="BPR"/>
      <sheetName val="F-1"/>
      <sheetName val="F-2"/>
      <sheetName val="F-3"/>
      <sheetName val="F-4"/>
      <sheetName val="F-5"/>
      <sheetName val="F-7"/>
      <sheetName val="A"/>
      <sheetName val="B"/>
      <sheetName val="L"/>
      <sheetName val="U"/>
      <sheetName val="U-2"/>
      <sheetName val="BB"/>
      <sheetName val="CC"/>
      <sheetName val="FF"/>
      <sheetName val="FF-1"/>
      <sheetName val="FF-2"/>
      <sheetName val="FF-3"/>
      <sheetName val="10"/>
      <sheetName val="20"/>
      <sheetName val="30"/>
      <sheetName val="7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S_1"/>
      <sheetName val="OS_2"/>
      <sheetName val="CFS"/>
      <sheetName val="BPR"/>
      <sheetName val="F-1"/>
      <sheetName val="F-2"/>
      <sheetName val="F-3"/>
      <sheetName val="F-4"/>
      <sheetName val="F-5"/>
      <sheetName val="F-6"/>
      <sheetName val="F-9"/>
      <sheetName val="A"/>
      <sheetName val="B"/>
      <sheetName val="b-1"/>
      <sheetName val="K"/>
      <sheetName val="L"/>
      <sheetName val="N"/>
      <sheetName val="N-1"/>
      <sheetName val="N-2"/>
      <sheetName val="U"/>
      <sheetName val="N-3"/>
      <sheetName val="U-4"/>
      <sheetName val="U-5"/>
      <sheetName val="U(disc)"/>
      <sheetName val="BB"/>
      <sheetName val="BB-10"/>
      <sheetName val="bb-1"/>
      <sheetName val="CC"/>
      <sheetName val="CC-1"/>
      <sheetName val="EE"/>
      <sheetName val="EE-1"/>
      <sheetName val="EE-2"/>
      <sheetName val="MM"/>
      <sheetName val="NN"/>
      <sheetName val="FF"/>
      <sheetName val="FF-1"/>
      <sheetName val="FF-2"/>
      <sheetName val="FF-3"/>
      <sheetName val="FF-4"/>
      <sheetName val="10"/>
      <sheetName val="20"/>
      <sheetName val="30"/>
      <sheetName val="7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arts1-Y"/>
      <sheetName val="Chart2-Y"/>
      <sheetName val="Chart3-Q1"/>
      <sheetName val="Chart4-Q2"/>
      <sheetName val="Chart5-Q3"/>
      <sheetName val="Chart6-Q4"/>
      <sheetName val="Conso PL-Q1"/>
      <sheetName val="ConsoPL-Q2"/>
      <sheetName val="ConsoPL-Q3"/>
      <sheetName val="ConsoPL-Q4"/>
      <sheetName val="Cumulative Q"/>
      <sheetName val="Conso BS-Q1"/>
      <sheetName val="Conso BS-Q2"/>
      <sheetName val="Conso BS-Q3"/>
      <sheetName val="Conso BS-Q4"/>
      <sheetName val="Notes-Q1"/>
      <sheetName val="Notes -Q2"/>
      <sheetName val="Stocks valuation"/>
      <sheetName val="Notes -Q3"/>
      <sheetName val="Notes- Q4"/>
      <sheetName val="CF9months01"/>
      <sheetName val="CF2002"/>
      <sheetName val="Conso CF01"/>
      <sheetName val="FA-RS"/>
      <sheetName val="ConsoAdj"/>
      <sheetName val="FA-2001"/>
      <sheetName val="TWHB"/>
      <sheetName val="Grp Idx"/>
      <sheetName val="Ratio"/>
      <sheetName val="Tawin"/>
      <sheetName val="Tawin Idx"/>
      <sheetName val="loan"/>
      <sheetName val="Twin"/>
      <sheetName val="Twin Idx"/>
      <sheetName val="Tax Comp"/>
      <sheetName val="TaxMov"/>
      <sheetName val="CA"/>
      <sheetName val="Interest Res."/>
      <sheetName val="DeferredTax"/>
      <sheetName val="CF9months"/>
      <sheetName val="Conso CF"/>
    </sheetNames>
    <sheetDataSet>
      <sheetData sheetId="14">
        <row r="41">
          <cell r="K41">
            <v>0</v>
          </cell>
        </row>
      </sheetData>
      <sheetData sheetId="16">
        <row r="70">
          <cell r="E70">
            <v>0</v>
          </cell>
        </row>
      </sheetData>
      <sheetData sheetId="19">
        <row r="67">
          <cell r="E67">
            <v>3000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harts1-Y"/>
      <sheetName val="Chart2-Y"/>
      <sheetName val="Chart3-Q1"/>
      <sheetName val="Chart4-Q2"/>
      <sheetName val="Chart5-Q3"/>
      <sheetName val="Chart6-Q4"/>
      <sheetName val="Conso PL-Q1"/>
      <sheetName val="ConsoPL-Q2"/>
      <sheetName val="ConsoPL-Q3"/>
      <sheetName val="ConsoPL-Q4"/>
      <sheetName val="Cumulative Q"/>
      <sheetName val="Conso BS-Q1"/>
      <sheetName val="Conso BS-Q2"/>
      <sheetName val="Conso BS-Q3"/>
      <sheetName val="Conso BS-Q4"/>
      <sheetName val="Notes-Q1"/>
      <sheetName val="Notes -Q2"/>
      <sheetName val="Stocks valuation"/>
      <sheetName val="Notes -Q3"/>
      <sheetName val="Notes- Q4"/>
      <sheetName val="CF3months03"/>
      <sheetName val="CF6months03"/>
      <sheetName val="CF6months02"/>
      <sheetName val="CF9months01"/>
      <sheetName val="Conso CF01"/>
      <sheetName val="CF2002"/>
      <sheetName val="FA-RS"/>
      <sheetName val="ConsoAdj"/>
      <sheetName val="FA-2003-Q1"/>
      <sheetName val="FA-2003-Q2"/>
      <sheetName val="TWHB"/>
      <sheetName val="Grp Idx"/>
      <sheetName val="Ratio"/>
      <sheetName val="Tawin"/>
      <sheetName val="Tawin Idx"/>
      <sheetName val="loan"/>
      <sheetName val="loan-machine1"/>
      <sheetName val="loan-machine2"/>
      <sheetName val="Twin"/>
      <sheetName val="Twin Idx"/>
      <sheetName val="Tax Comp"/>
      <sheetName val="2003-TAX MOVEMENT"/>
      <sheetName val="R-DT"/>
      <sheetName val="R1_Dtax_proof"/>
      <sheetName val="CA"/>
      <sheetName val="Interest Res."/>
      <sheetName val="DeferredTax"/>
      <sheetName val="2002 "/>
      <sheetName val="2002-Reconciliation "/>
      <sheetName val="2002-Tax computation"/>
      <sheetName val="2003"/>
      <sheetName val="2003-Reconciliation"/>
      <sheetName val="2002-ss"/>
      <sheetName val="2002-Reconciliation-ss"/>
      <sheetName val="2002-Tax computation-ss"/>
      <sheetName val="2001"/>
      <sheetName val="2001-Tax computation-ss"/>
      <sheetName val="2000"/>
      <sheetName val="Issue"/>
    </sheetNames>
    <sheetDataSet>
      <sheetData sheetId="20">
        <row r="102">
          <cell r="F102">
            <v>6904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45"/>
  <sheetViews>
    <sheetView workbookViewId="0" topLeftCell="A20">
      <selection activeCell="A28" sqref="A28"/>
    </sheetView>
  </sheetViews>
  <sheetFormatPr defaultColWidth="9.00390625" defaultRowHeight="16.5"/>
  <cols>
    <col min="1" max="1" width="10.375" style="8" customWidth="1"/>
    <col min="2" max="2" width="19.25390625" style="8" customWidth="1"/>
    <col min="3" max="3" width="7.00390625" style="9" customWidth="1"/>
    <col min="4" max="5" width="10.375" style="8" customWidth="1"/>
    <col min="6" max="6" width="1.625" style="8" customWidth="1"/>
    <col min="7" max="7" width="9.25390625" style="8" customWidth="1"/>
    <col min="8" max="8" width="11.50390625" style="8" customWidth="1"/>
    <col min="9" max="16384" width="9.00390625" style="8" customWidth="1"/>
  </cols>
  <sheetData>
    <row r="1" spans="1:3" s="2" customFormat="1" ht="15">
      <c r="A1" s="1" t="s">
        <v>0</v>
      </c>
      <c r="C1" s="3"/>
    </row>
    <row r="2" spans="1:3" s="2" customFormat="1" ht="15">
      <c r="A2" s="1" t="s">
        <v>1</v>
      </c>
      <c r="C2" s="3"/>
    </row>
    <row r="3" spans="1:3" s="2" customFormat="1" ht="15">
      <c r="A3" s="1" t="s">
        <v>188</v>
      </c>
      <c r="C3" s="3"/>
    </row>
    <row r="4" spans="1:3" s="2" customFormat="1" ht="15">
      <c r="A4" s="1"/>
      <c r="C4" s="3"/>
    </row>
    <row r="5" spans="1:7" s="2" customFormat="1" ht="15">
      <c r="A5" s="4"/>
      <c r="C5" s="3"/>
      <c r="G5" s="4"/>
    </row>
    <row r="6" spans="3:8" s="2" customFormat="1" ht="15">
      <c r="C6" s="3"/>
      <c r="D6" s="98" t="s">
        <v>198</v>
      </c>
      <c r="E6" s="98"/>
      <c r="G6" s="98" t="s">
        <v>189</v>
      </c>
      <c r="H6" s="98"/>
    </row>
    <row r="7" spans="3:8" s="3" customFormat="1" ht="15">
      <c r="C7" s="5" t="s">
        <v>2</v>
      </c>
      <c r="D7" s="6">
        <v>37802</v>
      </c>
      <c r="E7" s="6">
        <v>37437</v>
      </c>
      <c r="F7" s="7"/>
      <c r="G7" s="6">
        <f>D7</f>
        <v>37802</v>
      </c>
      <c r="H7" s="6">
        <f>E7</f>
        <v>37437</v>
      </c>
    </row>
    <row r="8" spans="4:8" s="3" customFormat="1" ht="15">
      <c r="D8" s="5" t="s">
        <v>3</v>
      </c>
      <c r="E8" s="5" t="s">
        <v>3</v>
      </c>
      <c r="G8" s="5" t="s">
        <v>3</v>
      </c>
      <c r="H8" s="5" t="s">
        <v>3</v>
      </c>
    </row>
    <row r="10" spans="1:8" ht="12.75">
      <c r="A10" s="8" t="s">
        <v>4</v>
      </c>
      <c r="D10" s="10">
        <v>31031</v>
      </c>
      <c r="E10" s="10">
        <v>36203</v>
      </c>
      <c r="F10" s="10"/>
      <c r="G10" s="10">
        <v>58305</v>
      </c>
      <c r="H10" s="10">
        <v>65869</v>
      </c>
    </row>
    <row r="11" spans="4:8" ht="12.75">
      <c r="D11" s="10"/>
      <c r="E11" s="10"/>
      <c r="F11" s="10"/>
      <c r="G11" s="11"/>
      <c r="H11" s="11"/>
    </row>
    <row r="12" spans="1:10" ht="12.75">
      <c r="A12" s="8" t="s">
        <v>5</v>
      </c>
      <c r="D12" s="11">
        <f>-29630+68</f>
        <v>-29562</v>
      </c>
      <c r="E12" s="11">
        <v>-34024</v>
      </c>
      <c r="F12" s="10"/>
      <c r="G12" s="11">
        <f>-56003+68</f>
        <v>-55935</v>
      </c>
      <c r="H12" s="11">
        <v>-62786</v>
      </c>
      <c r="I12" s="96"/>
      <c r="J12" s="96">
        <f>H12/H10</f>
        <v>-0.9531949779107015</v>
      </c>
    </row>
    <row r="13" spans="4:8" ht="12.75">
      <c r="D13" s="10"/>
      <c r="E13" s="10"/>
      <c r="F13" s="10"/>
      <c r="G13" s="10"/>
      <c r="H13" s="10"/>
    </row>
    <row r="14" spans="1:10" ht="12.75">
      <c r="A14" s="8" t="s">
        <v>6</v>
      </c>
      <c r="D14" s="12">
        <f>144-68</f>
        <v>76</v>
      </c>
      <c r="E14" s="12">
        <v>72</v>
      </c>
      <c r="F14" s="10"/>
      <c r="G14" s="12">
        <f>203-68</f>
        <v>135</v>
      </c>
      <c r="H14" s="12">
        <v>150</v>
      </c>
      <c r="I14" s="96"/>
      <c r="J14" s="96">
        <f>H14/H10</f>
        <v>0.002277247263507872</v>
      </c>
    </row>
    <row r="15" spans="4:8" ht="12.75">
      <c r="D15" s="10"/>
      <c r="E15" s="10"/>
      <c r="F15" s="10"/>
      <c r="G15" s="10"/>
      <c r="H15" s="10"/>
    </row>
    <row r="16" spans="1:8" ht="12.75">
      <c r="A16" s="8" t="s">
        <v>7</v>
      </c>
      <c r="D16" s="10">
        <f>D12+D10+D14</f>
        <v>1545</v>
      </c>
      <c r="E16" s="10">
        <f>E12+E10+E14</f>
        <v>2251</v>
      </c>
      <c r="F16" s="10"/>
      <c r="G16" s="10">
        <f>G12+G10+G14</f>
        <v>2505</v>
      </c>
      <c r="H16" s="10">
        <f>H12+H10+H14</f>
        <v>3233</v>
      </c>
    </row>
    <row r="17" spans="4:8" ht="12.75">
      <c r="D17" s="10"/>
      <c r="E17" s="10"/>
      <c r="F17" s="10"/>
      <c r="G17" s="10"/>
      <c r="H17" s="10"/>
    </row>
    <row r="18" spans="1:10" ht="12.75">
      <c r="A18" s="8" t="s">
        <v>8</v>
      </c>
      <c r="D18" s="11">
        <v>-399</v>
      </c>
      <c r="E18" s="11">
        <v>-410</v>
      </c>
      <c r="F18" s="10"/>
      <c r="G18" s="11">
        <v>-923</v>
      </c>
      <c r="H18" s="11">
        <v>-827</v>
      </c>
      <c r="I18" s="96"/>
      <c r="J18" s="96">
        <f>H18/H10</f>
        <v>-0.012555223246140066</v>
      </c>
    </row>
    <row r="19" spans="4:10" ht="12.75">
      <c r="D19" s="12"/>
      <c r="E19" s="12"/>
      <c r="F19" s="10"/>
      <c r="G19" s="12"/>
      <c r="H19" s="12"/>
      <c r="J19" s="13"/>
    </row>
    <row r="20" spans="1:8" ht="12.75">
      <c r="A20" s="8" t="s">
        <v>9</v>
      </c>
      <c r="C20" s="9">
        <v>8</v>
      </c>
      <c r="D20" s="10">
        <f>+D16+D18</f>
        <v>1146</v>
      </c>
      <c r="E20" s="10">
        <f>+E16+E18</f>
        <v>1841</v>
      </c>
      <c r="F20" s="10"/>
      <c r="G20" s="10">
        <f>+G16+G18</f>
        <v>1582</v>
      </c>
      <c r="H20" s="10">
        <f>+H16+H18</f>
        <v>2406</v>
      </c>
    </row>
    <row r="21" spans="4:10" ht="12.75">
      <c r="D21" s="10"/>
      <c r="E21" s="10"/>
      <c r="F21" s="10"/>
      <c r="G21" s="10"/>
      <c r="H21" s="10"/>
      <c r="J21" s="13"/>
    </row>
    <row r="22" spans="1:8" ht="12.75">
      <c r="A22" s="8" t="s">
        <v>10</v>
      </c>
      <c r="C22" s="9">
        <v>18</v>
      </c>
      <c r="D22" s="12">
        <f>-241-67+216</f>
        <v>-92</v>
      </c>
      <c r="E22" s="12">
        <v>-558</v>
      </c>
      <c r="F22" s="10"/>
      <c r="G22" s="12">
        <f>-411+353-137+58-125</f>
        <v>-262</v>
      </c>
      <c r="H22" s="12">
        <f>E22-558</f>
        <v>-1116</v>
      </c>
    </row>
    <row r="23" spans="4:8" ht="12.75">
      <c r="D23" s="10"/>
      <c r="E23" s="10"/>
      <c r="F23" s="10"/>
      <c r="G23" s="10"/>
      <c r="H23" s="10"/>
    </row>
    <row r="24" spans="1:8" ht="12.75">
      <c r="A24" s="8" t="s">
        <v>11</v>
      </c>
      <c r="D24" s="10">
        <f>D20+D22</f>
        <v>1054</v>
      </c>
      <c r="E24" s="10">
        <f>E20+E22</f>
        <v>1283</v>
      </c>
      <c r="F24" s="10"/>
      <c r="G24" s="10">
        <f>G20+G22</f>
        <v>1320</v>
      </c>
      <c r="H24" s="10">
        <f>H20+H22</f>
        <v>1290</v>
      </c>
    </row>
    <row r="25" spans="4:8" ht="13.5" thickBot="1">
      <c r="D25" s="14"/>
      <c r="E25" s="14"/>
      <c r="F25" s="10"/>
      <c r="G25" s="14"/>
      <c r="H25" s="14"/>
    </row>
    <row r="26" spans="4:8" ht="13.5" thickTop="1">
      <c r="D26" s="11"/>
      <c r="E26" s="11"/>
      <c r="F26" s="10"/>
      <c r="G26" s="11"/>
      <c r="H26" s="11"/>
    </row>
    <row r="27" spans="1:8" ht="12.75">
      <c r="A27" s="8" t="s">
        <v>215</v>
      </c>
      <c r="D27" s="10"/>
      <c r="E27" s="10"/>
      <c r="F27" s="10"/>
      <c r="G27" s="10"/>
      <c r="H27" s="10"/>
    </row>
    <row r="28" spans="1:8" ht="13.5" thickBot="1">
      <c r="A28" s="10">
        <v>40000000</v>
      </c>
      <c r="B28" s="8" t="s">
        <v>12</v>
      </c>
      <c r="D28" s="15">
        <f>D24/40000*100</f>
        <v>2.635</v>
      </c>
      <c r="E28" s="16">
        <f>E24/40000*100</f>
        <v>3.2075</v>
      </c>
      <c r="F28" s="10"/>
      <c r="G28" s="15">
        <f>G24/40000*100</f>
        <v>3.3000000000000003</v>
      </c>
      <c r="H28" s="15">
        <f>H24/40000*100</f>
        <v>3.225</v>
      </c>
    </row>
    <row r="29" spans="4:8" ht="13.5" thickTop="1">
      <c r="D29" s="10"/>
      <c r="E29" s="10"/>
      <c r="F29" s="10"/>
      <c r="G29" s="10"/>
      <c r="H29" s="10"/>
    </row>
    <row r="30" spans="1:8" ht="12.75">
      <c r="A30" s="8" t="s">
        <v>151</v>
      </c>
      <c r="D30" s="10"/>
      <c r="E30" s="10"/>
      <c r="F30" s="10"/>
      <c r="G30" s="10"/>
      <c r="H30" s="10"/>
    </row>
    <row r="31" spans="1:8" ht="12.75">
      <c r="A31" s="8" t="s">
        <v>13</v>
      </c>
      <c r="D31" s="10"/>
      <c r="E31" s="10"/>
      <c r="F31" s="10"/>
      <c r="G31" s="10"/>
      <c r="H31" s="10"/>
    </row>
    <row r="32" ht="12.75">
      <c r="A32" s="8" t="s">
        <v>14</v>
      </c>
    </row>
    <row r="45" spans="3:5" ht="12.75">
      <c r="C45" s="17"/>
      <c r="D45" s="18"/>
      <c r="E45" s="19"/>
    </row>
  </sheetData>
  <mergeCells count="2">
    <mergeCell ref="D6:E6"/>
    <mergeCell ref="G6:H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45"/>
  <sheetViews>
    <sheetView zoomScale="75" zoomScaleNormal="75" workbookViewId="0" topLeftCell="A1">
      <selection activeCell="G33" sqref="G33"/>
    </sheetView>
  </sheetViews>
  <sheetFormatPr defaultColWidth="9.00390625" defaultRowHeight="16.5"/>
  <cols>
    <col min="1" max="1" width="6.00390625" style="23" customWidth="1"/>
    <col min="2" max="2" width="9.00390625" style="21" customWidth="1"/>
    <col min="3" max="5" width="9.00390625" style="22" customWidth="1"/>
    <col min="6" max="6" width="8.125" style="22" customWidth="1"/>
    <col min="7" max="7" width="9.00390625" style="23" customWidth="1"/>
    <col min="8" max="8" width="13.75390625" style="2" customWidth="1"/>
    <col min="9" max="9" width="2.00390625" style="22" customWidth="1"/>
    <col min="10" max="10" width="12.875" style="22" customWidth="1"/>
    <col min="11" max="16384" width="9.00390625" style="22" customWidth="1"/>
  </cols>
  <sheetData>
    <row r="1" ht="15">
      <c r="A1" s="20" t="s">
        <v>0</v>
      </c>
    </row>
    <row r="2" spans="1:10" ht="15">
      <c r="A2" s="20" t="s">
        <v>15</v>
      </c>
      <c r="H2" s="4"/>
      <c r="J2" s="26" t="s">
        <v>16</v>
      </c>
    </row>
    <row r="3" spans="1:10" ht="15">
      <c r="A3" s="20" t="s">
        <v>190</v>
      </c>
      <c r="H3" s="25" t="s">
        <v>17</v>
      </c>
      <c r="J3" s="26" t="s">
        <v>18</v>
      </c>
    </row>
    <row r="4" spans="8:10" ht="15">
      <c r="H4" s="25" t="s">
        <v>19</v>
      </c>
      <c r="J4" s="26" t="s">
        <v>20</v>
      </c>
    </row>
    <row r="5" spans="8:10" ht="15">
      <c r="H5" s="25" t="s">
        <v>21</v>
      </c>
      <c r="J5" s="26" t="s">
        <v>22</v>
      </c>
    </row>
    <row r="6" spans="7:10" ht="15">
      <c r="G6" s="24" t="s">
        <v>2</v>
      </c>
      <c r="H6" s="90">
        <v>37802</v>
      </c>
      <c r="J6" s="90">
        <v>37621</v>
      </c>
    </row>
    <row r="7" spans="8:10" ht="15">
      <c r="H7" s="25" t="s">
        <v>3</v>
      </c>
      <c r="J7" s="26" t="s">
        <v>3</v>
      </c>
    </row>
    <row r="8" ht="15">
      <c r="H8" s="3"/>
    </row>
    <row r="9" spans="2:10" ht="15">
      <c r="B9" s="21" t="s">
        <v>23</v>
      </c>
      <c r="G9" s="27" t="s">
        <v>24</v>
      </c>
      <c r="H9" s="2">
        <v>43280</v>
      </c>
      <c r="J9" s="28">
        <v>43925</v>
      </c>
    </row>
    <row r="10" spans="2:10" ht="15">
      <c r="B10" s="21" t="s">
        <v>25</v>
      </c>
      <c r="G10" s="27" t="s">
        <v>212</v>
      </c>
      <c r="H10" s="2">
        <v>25</v>
      </c>
      <c r="J10" s="28">
        <v>35</v>
      </c>
    </row>
    <row r="11" spans="2:10" ht="15">
      <c r="B11" s="21" t="s">
        <v>26</v>
      </c>
      <c r="H11" s="2">
        <f>'[6]Conso BS-Q4'!$K$41</f>
        <v>0</v>
      </c>
      <c r="J11" s="28">
        <v>0</v>
      </c>
    </row>
    <row r="12" ht="8.25" customHeight="1">
      <c r="J12" s="28"/>
    </row>
    <row r="13" spans="2:10" ht="15">
      <c r="B13" s="21" t="s">
        <v>27</v>
      </c>
      <c r="J13" s="28"/>
    </row>
    <row r="14" spans="3:10" ht="15">
      <c r="C14" s="22" t="s">
        <v>28</v>
      </c>
      <c r="H14" s="29">
        <v>28086</v>
      </c>
      <c r="J14" s="30">
        <v>30045</v>
      </c>
    </row>
    <row r="15" spans="3:10" ht="15">
      <c r="C15" s="22" t="s">
        <v>29</v>
      </c>
      <c r="H15" s="31">
        <v>35432</v>
      </c>
      <c r="J15" s="32">
        <v>25226</v>
      </c>
    </row>
    <row r="16" spans="3:10" ht="15">
      <c r="C16" s="22" t="s">
        <v>30</v>
      </c>
      <c r="H16" s="31"/>
      <c r="J16" s="33"/>
    </row>
    <row r="17" spans="3:10" ht="15">
      <c r="C17" s="22" t="s">
        <v>31</v>
      </c>
      <c r="H17" s="31">
        <v>340</v>
      </c>
      <c r="J17" s="32">
        <v>1133</v>
      </c>
    </row>
    <row r="18" spans="3:10" ht="15">
      <c r="C18" s="22" t="s">
        <v>32</v>
      </c>
      <c r="H18" s="31">
        <v>4609</v>
      </c>
      <c r="J18" s="32">
        <v>6904</v>
      </c>
    </row>
    <row r="19" spans="8:10" ht="15">
      <c r="H19" s="34">
        <f>SUM(H14:H18)</f>
        <v>68467</v>
      </c>
      <c r="J19" s="34">
        <f>SUM(J14:J18)</f>
        <v>63308</v>
      </c>
    </row>
    <row r="21" ht="7.5" customHeight="1">
      <c r="J21" s="28"/>
    </row>
    <row r="22" spans="2:10" ht="15">
      <c r="B22" s="21" t="s">
        <v>33</v>
      </c>
      <c r="H22" s="35"/>
      <c r="J22" s="36"/>
    </row>
    <row r="23" spans="3:10" ht="15">
      <c r="C23" s="22" t="s">
        <v>34</v>
      </c>
      <c r="G23" s="27" t="s">
        <v>173</v>
      </c>
      <c r="H23" s="29">
        <f>35463+734</f>
        <v>36197</v>
      </c>
      <c r="J23" s="30">
        <v>38470</v>
      </c>
    </row>
    <row r="24" spans="3:10" ht="15">
      <c r="C24" s="22" t="s">
        <v>35</v>
      </c>
      <c r="H24" s="31">
        <v>9674</v>
      </c>
      <c r="J24" s="32">
        <v>6790</v>
      </c>
    </row>
    <row r="25" spans="3:10" ht="15">
      <c r="C25" s="22" t="s">
        <v>36</v>
      </c>
      <c r="H25" s="31">
        <f>901+120</f>
        <v>1021</v>
      </c>
      <c r="J25" s="32">
        <v>1354</v>
      </c>
    </row>
    <row r="26" spans="3:10" ht="15">
      <c r="C26" s="22" t="s">
        <v>37</v>
      </c>
      <c r="H26" s="31">
        <f>58+67</f>
        <v>125</v>
      </c>
      <c r="J26" s="32">
        <v>0</v>
      </c>
    </row>
    <row r="27" spans="8:10" ht="15">
      <c r="H27" s="34">
        <f>SUM(H23:H26)</f>
        <v>47017</v>
      </c>
      <c r="J27" s="34">
        <f>SUM(J23:J26)</f>
        <v>46614</v>
      </c>
    </row>
    <row r="28" ht="9" customHeight="1">
      <c r="J28" s="28"/>
    </row>
    <row r="29" spans="2:10" ht="15">
      <c r="B29" s="21" t="s">
        <v>38</v>
      </c>
      <c r="H29" s="35">
        <f>H19-H27</f>
        <v>21450</v>
      </c>
      <c r="J29" s="35">
        <f>J19-J27</f>
        <v>16694</v>
      </c>
    </row>
    <row r="30" ht="11.25" customHeight="1">
      <c r="J30" s="28"/>
    </row>
    <row r="31" spans="8:10" ht="15.75" thickBot="1">
      <c r="H31" s="37">
        <f>SUM(H9:H11)+H29</f>
        <v>64755</v>
      </c>
      <c r="I31" s="38"/>
      <c r="J31" s="37">
        <f>SUM(J9:J11)+J29</f>
        <v>60654</v>
      </c>
    </row>
    <row r="32" spans="2:10" ht="15">
      <c r="B32" s="21" t="s">
        <v>39</v>
      </c>
      <c r="J32" s="28"/>
    </row>
    <row r="33" spans="2:10" ht="15">
      <c r="B33" s="21" t="s">
        <v>40</v>
      </c>
      <c r="H33" s="2">
        <v>40000</v>
      </c>
      <c r="J33" s="28">
        <v>40000</v>
      </c>
    </row>
    <row r="34" spans="2:10" ht="15">
      <c r="B34" s="21" t="s">
        <v>41</v>
      </c>
      <c r="J34" s="28"/>
    </row>
    <row r="35" spans="3:10" ht="15">
      <c r="C35" s="22" t="s">
        <v>42</v>
      </c>
      <c r="H35" s="2">
        <v>3544</v>
      </c>
      <c r="J35" s="28">
        <v>3544</v>
      </c>
    </row>
    <row r="36" spans="3:10" ht="15">
      <c r="C36" s="22" t="s">
        <v>43</v>
      </c>
      <c r="H36" s="35">
        <f>13673-457</f>
        <v>13216</v>
      </c>
      <c r="I36" s="38"/>
      <c r="J36" s="36">
        <v>11896</v>
      </c>
    </row>
    <row r="37" spans="8:10" ht="15">
      <c r="H37" s="2">
        <f>SUM(H33:H36)</f>
        <v>56760</v>
      </c>
      <c r="I37" s="22">
        <f>SUM(I33:I36)</f>
        <v>0</v>
      </c>
      <c r="J37" s="2">
        <f>SUM(J33:J36)</f>
        <v>55440</v>
      </c>
    </row>
    <row r="38" spans="2:10" ht="15">
      <c r="B38" s="21" t="s">
        <v>44</v>
      </c>
      <c r="H38" s="2">
        <f>4884+1319-713-216</f>
        <v>5274</v>
      </c>
      <c r="J38" s="2">
        <v>5137</v>
      </c>
    </row>
    <row r="39" spans="2:10" ht="15">
      <c r="B39" s="21" t="s">
        <v>45</v>
      </c>
      <c r="G39" s="27" t="s">
        <v>173</v>
      </c>
      <c r="H39" s="35">
        <v>2721</v>
      </c>
      <c r="J39" s="36">
        <v>77</v>
      </c>
    </row>
    <row r="40" ht="9.75" customHeight="1"/>
    <row r="41" spans="8:10" ht="15.75" thickBot="1">
      <c r="H41" s="37">
        <f>SUM(H37:H39)</f>
        <v>64755</v>
      </c>
      <c r="I41" s="38">
        <f>SUM(I37:I39)</f>
        <v>0</v>
      </c>
      <c r="J41" s="37">
        <f>SUM(J37:J39)</f>
        <v>60654</v>
      </c>
    </row>
    <row r="42" spans="2:10" ht="15">
      <c r="B42" s="21" t="s">
        <v>46</v>
      </c>
      <c r="H42" s="39">
        <f>H37/H33</f>
        <v>1.419</v>
      </c>
      <c r="I42" s="40"/>
      <c r="J42" s="39">
        <f>J37/J33</f>
        <v>1.386</v>
      </c>
    </row>
    <row r="43" ht="15">
      <c r="J43" s="39"/>
    </row>
    <row r="44" spans="1:11" s="8" customFormat="1" ht="12.75">
      <c r="A44" s="8" t="s">
        <v>152</v>
      </c>
      <c r="D44" s="10"/>
      <c r="E44" s="10"/>
      <c r="F44" s="10"/>
      <c r="G44" s="18"/>
      <c r="H44" s="10"/>
      <c r="J44" s="41"/>
      <c r="K44" s="41"/>
    </row>
    <row r="45" spans="1:11" s="8" customFormat="1" ht="12.75">
      <c r="A45" s="8" t="s">
        <v>47</v>
      </c>
      <c r="G45" s="9"/>
      <c r="H45" s="10"/>
      <c r="J45" s="41"/>
      <c r="K45" s="41"/>
    </row>
  </sheetData>
  <printOptions/>
  <pageMargins left="0.75" right="0.75" top="1" bottom="1" header="0.5" footer="0.5"/>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L34"/>
  <sheetViews>
    <sheetView workbookViewId="0" topLeftCell="B6">
      <selection activeCell="L16" sqref="L16"/>
    </sheetView>
  </sheetViews>
  <sheetFormatPr defaultColWidth="9.00390625" defaultRowHeight="16.5"/>
  <cols>
    <col min="1" max="1" width="9.875" style="42" customWidth="1"/>
    <col min="2" max="2" width="9.00390625" style="42" customWidth="1"/>
    <col min="3" max="3" width="11.75390625" style="42" customWidth="1"/>
    <col min="4" max="4" width="7.50390625" style="43" customWidth="1"/>
    <col min="5" max="5" width="10.50390625" style="42" customWidth="1"/>
    <col min="6" max="6" width="2.875" style="42" customWidth="1"/>
    <col min="7" max="7" width="13.75390625" style="42" bestFit="1" customWidth="1"/>
    <col min="8" max="8" width="3.25390625" style="42" customWidth="1"/>
    <col min="9" max="9" width="11.875" style="42" customWidth="1"/>
    <col min="10" max="10" width="3.00390625" style="42" customWidth="1"/>
    <col min="11" max="16384" width="9.00390625" style="42" customWidth="1"/>
  </cols>
  <sheetData>
    <row r="1" ht="16.5">
      <c r="A1" s="20" t="s">
        <v>0</v>
      </c>
    </row>
    <row r="2" ht="16.5">
      <c r="A2" s="20" t="s">
        <v>48</v>
      </c>
    </row>
    <row r="3" ht="16.5">
      <c r="A3" s="1" t="s">
        <v>191</v>
      </c>
    </row>
    <row r="4" ht="16.5">
      <c r="A4" s="44"/>
    </row>
    <row r="5" spans="1:7" ht="16.5">
      <c r="A5" s="44"/>
      <c r="G5" s="45" t="s">
        <v>186</v>
      </c>
    </row>
    <row r="6" spans="4:11" s="8" customFormat="1" ht="12.75">
      <c r="D6" s="9"/>
      <c r="E6" s="45" t="s">
        <v>49</v>
      </c>
      <c r="F6" s="45"/>
      <c r="G6" s="45" t="s">
        <v>50</v>
      </c>
      <c r="H6" s="45"/>
      <c r="I6" s="45" t="s">
        <v>51</v>
      </c>
      <c r="J6" s="45"/>
      <c r="K6" s="45"/>
    </row>
    <row r="7" spans="4:11" s="8" customFormat="1" ht="12.75">
      <c r="D7" s="46" t="s">
        <v>2</v>
      </c>
      <c r="E7" s="45" t="s">
        <v>52</v>
      </c>
      <c r="F7" s="45"/>
      <c r="G7" s="45" t="s">
        <v>53</v>
      </c>
      <c r="H7" s="45"/>
      <c r="I7" s="45" t="s">
        <v>54</v>
      </c>
      <c r="J7" s="45"/>
      <c r="K7" s="45" t="s">
        <v>55</v>
      </c>
    </row>
    <row r="8" spans="4:11" s="8" customFormat="1" ht="12.75">
      <c r="D8" s="9"/>
      <c r="E8" s="45" t="s">
        <v>3</v>
      </c>
      <c r="F8" s="45"/>
      <c r="G8" s="45" t="str">
        <f>E8</f>
        <v>RM'000</v>
      </c>
      <c r="H8" s="45"/>
      <c r="I8" s="45" t="str">
        <f>G8</f>
        <v>RM'000</v>
      </c>
      <c r="J8" s="45"/>
      <c r="K8" s="45" t="str">
        <f>I8</f>
        <v>RM'000</v>
      </c>
    </row>
    <row r="9" spans="1:4" s="8" customFormat="1" ht="12.75">
      <c r="A9" s="47" t="s">
        <v>56</v>
      </c>
      <c r="D9" s="9"/>
    </row>
    <row r="10" spans="1:12" s="8" customFormat="1" ht="12.75">
      <c r="A10" s="8" t="s">
        <v>57</v>
      </c>
      <c r="B10" s="48"/>
      <c r="D10" s="9"/>
      <c r="E10" s="10">
        <v>40000</v>
      </c>
      <c r="F10" s="10"/>
      <c r="G10" s="10">
        <v>3544</v>
      </c>
      <c r="H10" s="10"/>
      <c r="I10" s="10">
        <v>17033</v>
      </c>
      <c r="J10" s="10"/>
      <c r="K10" s="10">
        <f>SUM(E10:I10)</f>
        <v>60577</v>
      </c>
      <c r="L10" s="10"/>
    </row>
    <row r="11" spans="4:12" s="8" customFormat="1" ht="12.75">
      <c r="D11" s="9"/>
      <c r="E11" s="10"/>
      <c r="F11" s="10"/>
      <c r="G11" s="10"/>
      <c r="H11" s="10"/>
      <c r="I11" s="10"/>
      <c r="J11" s="10"/>
      <c r="K11" s="10"/>
      <c r="L11" s="10"/>
    </row>
    <row r="12" spans="1:12" s="8" customFormat="1" ht="12.75">
      <c r="A12" s="8" t="s">
        <v>213</v>
      </c>
      <c r="D12" s="49" t="s">
        <v>58</v>
      </c>
      <c r="E12" s="12">
        <v>0</v>
      </c>
      <c r="F12" s="12"/>
      <c r="G12" s="12">
        <v>0</v>
      </c>
      <c r="H12" s="12"/>
      <c r="I12" s="12">
        <f>-4531+713-1319</f>
        <v>-5137</v>
      </c>
      <c r="J12" s="12"/>
      <c r="K12" s="12">
        <f>SUM(E12:I12)</f>
        <v>-5137</v>
      </c>
      <c r="L12" s="10"/>
    </row>
    <row r="13" spans="4:12" s="8" customFormat="1" ht="12.75">
      <c r="D13" s="9"/>
      <c r="E13" s="10"/>
      <c r="F13" s="10"/>
      <c r="G13" s="10"/>
      <c r="H13" s="10"/>
      <c r="I13" s="10"/>
      <c r="J13" s="10"/>
      <c r="K13" s="10"/>
      <c r="L13" s="10"/>
    </row>
    <row r="14" spans="1:12" s="8" customFormat="1" ht="12.75">
      <c r="A14" s="8" t="s">
        <v>59</v>
      </c>
      <c r="D14" s="9"/>
      <c r="E14" s="10">
        <f>SUM(E10:E12)</f>
        <v>40000</v>
      </c>
      <c r="F14" s="10"/>
      <c r="G14" s="10">
        <f>SUM(G10:G12)</f>
        <v>3544</v>
      </c>
      <c r="H14" s="10"/>
      <c r="I14" s="10">
        <f>SUM(I10:I12)</f>
        <v>11896</v>
      </c>
      <c r="J14" s="10"/>
      <c r="K14" s="10">
        <f>SUM(K10:K12)</f>
        <v>55440</v>
      </c>
      <c r="L14" s="10"/>
    </row>
    <row r="15" spans="4:12" s="8" customFormat="1" ht="12.75">
      <c r="D15" s="9"/>
      <c r="E15" s="10"/>
      <c r="F15" s="10"/>
      <c r="G15" s="10"/>
      <c r="H15" s="10"/>
      <c r="I15" s="10"/>
      <c r="J15" s="10"/>
      <c r="K15" s="10"/>
      <c r="L15" s="10"/>
    </row>
    <row r="16" spans="1:12" s="8" customFormat="1" ht="12.75">
      <c r="A16" s="8" t="s">
        <v>146</v>
      </c>
      <c r="D16" s="9"/>
      <c r="E16" s="10">
        <v>0</v>
      </c>
      <c r="F16" s="10"/>
      <c r="G16" s="10">
        <v>0</v>
      </c>
      <c r="H16" s="10"/>
      <c r="I16" s="10">
        <f>'income statement'!G24</f>
        <v>1320</v>
      </c>
      <c r="J16" s="10"/>
      <c r="K16" s="10">
        <f>SUM(E16:I16)</f>
        <v>1320</v>
      </c>
      <c r="L16" s="10"/>
    </row>
    <row r="17" spans="4:12" s="8" customFormat="1" ht="12.75">
      <c r="D17" s="9"/>
      <c r="E17" s="10"/>
      <c r="F17" s="10"/>
      <c r="G17" s="10"/>
      <c r="H17" s="10"/>
      <c r="I17" s="10"/>
      <c r="J17" s="10"/>
      <c r="K17" s="10"/>
      <c r="L17" s="10"/>
    </row>
    <row r="18" spans="1:12" s="8" customFormat="1" ht="13.5" thickBot="1">
      <c r="A18" s="48" t="s">
        <v>192</v>
      </c>
      <c r="D18" s="9"/>
      <c r="E18" s="50">
        <f>SUM(E14:E16)</f>
        <v>40000</v>
      </c>
      <c r="F18" s="50"/>
      <c r="G18" s="50">
        <f>SUM(G14:G16)</f>
        <v>3544</v>
      </c>
      <c r="H18" s="50"/>
      <c r="I18" s="50">
        <f>SUM(I14:I16)</f>
        <v>13216</v>
      </c>
      <c r="J18" s="50"/>
      <c r="K18" s="50">
        <f>SUM(K14:K16)</f>
        <v>56760</v>
      </c>
      <c r="L18" s="10"/>
    </row>
    <row r="19" spans="4:12" s="8" customFormat="1" ht="13.5" thickTop="1">
      <c r="D19" s="9"/>
      <c r="E19" s="10"/>
      <c r="F19" s="10"/>
      <c r="G19" s="10"/>
      <c r="H19" s="10"/>
      <c r="I19" s="10"/>
      <c r="J19" s="10"/>
      <c r="K19" s="10"/>
      <c r="L19" s="10"/>
    </row>
    <row r="20" spans="1:12" s="8" customFormat="1" ht="12.75">
      <c r="A20" s="48" t="s">
        <v>60</v>
      </c>
      <c r="D20" s="9"/>
      <c r="L20" s="10"/>
    </row>
    <row r="21" spans="1:12" s="8" customFormat="1" ht="12.75">
      <c r="A21" s="8" t="s">
        <v>57</v>
      </c>
      <c r="D21" s="9"/>
      <c r="E21" s="51">
        <v>40000</v>
      </c>
      <c r="F21" s="10"/>
      <c r="G21" s="10">
        <v>3544</v>
      </c>
      <c r="H21" s="10"/>
      <c r="I21" s="10">
        <v>14688</v>
      </c>
      <c r="J21" s="10"/>
      <c r="K21" s="51">
        <f>SUM(E21:I21)</f>
        <v>58232</v>
      </c>
      <c r="L21" s="10"/>
    </row>
    <row r="22" spans="4:12" s="8" customFormat="1" ht="12.75">
      <c r="D22" s="9"/>
      <c r="E22" s="51"/>
      <c r="F22" s="10"/>
      <c r="G22" s="10"/>
      <c r="H22" s="10"/>
      <c r="I22" s="10"/>
      <c r="J22" s="10"/>
      <c r="K22" s="51"/>
      <c r="L22" s="10"/>
    </row>
    <row r="23" spans="1:12" s="8" customFormat="1" ht="12.75">
      <c r="A23" s="8" t="str">
        <f>A12</f>
        <v>Prior year adjustment</v>
      </c>
      <c r="D23" s="9">
        <v>1</v>
      </c>
      <c r="E23" s="12">
        <v>0</v>
      </c>
      <c r="F23" s="12"/>
      <c r="G23" s="12">
        <v>0</v>
      </c>
      <c r="H23" s="12"/>
      <c r="I23" s="12">
        <f>-2297</f>
        <v>-2297</v>
      </c>
      <c r="J23" s="12"/>
      <c r="K23" s="12">
        <f>SUM(E23:I23)</f>
        <v>-2297</v>
      </c>
      <c r="L23" s="10"/>
    </row>
    <row r="24" spans="4:12" s="8" customFormat="1" ht="12.75">
      <c r="D24" s="9"/>
      <c r="E24" s="10"/>
      <c r="F24" s="10"/>
      <c r="G24" s="10"/>
      <c r="H24" s="10"/>
      <c r="I24" s="10"/>
      <c r="J24" s="10"/>
      <c r="K24" s="10"/>
      <c r="L24" s="10"/>
    </row>
    <row r="25" spans="1:12" s="8" customFormat="1" ht="12.75">
      <c r="A25" s="8" t="s">
        <v>59</v>
      </c>
      <c r="D25" s="9"/>
      <c r="E25" s="10">
        <f>SUM(E21:E23)</f>
        <v>40000</v>
      </c>
      <c r="F25" s="10"/>
      <c r="G25" s="10">
        <f>SUM(G21:G23)</f>
        <v>3544</v>
      </c>
      <c r="H25" s="10"/>
      <c r="I25" s="10">
        <f>SUM(I21:I23)</f>
        <v>12391</v>
      </c>
      <c r="J25" s="10"/>
      <c r="K25" s="10">
        <f>SUM(K21:K23)</f>
        <v>55935</v>
      </c>
      <c r="L25" s="10"/>
    </row>
    <row r="26" spans="4:12" s="8" customFormat="1" ht="12.75">
      <c r="D26" s="9"/>
      <c r="E26" s="51"/>
      <c r="F26" s="10"/>
      <c r="G26" s="10"/>
      <c r="H26" s="10"/>
      <c r="I26" s="10"/>
      <c r="J26" s="10"/>
      <c r="K26" s="51"/>
      <c r="L26" s="10"/>
    </row>
    <row r="27" spans="1:12" s="8" customFormat="1" ht="12.75">
      <c r="A27" s="8" t="s">
        <v>147</v>
      </c>
      <c r="D27" s="9"/>
      <c r="E27" s="10">
        <v>0</v>
      </c>
      <c r="F27" s="10"/>
      <c r="G27" s="10">
        <v>0</v>
      </c>
      <c r="H27" s="10"/>
      <c r="I27" s="10">
        <f>'income statement'!H24</f>
        <v>1290</v>
      </c>
      <c r="J27" s="10"/>
      <c r="K27" s="10">
        <f>SUM(E27:I27)</f>
        <v>1290</v>
      </c>
      <c r="L27" s="10"/>
    </row>
    <row r="28" spans="4:12" s="8" customFormat="1" ht="12.75">
      <c r="D28" s="9"/>
      <c r="E28" s="10"/>
      <c r="F28" s="10"/>
      <c r="G28" s="10"/>
      <c r="H28" s="10"/>
      <c r="I28" s="10"/>
      <c r="J28" s="10"/>
      <c r="K28" s="10"/>
      <c r="L28" s="10"/>
    </row>
    <row r="29" spans="1:12" s="8" customFormat="1" ht="13.5" thickBot="1">
      <c r="A29" s="48" t="s">
        <v>193</v>
      </c>
      <c r="D29" s="9"/>
      <c r="E29" s="50">
        <f>SUM(E25:E27)</f>
        <v>40000</v>
      </c>
      <c r="F29" s="50"/>
      <c r="G29" s="50">
        <f>SUM(G25:G27)</f>
        <v>3544</v>
      </c>
      <c r="H29" s="50"/>
      <c r="I29" s="50">
        <f>SUM(I25:I27)</f>
        <v>13681</v>
      </c>
      <c r="J29" s="50"/>
      <c r="K29" s="50">
        <f>SUM(K25:K27)</f>
        <v>57225</v>
      </c>
      <c r="L29" s="10"/>
    </row>
    <row r="30" spans="4:12" s="8" customFormat="1" ht="13.5" thickTop="1">
      <c r="D30" s="9"/>
      <c r="E30" s="10"/>
      <c r="F30" s="10"/>
      <c r="G30" s="10"/>
      <c r="H30" s="10"/>
      <c r="I30" s="10"/>
      <c r="J30" s="10"/>
      <c r="K30" s="10"/>
      <c r="L30" s="10"/>
    </row>
    <row r="31" spans="1:4" s="8" customFormat="1" ht="12.75">
      <c r="A31" s="8" t="s">
        <v>153</v>
      </c>
      <c r="D31" s="9"/>
    </row>
    <row r="32" spans="1:4" s="8" customFormat="1" ht="12.75">
      <c r="A32" s="8" t="s">
        <v>154</v>
      </c>
      <c r="D32" s="9"/>
    </row>
    <row r="33" spans="1:4" s="8" customFormat="1" ht="12.75">
      <c r="A33" s="8" t="s">
        <v>61</v>
      </c>
      <c r="D33" s="9"/>
    </row>
    <row r="34" s="8" customFormat="1" ht="12.75">
      <c r="D34" s="9"/>
    </row>
  </sheetData>
  <printOptions/>
  <pageMargins left="0.75" right="0.75" top="1" bottom="1" header="0.5" footer="0.5"/>
  <pageSetup horizontalDpi="600" verticalDpi="600" orientation="portrait" scale="95" r:id="rId1"/>
</worksheet>
</file>

<file path=xl/worksheets/sheet4.xml><?xml version="1.0" encoding="utf-8"?>
<worksheet xmlns="http://schemas.openxmlformats.org/spreadsheetml/2006/main" xmlns:r="http://schemas.openxmlformats.org/officeDocument/2006/relationships">
  <sheetPr>
    <pageSetUpPr fitToPage="1"/>
  </sheetPr>
  <dimension ref="A1:G28"/>
  <sheetViews>
    <sheetView tabSelected="1" zoomScale="75" zoomScaleNormal="75" workbookViewId="0" topLeftCell="A6">
      <selection activeCell="D19" sqref="D19"/>
    </sheetView>
  </sheetViews>
  <sheetFormatPr defaultColWidth="9.00390625" defaultRowHeight="16.5"/>
  <cols>
    <col min="1" max="1" width="5.50390625" style="52" customWidth="1"/>
    <col min="2" max="2" width="7.125" style="52" customWidth="1"/>
    <col min="3" max="3" width="14.375" style="52" customWidth="1"/>
    <col min="4" max="4" width="29.625" style="52" customWidth="1"/>
    <col min="5" max="5" width="10.125" style="52" customWidth="1"/>
    <col min="6" max="6" width="7.00390625" style="52" customWidth="1"/>
    <col min="7" max="7" width="11.75390625" style="52" customWidth="1"/>
    <col min="8" max="8" width="10.625" style="52" customWidth="1"/>
    <col min="9" max="16384" width="9.00390625" style="52" customWidth="1"/>
  </cols>
  <sheetData>
    <row r="1" ht="15.75">
      <c r="A1" s="20" t="s">
        <v>0</v>
      </c>
    </row>
    <row r="2" ht="15.75">
      <c r="A2" s="20" t="s">
        <v>194</v>
      </c>
    </row>
    <row r="3" ht="15.75">
      <c r="A3" s="20" t="s">
        <v>195</v>
      </c>
    </row>
    <row r="5" spans="5:7" ht="15.75">
      <c r="E5" s="53" t="s">
        <v>196</v>
      </c>
      <c r="G5" s="53" t="s">
        <v>196</v>
      </c>
    </row>
    <row r="6" spans="5:7" ht="15.75">
      <c r="E6" s="88">
        <v>37802</v>
      </c>
      <c r="G6" s="89">
        <v>37437</v>
      </c>
    </row>
    <row r="7" spans="5:7" ht="15.75">
      <c r="E7" s="54" t="s">
        <v>3</v>
      </c>
      <c r="G7" s="54" t="s">
        <v>3</v>
      </c>
    </row>
    <row r="8" spans="1:5" ht="15.75">
      <c r="A8" s="4"/>
      <c r="B8" s="2"/>
      <c r="C8" s="22"/>
      <c r="D8" s="22"/>
      <c r="E8" s="2"/>
    </row>
    <row r="9" spans="1:7" ht="15.75">
      <c r="A9" s="2" t="s">
        <v>185</v>
      </c>
      <c r="B9" s="2"/>
      <c r="C9" s="22"/>
      <c r="D9" s="22"/>
      <c r="E9" s="55">
        <v>-731</v>
      </c>
      <c r="G9" s="56">
        <v>2758</v>
      </c>
    </row>
    <row r="10" spans="1:7" ht="15.75">
      <c r="A10" s="4"/>
      <c r="B10" s="2"/>
      <c r="C10" s="22"/>
      <c r="D10" s="22"/>
      <c r="E10" s="2"/>
      <c r="G10" s="57"/>
    </row>
    <row r="11" spans="1:7" ht="15.75">
      <c r="A11" s="2" t="s">
        <v>62</v>
      </c>
      <c r="B11" s="2"/>
      <c r="C11" s="22"/>
      <c r="D11" s="22"/>
      <c r="E11" s="55">
        <v>-1935</v>
      </c>
      <c r="G11" s="56">
        <v>-2230</v>
      </c>
    </row>
    <row r="12" spans="1:7" ht="15.75">
      <c r="A12" s="4"/>
      <c r="B12" s="2"/>
      <c r="C12" s="22"/>
      <c r="D12" s="22"/>
      <c r="E12" s="2"/>
      <c r="G12" s="57"/>
    </row>
    <row r="13" spans="1:7" ht="15.75">
      <c r="A13" s="2" t="s">
        <v>216</v>
      </c>
      <c r="B13" s="2"/>
      <c r="C13" s="22"/>
      <c r="D13" s="22"/>
      <c r="E13" s="55">
        <v>-316</v>
      </c>
      <c r="G13" s="56">
        <v>-283</v>
      </c>
    </row>
    <row r="14" spans="1:7" ht="15.75">
      <c r="A14" s="4"/>
      <c r="B14" s="2"/>
      <c r="C14" s="22"/>
      <c r="D14" s="22"/>
      <c r="E14" s="2"/>
      <c r="G14" s="57"/>
    </row>
    <row r="15" spans="1:7" ht="15.75">
      <c r="A15" s="2"/>
      <c r="B15" s="2"/>
      <c r="C15" s="22"/>
      <c r="D15" s="22"/>
      <c r="E15" s="2"/>
      <c r="G15" s="57"/>
    </row>
    <row r="16" spans="1:7" ht="15.75">
      <c r="A16" s="2" t="s">
        <v>184</v>
      </c>
      <c r="B16" s="2"/>
      <c r="C16" s="22"/>
      <c r="D16" s="22"/>
      <c r="E16" s="2">
        <f>E9+E11+E13</f>
        <v>-2982</v>
      </c>
      <c r="G16" s="57">
        <f>G9+G11+G13</f>
        <v>245</v>
      </c>
    </row>
    <row r="17" spans="1:7" ht="15.75">
      <c r="A17" s="2" t="s">
        <v>63</v>
      </c>
      <c r="B17" s="2"/>
      <c r="C17" s="22"/>
      <c r="D17" s="22"/>
      <c r="E17" s="2">
        <f>'[7]CF3months03'!F102</f>
        <v>6904</v>
      </c>
      <c r="G17" s="57">
        <v>4718</v>
      </c>
    </row>
    <row r="18" spans="1:7" ht="15.75">
      <c r="A18" s="2" t="s">
        <v>217</v>
      </c>
      <c r="B18" s="2"/>
      <c r="C18" s="22"/>
      <c r="D18" s="22"/>
      <c r="E18" s="55">
        <f>SUM(E16:E17)</f>
        <v>3922</v>
      </c>
      <c r="G18" s="56">
        <f>SUM(G16:G17)</f>
        <v>4963</v>
      </c>
    </row>
    <row r="19" spans="1:7" ht="15.75">
      <c r="A19" s="2"/>
      <c r="B19" s="2"/>
      <c r="C19" s="22"/>
      <c r="D19" s="22"/>
      <c r="E19" s="2"/>
      <c r="G19" s="58"/>
    </row>
    <row r="20" spans="1:7" ht="15.75">
      <c r="A20" s="2" t="s">
        <v>64</v>
      </c>
      <c r="B20" s="2"/>
      <c r="C20" s="22"/>
      <c r="D20" s="22"/>
      <c r="E20" s="2"/>
      <c r="G20" s="57"/>
    </row>
    <row r="21" spans="1:7" ht="15.75">
      <c r="A21" s="2" t="s">
        <v>65</v>
      </c>
      <c r="B21" s="2"/>
      <c r="C21" s="22"/>
      <c r="D21" s="22"/>
      <c r="E21" s="2">
        <v>4609</v>
      </c>
      <c r="G21" s="57">
        <v>4963</v>
      </c>
    </row>
    <row r="22" spans="1:7" ht="15.75">
      <c r="A22" s="2" t="s">
        <v>174</v>
      </c>
      <c r="B22" s="2"/>
      <c r="C22" s="22"/>
      <c r="D22" s="22"/>
      <c r="E22" s="2">
        <v>-687</v>
      </c>
      <c r="G22" s="57">
        <v>0</v>
      </c>
    </row>
    <row r="23" spans="1:7" ht="15.75">
      <c r="A23" s="2"/>
      <c r="B23" s="2"/>
      <c r="C23" s="22"/>
      <c r="D23" s="22"/>
      <c r="E23" s="55">
        <f>SUM(E21:E22)</f>
        <v>3922</v>
      </c>
      <c r="G23" s="56">
        <f>SUM(G21:G22)</f>
        <v>4963</v>
      </c>
    </row>
    <row r="24" spans="1:7" ht="15.75">
      <c r="A24" s="2"/>
      <c r="B24" s="2"/>
      <c r="C24" s="22"/>
      <c r="D24" s="22"/>
      <c r="E24" s="2"/>
      <c r="G24" s="57"/>
    </row>
    <row r="25" spans="1:7" ht="15.75" hidden="1">
      <c r="A25" s="2"/>
      <c r="B25" s="2"/>
      <c r="C25" s="22"/>
      <c r="D25" s="22"/>
      <c r="E25" s="2">
        <f>E18-E23</f>
        <v>0</v>
      </c>
      <c r="G25" s="59">
        <f>G18-G23</f>
        <v>0</v>
      </c>
    </row>
    <row r="26" ht="15.75">
      <c r="A26" s="60" t="s">
        <v>155</v>
      </c>
    </row>
    <row r="27" ht="15.75">
      <c r="A27" s="60" t="s">
        <v>156</v>
      </c>
    </row>
    <row r="28" ht="15.75">
      <c r="A28" s="60" t="s">
        <v>66</v>
      </c>
    </row>
  </sheetData>
  <printOptions/>
  <pageMargins left="0.75" right="0.75" top="1" bottom="1" header="0.5" footer="0.5"/>
  <pageSetup fitToHeight="1" fitToWidth="1" horizontalDpi="600" verticalDpi="600" orientation="portrait" scale="92" r:id="rId1"/>
</worksheet>
</file>

<file path=xl/worksheets/sheet5.xml><?xml version="1.0" encoding="utf-8"?>
<worksheet xmlns="http://schemas.openxmlformats.org/spreadsheetml/2006/main" xmlns:r="http://schemas.openxmlformats.org/officeDocument/2006/relationships">
  <dimension ref="A1:J602"/>
  <sheetViews>
    <sheetView workbookViewId="0" topLeftCell="A1">
      <pane xSplit="1" ySplit="6" topLeftCell="B15" activePane="bottomRight" state="frozen"/>
      <selection pane="topLeft" activeCell="A1" sqref="A1"/>
      <selection pane="topRight" activeCell="B1" sqref="B1"/>
      <selection pane="bottomLeft" activeCell="A7" sqref="A7"/>
      <selection pane="bottomRight" activeCell="D25" sqref="D25"/>
    </sheetView>
  </sheetViews>
  <sheetFormatPr defaultColWidth="9.00390625" defaultRowHeight="16.5"/>
  <cols>
    <col min="1" max="1" width="2.875" style="8" customWidth="1"/>
    <col min="2" max="2" width="3.50390625" style="8" customWidth="1"/>
    <col min="3" max="3" width="3.00390625" style="8" customWidth="1"/>
    <col min="4" max="4" width="31.625" style="8" customWidth="1"/>
    <col min="5" max="5" width="15.875" style="8" customWidth="1"/>
    <col min="6" max="6" width="13.125" style="8" customWidth="1"/>
    <col min="7" max="7" width="13.50390625" style="10" customWidth="1"/>
    <col min="8" max="8" width="13.25390625" style="8" customWidth="1"/>
    <col min="9" max="9" width="11.875" style="8" customWidth="1"/>
    <col min="10" max="10" width="11.50390625" style="10" customWidth="1"/>
    <col min="11" max="16384" width="9.00390625" style="8" customWidth="1"/>
  </cols>
  <sheetData>
    <row r="1" ht="14.25">
      <c r="A1" s="1" t="s">
        <v>67</v>
      </c>
    </row>
    <row r="2" ht="14.25">
      <c r="A2" s="1" t="s">
        <v>197</v>
      </c>
    </row>
    <row r="3" ht="14.25">
      <c r="A3" s="1"/>
    </row>
    <row r="4" ht="14.25">
      <c r="A4" s="1"/>
    </row>
    <row r="5" ht="14.25">
      <c r="A5" s="61" t="s">
        <v>187</v>
      </c>
    </row>
    <row r="6" ht="14.25">
      <c r="A6" s="61"/>
    </row>
    <row r="7" spans="1:2" ht="12.75">
      <c r="A7" s="62" t="s">
        <v>68</v>
      </c>
      <c r="B7" s="48" t="s">
        <v>69</v>
      </c>
    </row>
    <row r="8" ht="12.75">
      <c r="A8" s="48"/>
    </row>
    <row r="9" ht="12.75">
      <c r="A9" s="48"/>
    </row>
    <row r="10" ht="12.75">
      <c r="A10" s="48"/>
    </row>
    <row r="11" ht="12.75">
      <c r="A11" s="48"/>
    </row>
    <row r="12" ht="12.75">
      <c r="A12" s="48"/>
    </row>
    <row r="13" ht="12.75">
      <c r="A13" s="48"/>
    </row>
    <row r="14" ht="12.75">
      <c r="A14" s="48"/>
    </row>
    <row r="15" ht="12.75">
      <c r="A15" s="48"/>
    </row>
    <row r="16" ht="12.75">
      <c r="A16" s="48"/>
    </row>
    <row r="17" ht="12.75">
      <c r="A17" s="48"/>
    </row>
    <row r="18" ht="12.75">
      <c r="A18" s="48"/>
    </row>
    <row r="19" ht="12.75">
      <c r="A19" s="48"/>
    </row>
    <row r="20" ht="12.75">
      <c r="A20" s="48"/>
    </row>
    <row r="21" ht="12.75">
      <c r="A21" s="48"/>
    </row>
    <row r="22" ht="12.75">
      <c r="A22" s="48"/>
    </row>
    <row r="23" spans="1:3" ht="12.75">
      <c r="A23" s="48"/>
      <c r="B23" s="62" t="s">
        <v>70</v>
      </c>
      <c r="C23" s="48" t="s">
        <v>71</v>
      </c>
    </row>
    <row r="24" ht="12.75">
      <c r="A24" s="48"/>
    </row>
    <row r="25" spans="1:4" ht="12.75">
      <c r="A25" s="48"/>
      <c r="C25" s="63"/>
      <c r="D25" s="8" t="s">
        <v>72</v>
      </c>
    </row>
    <row r="26" ht="12.75">
      <c r="A26" s="48"/>
    </row>
    <row r="27" ht="12.75">
      <c r="A27" s="48"/>
    </row>
    <row r="28" ht="12.75">
      <c r="A28" s="48"/>
    </row>
    <row r="29" ht="12.75">
      <c r="A29" s="48"/>
    </row>
    <row r="30" ht="12.75">
      <c r="A30" s="48"/>
    </row>
    <row r="31" ht="12.75">
      <c r="A31" s="48"/>
    </row>
    <row r="32" ht="12.75">
      <c r="A32" s="48"/>
    </row>
    <row r="33" ht="12.75">
      <c r="A33" s="48"/>
    </row>
    <row r="34" spans="1:3" ht="12.75">
      <c r="A34" s="48"/>
      <c r="B34" s="62" t="s">
        <v>73</v>
      </c>
      <c r="C34" s="48" t="s">
        <v>74</v>
      </c>
    </row>
    <row r="35" ht="12.75">
      <c r="A35" s="48"/>
    </row>
    <row r="36" ht="12.75">
      <c r="A36" s="48"/>
    </row>
    <row r="37" ht="12.75">
      <c r="A37" s="48"/>
    </row>
    <row r="38" ht="12.75">
      <c r="A38" s="48"/>
    </row>
    <row r="39" spans="1:8" s="9" customFormat="1" ht="12.75">
      <c r="A39" s="46"/>
      <c r="G39" s="64" t="s">
        <v>75</v>
      </c>
      <c r="H39" s="64" t="s">
        <v>76</v>
      </c>
    </row>
    <row r="40" spans="1:8" ht="12.75">
      <c r="A40" s="48"/>
      <c r="G40" s="65" t="s">
        <v>3</v>
      </c>
      <c r="H40" s="65" t="s">
        <v>3</v>
      </c>
    </row>
    <row r="41" spans="1:8" ht="12.75">
      <c r="A41" s="48"/>
      <c r="H41" s="10"/>
    </row>
    <row r="42" spans="1:8" ht="12.75">
      <c r="A42" s="48"/>
      <c r="C42" s="48" t="s">
        <v>77</v>
      </c>
      <c r="H42" s="10"/>
    </row>
    <row r="43" spans="1:8" ht="12.75">
      <c r="A43" s="48"/>
      <c r="C43" s="8" t="s">
        <v>78</v>
      </c>
      <c r="G43" s="10">
        <f>'statement of changes in equ'!I10</f>
        <v>17033</v>
      </c>
      <c r="H43" s="10">
        <f>'statement of changes in equ'!I21</f>
        <v>14688</v>
      </c>
    </row>
    <row r="44" spans="1:8" ht="12.75">
      <c r="A44" s="48"/>
      <c r="H44" s="10"/>
    </row>
    <row r="45" spans="1:8" ht="12.75">
      <c r="A45" s="48"/>
      <c r="C45" s="8" t="s">
        <v>79</v>
      </c>
      <c r="G45" s="10">
        <f>'statement of changes in equ'!I12</f>
        <v>-5137</v>
      </c>
      <c r="H45" s="10">
        <f>'statement of changes in equ'!I23</f>
        <v>-2297</v>
      </c>
    </row>
    <row r="46" spans="1:8" ht="12.75">
      <c r="A46" s="48"/>
      <c r="H46" s="10"/>
    </row>
    <row r="47" spans="1:8" ht="13.5" thickBot="1">
      <c r="A47" s="48"/>
      <c r="C47" s="8" t="s">
        <v>80</v>
      </c>
      <c r="G47" s="66">
        <f>SUM(G43:G45)</f>
        <v>11896</v>
      </c>
      <c r="H47" s="66">
        <f>SUM(H43:H45)</f>
        <v>12391</v>
      </c>
    </row>
    <row r="48" ht="12.75">
      <c r="A48" s="48"/>
    </row>
    <row r="49" spans="1:8" ht="12.75">
      <c r="A49" s="48"/>
      <c r="C49" s="48" t="s">
        <v>81</v>
      </c>
      <c r="H49" s="10"/>
    </row>
    <row r="50" spans="1:8" ht="12.75">
      <c r="A50" s="48"/>
      <c r="C50" s="48"/>
      <c r="E50" s="100" t="s">
        <v>199</v>
      </c>
      <c r="F50" s="100"/>
      <c r="G50" s="101" t="s">
        <v>196</v>
      </c>
      <c r="H50" s="101"/>
    </row>
    <row r="51" spans="1:8" ht="12.75">
      <c r="A51" s="48"/>
      <c r="E51" s="46" t="s">
        <v>200</v>
      </c>
      <c r="F51" s="46" t="s">
        <v>201</v>
      </c>
      <c r="G51" s="91" t="s">
        <v>200</v>
      </c>
      <c r="H51" s="91" t="s">
        <v>201</v>
      </c>
    </row>
    <row r="52" spans="1:8" ht="12.75">
      <c r="A52" s="48"/>
      <c r="E52" s="46" t="s">
        <v>202</v>
      </c>
      <c r="F52" s="46" t="s">
        <v>202</v>
      </c>
      <c r="G52" s="46" t="s">
        <v>202</v>
      </c>
      <c r="H52" s="46" t="s">
        <v>202</v>
      </c>
    </row>
    <row r="53" spans="1:8" ht="12.75">
      <c r="A53" s="48"/>
      <c r="E53" s="46"/>
      <c r="F53" s="46"/>
      <c r="G53" s="46"/>
      <c r="H53" s="93"/>
    </row>
    <row r="54" spans="1:8" ht="12.75">
      <c r="A54" s="48"/>
      <c r="C54" s="8" t="s">
        <v>82</v>
      </c>
      <c r="E54" s="92">
        <f>E58-E56</f>
        <v>1021</v>
      </c>
      <c r="F54" s="93">
        <v>1841</v>
      </c>
      <c r="G54" s="94">
        <f>G58-G56</f>
        <v>1457</v>
      </c>
      <c r="H54" s="93">
        <v>2406</v>
      </c>
    </row>
    <row r="55" spans="1:8" ht="12.75">
      <c r="A55" s="48"/>
      <c r="G55" s="41"/>
      <c r="H55" s="11"/>
    </row>
    <row r="56" spans="1:8" ht="12.75">
      <c r="A56" s="48"/>
      <c r="C56" s="8" t="s">
        <v>79</v>
      </c>
      <c r="E56" s="93">
        <v>33</v>
      </c>
      <c r="F56" s="93">
        <v>-558</v>
      </c>
      <c r="G56" s="11">
        <f>'income statement'!G22+125</f>
        <v>-137</v>
      </c>
      <c r="H56" s="93">
        <v>-1116</v>
      </c>
    </row>
    <row r="57" spans="1:8" ht="12.75">
      <c r="A57" s="48"/>
      <c r="G57" s="41"/>
      <c r="H57" s="11"/>
    </row>
    <row r="58" spans="1:8" ht="13.5" thickBot="1">
      <c r="A58" s="48"/>
      <c r="C58" s="8" t="s">
        <v>203</v>
      </c>
      <c r="E58" s="95">
        <v>1054</v>
      </c>
      <c r="F58" s="95">
        <f>SUM(F54:F56)</f>
        <v>1283</v>
      </c>
      <c r="G58" s="95">
        <v>1320</v>
      </c>
      <c r="H58" s="95">
        <f>SUM(H54:H56)</f>
        <v>1290</v>
      </c>
    </row>
    <row r="59" spans="1:9" ht="12.75">
      <c r="A59" s="48"/>
      <c r="G59" s="8"/>
      <c r="I59" s="10"/>
    </row>
    <row r="60" ht="12.75">
      <c r="A60" s="48"/>
    </row>
    <row r="61" spans="1:2" ht="12.75">
      <c r="A61" s="62" t="s">
        <v>83</v>
      </c>
      <c r="B61" s="48" t="s">
        <v>84</v>
      </c>
    </row>
    <row r="62" ht="12.75">
      <c r="A62" s="48"/>
    </row>
    <row r="63" ht="12.75">
      <c r="A63" s="48"/>
    </row>
    <row r="64" ht="12.75">
      <c r="A64" s="48"/>
    </row>
    <row r="65" ht="12.75">
      <c r="A65" s="48"/>
    </row>
    <row r="66" spans="1:2" ht="12.75">
      <c r="A66" s="67" t="s">
        <v>85</v>
      </c>
      <c r="B66" s="48" t="s">
        <v>86</v>
      </c>
    </row>
    <row r="67" ht="12.75">
      <c r="A67" s="68"/>
    </row>
    <row r="68" ht="14.25">
      <c r="A68" s="61"/>
    </row>
    <row r="69" ht="14.25">
      <c r="A69" s="61"/>
    </row>
    <row r="70" ht="14.25">
      <c r="A70" s="61"/>
    </row>
    <row r="71" ht="14.25">
      <c r="A71" s="61"/>
    </row>
    <row r="72" ht="14.25">
      <c r="A72" s="61"/>
    </row>
    <row r="73" ht="14.25">
      <c r="A73" s="61"/>
    </row>
    <row r="74" ht="14.25">
      <c r="A74" s="61"/>
    </row>
    <row r="75" ht="14.25">
      <c r="A75" s="61"/>
    </row>
    <row r="76" ht="14.25">
      <c r="A76" s="61"/>
    </row>
    <row r="77" ht="14.25">
      <c r="A77" s="61"/>
    </row>
    <row r="78" spans="1:2" ht="14.25">
      <c r="A78" s="69" t="s">
        <v>87</v>
      </c>
      <c r="B78" s="48" t="s">
        <v>88</v>
      </c>
    </row>
    <row r="84" spans="1:2" ht="12.75">
      <c r="A84" s="62" t="s">
        <v>89</v>
      </c>
      <c r="B84" s="48" t="s">
        <v>90</v>
      </c>
    </row>
    <row r="90" spans="1:2" ht="12.75">
      <c r="A90" s="62" t="s">
        <v>91</v>
      </c>
      <c r="B90" s="48" t="s">
        <v>92</v>
      </c>
    </row>
    <row r="91" ht="12.75">
      <c r="A91" s="48"/>
    </row>
    <row r="92" ht="12.75">
      <c r="A92" s="48"/>
    </row>
    <row r="93" ht="12.75">
      <c r="A93" s="48"/>
    </row>
    <row r="94" ht="12.75">
      <c r="A94" s="48"/>
    </row>
    <row r="95" ht="12.75">
      <c r="A95" s="48"/>
    </row>
    <row r="96" ht="12.75" customHeight="1"/>
    <row r="97" spans="1:2" ht="12.75">
      <c r="A97" s="62" t="s">
        <v>93</v>
      </c>
      <c r="B97" s="48" t="s">
        <v>94</v>
      </c>
    </row>
    <row r="102" spans="1:10" ht="12.75">
      <c r="A102" s="62" t="s">
        <v>95</v>
      </c>
      <c r="B102" s="48" t="s">
        <v>96</v>
      </c>
      <c r="E102" s="48"/>
      <c r="G102" s="8"/>
      <c r="J102" s="8"/>
    </row>
    <row r="103" spans="1:10" ht="12.75">
      <c r="A103" s="62"/>
      <c r="B103" s="48"/>
      <c r="E103" s="48"/>
      <c r="F103" s="45" t="s">
        <v>4</v>
      </c>
      <c r="G103" s="99" t="s">
        <v>9</v>
      </c>
      <c r="H103" s="99"/>
      <c r="J103" s="8"/>
    </row>
    <row r="104" spans="2:10" ht="12.75">
      <c r="B104" s="48" t="s">
        <v>97</v>
      </c>
      <c r="E104" s="45">
        <v>2003</v>
      </c>
      <c r="F104" s="45">
        <v>2002</v>
      </c>
      <c r="G104" s="45">
        <v>2003</v>
      </c>
      <c r="H104" s="45">
        <v>2002</v>
      </c>
      <c r="J104" s="8"/>
    </row>
    <row r="105" spans="5:10" ht="12.75">
      <c r="E105" s="45" t="s">
        <v>98</v>
      </c>
      <c r="F105" s="45" t="s">
        <v>98</v>
      </c>
      <c r="G105" s="45" t="s">
        <v>98</v>
      </c>
      <c r="H105" s="45" t="str">
        <f>G105</f>
        <v>Year to date</v>
      </c>
      <c r="J105" s="8"/>
    </row>
    <row r="106" spans="5:10" ht="12.75">
      <c r="E106" s="45" t="str">
        <f>F106</f>
        <v>RM'000</v>
      </c>
      <c r="F106" s="45" t="s">
        <v>3</v>
      </c>
      <c r="G106" s="45" t="s">
        <v>3</v>
      </c>
      <c r="H106" s="45" t="s">
        <v>3</v>
      </c>
      <c r="J106" s="8"/>
    </row>
    <row r="107" spans="2:10" ht="12.75">
      <c r="B107" s="8" t="s">
        <v>99</v>
      </c>
      <c r="E107" s="10">
        <v>40858</v>
      </c>
      <c r="F107" s="10">
        <v>52891</v>
      </c>
      <c r="G107" s="10">
        <v>1576</v>
      </c>
      <c r="H107" s="10">
        <v>3546</v>
      </c>
      <c r="J107" s="8"/>
    </row>
    <row r="108" spans="2:10" ht="12.75">
      <c r="B108" s="8" t="s">
        <v>100</v>
      </c>
      <c r="E108" s="12">
        <v>17447</v>
      </c>
      <c r="F108" s="12">
        <v>12978</v>
      </c>
      <c r="G108" s="12">
        <v>6</v>
      </c>
      <c r="H108" s="12">
        <v>-1140</v>
      </c>
      <c r="J108" s="8"/>
    </row>
    <row r="109" spans="5:10" ht="13.5" thickBot="1">
      <c r="E109" s="50">
        <f>SUM(E107:E108)</f>
        <v>58305</v>
      </c>
      <c r="F109" s="50">
        <f>SUM(F107:F108)</f>
        <v>65869</v>
      </c>
      <c r="G109" s="50">
        <f>SUM(G107:G108)</f>
        <v>1582</v>
      </c>
      <c r="H109" s="50">
        <f>SUM(H107:H108)</f>
        <v>2406</v>
      </c>
      <c r="J109" s="8"/>
    </row>
    <row r="110" ht="13.5" thickTop="1"/>
    <row r="112" spans="1:2" ht="12.75">
      <c r="A112" s="62" t="s">
        <v>101</v>
      </c>
      <c r="B112" s="48" t="s">
        <v>102</v>
      </c>
    </row>
    <row r="119" spans="1:2" ht="12.75">
      <c r="A119" s="62" t="s">
        <v>103</v>
      </c>
      <c r="B119" s="48" t="s">
        <v>104</v>
      </c>
    </row>
    <row r="120" ht="12.75">
      <c r="A120" s="48"/>
    </row>
    <row r="121" ht="12.75">
      <c r="A121" s="48"/>
    </row>
    <row r="122" ht="12.75">
      <c r="A122" s="48"/>
    </row>
    <row r="123" ht="12.75">
      <c r="A123" s="48"/>
    </row>
    <row r="124" spans="1:2" ht="12.75">
      <c r="A124" s="62" t="s">
        <v>105</v>
      </c>
      <c r="B124" s="48" t="s">
        <v>106</v>
      </c>
    </row>
    <row r="125" ht="12.75">
      <c r="A125" s="48"/>
    </row>
    <row r="126" ht="12.75">
      <c r="A126" s="48"/>
    </row>
    <row r="127" ht="12.75">
      <c r="A127" s="48"/>
    </row>
    <row r="128" ht="12.75">
      <c r="A128" s="48"/>
    </row>
    <row r="129" spans="1:2" ht="12.75">
      <c r="A129" s="62" t="s">
        <v>107</v>
      </c>
      <c r="B129" s="48" t="s">
        <v>214</v>
      </c>
    </row>
    <row r="133" ht="13.5" customHeight="1"/>
    <row r="134" spans="1:2" ht="13.5" customHeight="1">
      <c r="A134" s="62" t="s">
        <v>157</v>
      </c>
      <c r="B134" s="48" t="s">
        <v>158</v>
      </c>
    </row>
    <row r="135" ht="13.5" customHeight="1"/>
    <row r="136" ht="13.5" customHeight="1"/>
    <row r="137" ht="13.5" customHeight="1"/>
    <row r="138" ht="13.5" customHeight="1"/>
    <row r="139" ht="13.5" customHeight="1"/>
    <row r="140" ht="13.5" customHeight="1">
      <c r="A140" s="61" t="s">
        <v>108</v>
      </c>
    </row>
    <row r="141" ht="12.75">
      <c r="F141" s="70"/>
    </row>
    <row r="142" spans="1:2" ht="12.75">
      <c r="A142" s="62" t="s">
        <v>159</v>
      </c>
      <c r="B142" s="48" t="s">
        <v>109</v>
      </c>
    </row>
    <row r="143" spans="7:8" ht="12.75">
      <c r="G143" s="45" t="s">
        <v>110</v>
      </c>
      <c r="H143" s="45" t="s">
        <v>111</v>
      </c>
    </row>
    <row r="144" spans="1:8" ht="12.75">
      <c r="A144" s="48"/>
      <c r="G144" s="45" t="s">
        <v>204</v>
      </c>
      <c r="H144" s="45" t="s">
        <v>200</v>
      </c>
    </row>
    <row r="145" spans="7:8" ht="12.75">
      <c r="G145" s="45" t="s">
        <v>112</v>
      </c>
      <c r="H145" s="45" t="s">
        <v>113</v>
      </c>
    </row>
    <row r="146" spans="2:8" ht="12.75">
      <c r="B146" s="8" t="s">
        <v>114</v>
      </c>
      <c r="G146" s="10">
        <f>'income statement'!D10</f>
        <v>31031</v>
      </c>
      <c r="H146" s="10">
        <f>'income statement'!G10</f>
        <v>58305</v>
      </c>
    </row>
    <row r="147" spans="2:8" ht="12.75">
      <c r="B147" s="8" t="s">
        <v>115</v>
      </c>
      <c r="G147" s="10">
        <f>'income statement'!D16</f>
        <v>1545</v>
      </c>
      <c r="H147" s="10">
        <f>'income statement'!G16</f>
        <v>2505</v>
      </c>
    </row>
    <row r="148" spans="2:8" ht="12.75">
      <c r="B148" s="8" t="s">
        <v>149</v>
      </c>
      <c r="G148" s="10">
        <f>'income statement'!D20</f>
        <v>1146</v>
      </c>
      <c r="H148" s="10">
        <f>'income statement'!G20</f>
        <v>1582</v>
      </c>
    </row>
    <row r="149" spans="2:8" ht="12.75">
      <c r="B149" s="8" t="s">
        <v>148</v>
      </c>
      <c r="G149" s="10">
        <f>'income statement'!D24</f>
        <v>1054</v>
      </c>
      <c r="H149" s="10">
        <f>'income statement'!G24</f>
        <v>1320</v>
      </c>
    </row>
    <row r="150" spans="5:6" ht="12.75">
      <c r="E150" s="10"/>
      <c r="F150" s="10"/>
    </row>
    <row r="151" spans="5:6" ht="12.75">
      <c r="E151" s="10"/>
      <c r="F151" s="10"/>
    </row>
    <row r="152" spans="5:6" ht="12.75">
      <c r="E152" s="10"/>
      <c r="F152" s="10"/>
    </row>
    <row r="153" spans="5:6" ht="12.75">
      <c r="E153" s="10"/>
      <c r="F153" s="10"/>
    </row>
    <row r="154" spans="5:6" ht="12.75">
      <c r="E154" s="10"/>
      <c r="F154" s="10"/>
    </row>
    <row r="155" spans="5:6" ht="12.75">
      <c r="E155" s="10"/>
      <c r="F155" s="10"/>
    </row>
    <row r="156" spans="5:6" ht="12.75">
      <c r="E156" s="10"/>
      <c r="F156" s="10"/>
    </row>
    <row r="157" spans="5:6" ht="12.75">
      <c r="E157" s="10"/>
      <c r="F157" s="10"/>
    </row>
    <row r="158" ht="14.25" customHeight="1"/>
    <row r="159" spans="1:2" ht="14.25" customHeight="1">
      <c r="A159" s="62" t="s">
        <v>160</v>
      </c>
      <c r="B159" s="48" t="s">
        <v>116</v>
      </c>
    </row>
    <row r="160" ht="14.25" customHeight="1"/>
    <row r="161" spans="6:8" ht="12.75">
      <c r="F161" s="45" t="s">
        <v>200</v>
      </c>
      <c r="G161" s="45" t="s">
        <v>205</v>
      </c>
      <c r="H161" s="45" t="s">
        <v>117</v>
      </c>
    </row>
    <row r="162" spans="6:8" ht="12.75">
      <c r="F162" s="45" t="s">
        <v>3</v>
      </c>
      <c r="G162" s="45" t="s">
        <v>3</v>
      </c>
      <c r="H162" s="45" t="s">
        <v>118</v>
      </c>
    </row>
    <row r="163" spans="2:8" ht="12.75">
      <c r="B163" s="8" t="s">
        <v>4</v>
      </c>
      <c r="F163" s="71">
        <f>G146</f>
        <v>31031</v>
      </c>
      <c r="G163" s="51">
        <v>27274</v>
      </c>
      <c r="H163" s="51">
        <f>(F163-G163)/G163*100</f>
        <v>13.775023832221164</v>
      </c>
    </row>
    <row r="164" spans="2:8" ht="12.75">
      <c r="B164" s="8" t="s">
        <v>150</v>
      </c>
      <c r="F164" s="11">
        <f>G148</f>
        <v>1146</v>
      </c>
      <c r="G164" s="11">
        <v>436</v>
      </c>
      <c r="H164" s="70">
        <f>(F164-G164)/G164*100</f>
        <v>162.8440366972477</v>
      </c>
    </row>
    <row r="177" spans="1:2" ht="12.75">
      <c r="A177" s="62" t="s">
        <v>161</v>
      </c>
      <c r="B177" s="48" t="s">
        <v>119</v>
      </c>
    </row>
    <row r="178" ht="12.75">
      <c r="A178" s="48"/>
    </row>
    <row r="179" ht="12.75">
      <c r="A179" s="48"/>
    </row>
    <row r="180" ht="12.75">
      <c r="A180" s="48"/>
    </row>
    <row r="181" ht="12.75">
      <c r="A181" s="48"/>
    </row>
    <row r="186" spans="1:2" ht="12.75">
      <c r="A186" s="62" t="s">
        <v>162</v>
      </c>
      <c r="B186" s="48" t="s">
        <v>120</v>
      </c>
    </row>
    <row r="192" spans="1:8" ht="12.75">
      <c r="A192" s="62" t="s">
        <v>163</v>
      </c>
      <c r="B192" s="48" t="s">
        <v>10</v>
      </c>
      <c r="G192" s="45" t="s">
        <v>206</v>
      </c>
      <c r="H192" s="45" t="s">
        <v>207</v>
      </c>
    </row>
    <row r="193" spans="1:8" ht="12.75">
      <c r="A193" s="48"/>
      <c r="G193" s="45" t="s">
        <v>208</v>
      </c>
      <c r="H193" s="45" t="str">
        <f>G193</f>
        <v>30.6.2003</v>
      </c>
    </row>
    <row r="194" spans="7:8" ht="12.75">
      <c r="G194" s="45" t="s">
        <v>3</v>
      </c>
      <c r="H194" s="45" t="s">
        <v>3</v>
      </c>
    </row>
    <row r="195" spans="7:8" ht="12.75">
      <c r="G195" s="73"/>
      <c r="H195" s="11"/>
    </row>
    <row r="196" spans="2:8" ht="12.75">
      <c r="B196" s="8" t="s">
        <v>121</v>
      </c>
      <c r="G196" s="73"/>
      <c r="H196" s="11"/>
    </row>
    <row r="197" spans="2:8" ht="12.75">
      <c r="B197" s="8" t="s">
        <v>122</v>
      </c>
      <c r="G197" s="11">
        <v>125</v>
      </c>
      <c r="H197" s="11">
        <v>125</v>
      </c>
    </row>
    <row r="198" spans="2:8" ht="12.75">
      <c r="B198" s="8" t="s">
        <v>123</v>
      </c>
      <c r="G198" s="11">
        <v>-33</v>
      </c>
      <c r="H198" s="11">
        <v>137</v>
      </c>
    </row>
    <row r="199" spans="7:8" ht="13.5" thickBot="1">
      <c r="G199" s="66">
        <f>SUM(G197:G198)</f>
        <v>92</v>
      </c>
      <c r="H199" s="66">
        <f>SUM(H197:H198)</f>
        <v>262</v>
      </c>
    </row>
    <row r="200" spans="7:8" ht="12.75">
      <c r="G200" s="73"/>
      <c r="H200" s="11"/>
    </row>
    <row r="201" spans="7:8" ht="12.75">
      <c r="G201" s="73"/>
      <c r="H201" s="11"/>
    </row>
    <row r="202" spans="7:8" ht="12.75">
      <c r="G202" s="73"/>
      <c r="H202" s="11"/>
    </row>
    <row r="203" spans="7:8" ht="12.75">
      <c r="G203" s="73"/>
      <c r="H203" s="11"/>
    </row>
    <row r="204" spans="5:6" ht="12.75">
      <c r="E204" s="41"/>
      <c r="F204" s="41"/>
    </row>
    <row r="205" spans="1:2" ht="12.75">
      <c r="A205" s="62" t="s">
        <v>164</v>
      </c>
      <c r="B205" s="48" t="s">
        <v>124</v>
      </c>
    </row>
    <row r="210" spans="1:2" ht="12.75">
      <c r="A210" s="62" t="s">
        <v>165</v>
      </c>
      <c r="B210" s="48" t="s">
        <v>125</v>
      </c>
    </row>
    <row r="211" spans="7:8" ht="12.75">
      <c r="G211" s="45" t="s">
        <v>181</v>
      </c>
      <c r="H211" s="45" t="s">
        <v>207</v>
      </c>
    </row>
    <row r="212" spans="7:8" ht="12.75">
      <c r="G212" s="45" t="s">
        <v>208</v>
      </c>
      <c r="H212" s="45" t="str">
        <f>G212</f>
        <v>30.6.2003</v>
      </c>
    </row>
    <row r="213" spans="7:8" ht="12.75">
      <c r="G213" s="45" t="s">
        <v>3</v>
      </c>
      <c r="H213" s="45" t="s">
        <v>3</v>
      </c>
    </row>
    <row r="215" spans="2:8" ht="12.75">
      <c r="B215" s="8" t="s">
        <v>175</v>
      </c>
      <c r="G215" s="10">
        <v>48</v>
      </c>
      <c r="H215" s="8">
        <v>48</v>
      </c>
    </row>
    <row r="216" spans="2:8" ht="12.75">
      <c r="B216" s="8" t="s">
        <v>176</v>
      </c>
      <c r="G216" s="10">
        <v>-23</v>
      </c>
      <c r="H216" s="10">
        <v>-23</v>
      </c>
    </row>
    <row r="217" spans="7:8" ht="13.5" thickBot="1">
      <c r="G217" s="66">
        <f>SUM(G215:G216)</f>
        <v>25</v>
      </c>
      <c r="H217" s="66">
        <f>SUM(H215:H216)</f>
        <v>25</v>
      </c>
    </row>
    <row r="219" ht="12.75">
      <c r="H219" s="45" t="s">
        <v>179</v>
      </c>
    </row>
    <row r="220" ht="12.75">
      <c r="H220" s="45" t="s">
        <v>208</v>
      </c>
    </row>
    <row r="221" ht="12.75">
      <c r="H221" s="45" t="s">
        <v>180</v>
      </c>
    </row>
    <row r="222" ht="12.75">
      <c r="B222" s="8" t="s">
        <v>177</v>
      </c>
    </row>
    <row r="223" spans="2:8" ht="12.75">
      <c r="B223" s="8" t="s">
        <v>178</v>
      </c>
      <c r="H223" s="8">
        <v>48</v>
      </c>
    </row>
    <row r="224" spans="2:8" ht="12.75">
      <c r="B224" s="8" t="s">
        <v>182</v>
      </c>
      <c r="H224" s="8">
        <v>25</v>
      </c>
    </row>
    <row r="225" spans="2:8" ht="12.75">
      <c r="B225" s="8" t="s">
        <v>183</v>
      </c>
      <c r="H225" s="8">
        <v>25</v>
      </c>
    </row>
    <row r="236" spans="1:2" ht="12.75">
      <c r="A236" s="62" t="s">
        <v>166</v>
      </c>
      <c r="B236" s="48" t="s">
        <v>126</v>
      </c>
    </row>
    <row r="237" ht="12.75">
      <c r="A237" s="48"/>
    </row>
    <row r="238" spans="1:3" ht="12.75">
      <c r="A238" s="48"/>
      <c r="B238" s="62" t="s">
        <v>70</v>
      </c>
      <c r="C238" s="48" t="s">
        <v>127</v>
      </c>
    </row>
    <row r="239" ht="12.75">
      <c r="A239" s="48"/>
    </row>
    <row r="240" ht="12.75">
      <c r="A240" s="48"/>
    </row>
    <row r="241" ht="12.75">
      <c r="A241" s="48"/>
    </row>
    <row r="242" ht="12.75">
      <c r="A242" s="48"/>
    </row>
    <row r="243" spans="1:3" ht="12.75">
      <c r="A243" s="48"/>
      <c r="B243" s="62" t="s">
        <v>73</v>
      </c>
      <c r="C243" s="48" t="s">
        <v>128</v>
      </c>
    </row>
    <row r="244" ht="12.75">
      <c r="A244" s="48"/>
    </row>
    <row r="245" ht="12.75">
      <c r="A245" s="48"/>
    </row>
    <row r="246" ht="12.75">
      <c r="A246" s="48"/>
    </row>
    <row r="247" ht="12.75">
      <c r="A247" s="48"/>
    </row>
    <row r="248" ht="12.75">
      <c r="A248" s="48"/>
    </row>
    <row r="249" spans="1:2" ht="12.75">
      <c r="A249" s="62" t="s">
        <v>167</v>
      </c>
      <c r="B249" s="48" t="s">
        <v>129</v>
      </c>
    </row>
    <row r="250" ht="12.75">
      <c r="F250" s="45"/>
    </row>
    <row r="251" spans="2:7" ht="12.75">
      <c r="B251" s="8" t="s">
        <v>130</v>
      </c>
      <c r="G251" s="8"/>
    </row>
    <row r="252" ht="12.75">
      <c r="G252" s="8"/>
    </row>
    <row r="253" spans="2:7" ht="12.75">
      <c r="B253" s="8" t="s">
        <v>131</v>
      </c>
      <c r="G253" s="8"/>
    </row>
    <row r="254" spans="6:8" ht="12.75">
      <c r="F254" s="72" t="s">
        <v>132</v>
      </c>
      <c r="G254" s="72" t="s">
        <v>133</v>
      </c>
      <c r="H254" s="72" t="s">
        <v>55</v>
      </c>
    </row>
    <row r="255" spans="6:8" ht="12.75">
      <c r="F255" s="72" t="s">
        <v>3</v>
      </c>
      <c r="G255" s="72" t="s">
        <v>3</v>
      </c>
      <c r="H255" s="72" t="s">
        <v>3</v>
      </c>
    </row>
    <row r="256" spans="2:8" ht="12.75">
      <c r="B256" s="74" t="s">
        <v>134</v>
      </c>
      <c r="F256" s="10">
        <v>2800</v>
      </c>
      <c r="G256" s="10">
        <v>10005</v>
      </c>
      <c r="H256" s="13">
        <f>G256+F256</f>
        <v>12805</v>
      </c>
    </row>
    <row r="257" spans="2:8" ht="12.75">
      <c r="B257" s="74" t="s">
        <v>135</v>
      </c>
      <c r="F257" s="10">
        <v>0</v>
      </c>
      <c r="G257" s="10">
        <v>18971</v>
      </c>
      <c r="H257" s="13">
        <f>G257+F257</f>
        <v>18971</v>
      </c>
    </row>
    <row r="258" spans="2:8" ht="12.75">
      <c r="B258" s="74" t="s">
        <v>136</v>
      </c>
      <c r="F258" s="10">
        <v>0</v>
      </c>
      <c r="G258" s="10">
        <v>687</v>
      </c>
      <c r="H258" s="13">
        <f>G258+F258</f>
        <v>687</v>
      </c>
    </row>
    <row r="259" spans="2:8" ht="12.75">
      <c r="B259" s="74" t="s">
        <v>137</v>
      </c>
      <c r="F259" s="12">
        <f>'[6]Notes- Q4'!$E$67</f>
        <v>3000</v>
      </c>
      <c r="G259" s="12">
        <f>'[6]Notes -Q2'!$E$70</f>
        <v>0</v>
      </c>
      <c r="H259" s="75">
        <f>G259+F259</f>
        <v>3000</v>
      </c>
    </row>
    <row r="260" spans="2:9" ht="12.75">
      <c r="B260" s="74"/>
      <c r="F260" s="10">
        <f>SUM(F256:F259)</f>
        <v>5800</v>
      </c>
      <c r="G260" s="10">
        <f>SUM(G256:G259)</f>
        <v>29663</v>
      </c>
      <c r="H260" s="10">
        <f>SUM(H256:H259)</f>
        <v>35463</v>
      </c>
      <c r="I260" s="13"/>
    </row>
    <row r="261" spans="2:8" ht="12.75">
      <c r="B261" s="74" t="s">
        <v>138</v>
      </c>
      <c r="F261" s="74">
        <v>734</v>
      </c>
      <c r="G261" s="76">
        <v>0</v>
      </c>
      <c r="H261" s="12">
        <f>F261+G261</f>
        <v>734</v>
      </c>
    </row>
    <row r="262" spans="6:8" ht="12.75">
      <c r="F262" s="77">
        <f>SUM(F260:F261)</f>
        <v>6534</v>
      </c>
      <c r="G262" s="78">
        <f>SUM(G260:G261)</f>
        <v>29663</v>
      </c>
      <c r="H262" s="77">
        <f>SUM(H260:H261)</f>
        <v>36197</v>
      </c>
    </row>
    <row r="263" spans="2:7" ht="12.75">
      <c r="B263" s="8" t="s">
        <v>139</v>
      </c>
      <c r="F263" s="70"/>
      <c r="G263" s="8"/>
    </row>
    <row r="264" spans="6:7" ht="12.75">
      <c r="F264" s="70"/>
      <c r="G264" s="8"/>
    </row>
    <row r="265" spans="2:8" ht="12.75">
      <c r="B265" s="74" t="str">
        <f>B261</f>
        <v>Term loan</v>
      </c>
      <c r="F265" s="75">
        <v>2721</v>
      </c>
      <c r="G265" s="79">
        <v>0</v>
      </c>
      <c r="H265" s="75">
        <f>F265+G265</f>
        <v>2721</v>
      </c>
    </row>
    <row r="266" spans="6:8" ht="12.75">
      <c r="F266" s="70"/>
      <c r="G266" s="70"/>
      <c r="H266" s="70"/>
    </row>
    <row r="267" spans="2:8" ht="13.5" thickBot="1">
      <c r="B267" s="8" t="s">
        <v>55</v>
      </c>
      <c r="F267" s="80">
        <f>F262+F265</f>
        <v>9255</v>
      </c>
      <c r="G267" s="80">
        <f>G262+G265</f>
        <v>29663</v>
      </c>
      <c r="H267" s="80">
        <f>SUM(F267:G267)</f>
        <v>38918</v>
      </c>
    </row>
    <row r="268" spans="7:8" ht="13.5" thickTop="1">
      <c r="G268" s="8"/>
      <c r="H268" s="70"/>
    </row>
    <row r="269" spans="2:7" ht="12.75">
      <c r="B269" s="8" t="s">
        <v>140</v>
      </c>
      <c r="G269" s="70"/>
    </row>
    <row r="270" ht="12.75">
      <c r="F270" s="70"/>
    </row>
    <row r="271" spans="1:2" ht="12.75">
      <c r="A271" s="62" t="s">
        <v>168</v>
      </c>
      <c r="B271" s="48" t="s">
        <v>141</v>
      </c>
    </row>
    <row r="275" spans="1:2" ht="12.75">
      <c r="A275" s="62" t="s">
        <v>169</v>
      </c>
      <c r="B275" s="48" t="s">
        <v>142</v>
      </c>
    </row>
    <row r="276" ht="12.75">
      <c r="A276" s="48"/>
    </row>
    <row r="277" ht="12.75">
      <c r="A277" s="48"/>
    </row>
    <row r="278" ht="12.75">
      <c r="A278" s="48"/>
    </row>
    <row r="279" ht="12.75">
      <c r="A279" s="48"/>
    </row>
    <row r="280" spans="1:2" ht="13.5" customHeight="1">
      <c r="A280" s="62" t="s">
        <v>170</v>
      </c>
      <c r="B280" s="48" t="s">
        <v>143</v>
      </c>
    </row>
    <row r="281" ht="13.5" customHeight="1"/>
    <row r="282" ht="13.5" customHeight="1"/>
    <row r="283" ht="13.5" customHeight="1"/>
    <row r="284" spans="1:2" ht="13.5" customHeight="1">
      <c r="A284" s="62" t="s">
        <v>171</v>
      </c>
      <c r="B284" s="48" t="s">
        <v>144</v>
      </c>
    </row>
    <row r="285" ht="13.5" customHeight="1"/>
    <row r="286" ht="13.5" customHeight="1"/>
    <row r="287" ht="13.5" customHeight="1"/>
    <row r="288" spans="7:8" ht="13.5" customHeight="1">
      <c r="G288" s="45" t="s">
        <v>181</v>
      </c>
      <c r="H288" s="45" t="s">
        <v>207</v>
      </c>
    </row>
    <row r="289" spans="7:8" ht="13.5" customHeight="1">
      <c r="G289" s="45" t="s">
        <v>208</v>
      </c>
      <c r="H289" s="45" t="str">
        <f>G289</f>
        <v>30.6.2003</v>
      </c>
    </row>
    <row r="290" spans="2:8" ht="13.5" customHeight="1">
      <c r="B290" s="8" t="s">
        <v>209</v>
      </c>
      <c r="G290" s="10">
        <f>'income statement'!D24</f>
        <v>1054</v>
      </c>
      <c r="H290" s="92">
        <f>'income statement'!G24</f>
        <v>1320</v>
      </c>
    </row>
    <row r="291" spans="2:8" ht="13.5" customHeight="1">
      <c r="B291" s="8" t="s">
        <v>210</v>
      </c>
      <c r="G291" s="10">
        <v>40000</v>
      </c>
      <c r="H291" s="92">
        <v>40000</v>
      </c>
    </row>
    <row r="292" spans="2:8" ht="13.5" customHeight="1" thickBot="1">
      <c r="B292" s="8" t="s">
        <v>211</v>
      </c>
      <c r="G292" s="97">
        <f>G290/G291*100</f>
        <v>2.635</v>
      </c>
      <c r="H292" s="97">
        <f>H290/H291*100</f>
        <v>3.3000000000000003</v>
      </c>
    </row>
    <row r="293" ht="13.5" customHeight="1">
      <c r="G293" s="81"/>
    </row>
    <row r="294" spans="1:7" ht="13.5" customHeight="1">
      <c r="A294" s="62" t="s">
        <v>172</v>
      </c>
      <c r="B294" s="48" t="s">
        <v>145</v>
      </c>
      <c r="G294" s="81"/>
    </row>
    <row r="295" ht="13.5" customHeight="1"/>
    <row r="296" ht="13.5" customHeight="1"/>
    <row r="297" ht="13.5" customHeight="1"/>
    <row r="419" spans="7:10" s="41" customFormat="1" ht="12.75">
      <c r="G419" s="11"/>
      <c r="J419" s="11"/>
    </row>
    <row r="420" spans="1:10" s="41" customFormat="1" ht="12.75">
      <c r="A420" s="82"/>
      <c r="G420" s="11"/>
      <c r="J420" s="11"/>
    </row>
    <row r="421" spans="7:10" s="41" customFormat="1" ht="12.75">
      <c r="G421" s="11"/>
      <c r="J421" s="11"/>
    </row>
    <row r="422" spans="7:10" s="41" customFormat="1" ht="12.75">
      <c r="G422" s="11"/>
      <c r="J422" s="11"/>
    </row>
    <row r="423" spans="7:10" s="41" customFormat="1" ht="12.75">
      <c r="G423" s="11"/>
      <c r="J423" s="11"/>
    </row>
    <row r="424" spans="7:10" s="41" customFormat="1" ht="12.75">
      <c r="G424" s="11"/>
      <c r="J424" s="11"/>
    </row>
    <row r="425" spans="1:10" s="41" customFormat="1" ht="12.75">
      <c r="A425" s="82"/>
      <c r="G425" s="11"/>
      <c r="J425" s="11"/>
    </row>
    <row r="426" spans="7:10" s="41" customFormat="1" ht="12.75">
      <c r="G426" s="11"/>
      <c r="J426" s="11"/>
    </row>
    <row r="427" spans="7:10" s="41" customFormat="1" ht="12.75">
      <c r="G427" s="11"/>
      <c r="J427" s="11"/>
    </row>
    <row r="428" spans="7:10" s="41" customFormat="1" ht="12.75">
      <c r="G428" s="11"/>
      <c r="J428" s="11"/>
    </row>
    <row r="429" spans="1:10" s="41" customFormat="1" ht="12.75">
      <c r="A429" s="82"/>
      <c r="G429" s="11"/>
      <c r="J429" s="11"/>
    </row>
    <row r="430" spans="1:10" s="41" customFormat="1" ht="12.75">
      <c r="A430" s="82"/>
      <c r="E430" s="83"/>
      <c r="F430" s="83"/>
      <c r="G430" s="11"/>
      <c r="J430" s="11"/>
    </row>
    <row r="431" spans="5:10" s="41" customFormat="1" ht="12.75">
      <c r="E431" s="84"/>
      <c r="F431" s="84"/>
      <c r="G431" s="11"/>
      <c r="J431" s="11"/>
    </row>
    <row r="432" spans="5:10" s="41" customFormat="1" ht="12.75">
      <c r="E432" s="73"/>
      <c r="F432" s="11"/>
      <c r="G432" s="11"/>
      <c r="J432" s="11"/>
    </row>
    <row r="433" spans="7:10" s="41" customFormat="1" ht="12.75">
      <c r="G433" s="11"/>
      <c r="J433" s="11"/>
    </row>
    <row r="434" spans="7:10" s="41" customFormat="1" ht="12.75">
      <c r="G434" s="11"/>
      <c r="J434" s="11"/>
    </row>
    <row r="435" spans="7:10" s="41" customFormat="1" ht="12.75">
      <c r="G435" s="11"/>
      <c r="J435" s="11"/>
    </row>
    <row r="436" spans="7:10" s="41" customFormat="1" ht="12.75">
      <c r="G436" s="11"/>
      <c r="J436" s="11"/>
    </row>
    <row r="437" spans="7:10" s="41" customFormat="1" ht="12.75">
      <c r="G437" s="11"/>
      <c r="J437" s="11"/>
    </row>
    <row r="438" spans="7:10" s="41" customFormat="1" ht="12.75">
      <c r="G438" s="11"/>
      <c r="J438" s="11"/>
    </row>
    <row r="439" spans="7:10" s="41" customFormat="1" ht="12.75">
      <c r="G439" s="11"/>
      <c r="J439" s="11"/>
    </row>
    <row r="440" spans="7:10" s="41" customFormat="1" ht="12.75">
      <c r="G440" s="11"/>
      <c r="J440" s="11"/>
    </row>
    <row r="441" spans="7:10" s="41" customFormat="1" ht="12.75">
      <c r="G441" s="11"/>
      <c r="J441" s="11"/>
    </row>
    <row r="442" spans="7:10" s="41" customFormat="1" ht="12.75">
      <c r="G442" s="11"/>
      <c r="J442" s="11"/>
    </row>
    <row r="443" spans="7:10" s="41" customFormat="1" ht="12.75">
      <c r="G443" s="11"/>
      <c r="J443" s="11"/>
    </row>
    <row r="444" spans="7:10" s="41" customFormat="1" ht="12.75">
      <c r="G444" s="11"/>
      <c r="J444" s="11"/>
    </row>
    <row r="445" spans="7:10" s="41" customFormat="1" ht="12.75">
      <c r="G445" s="11"/>
      <c r="J445" s="11"/>
    </row>
    <row r="446" spans="7:10" s="41" customFormat="1" ht="12.75">
      <c r="G446" s="11"/>
      <c r="J446" s="11"/>
    </row>
    <row r="447" spans="7:10" s="41" customFormat="1" ht="12.75">
      <c r="G447" s="11"/>
      <c r="J447" s="11"/>
    </row>
    <row r="448" spans="7:10" s="41" customFormat="1" ht="12.75">
      <c r="G448" s="11"/>
      <c r="J448" s="11"/>
    </row>
    <row r="449" spans="7:10" s="41" customFormat="1" ht="12.75">
      <c r="G449" s="11"/>
      <c r="J449" s="11"/>
    </row>
    <row r="450" spans="7:10" s="41" customFormat="1" ht="12.75">
      <c r="G450" s="11"/>
      <c r="J450" s="11"/>
    </row>
    <row r="451" spans="7:10" s="41" customFormat="1" ht="12.75">
      <c r="G451" s="11"/>
      <c r="J451" s="11"/>
    </row>
    <row r="452" spans="1:10" s="41" customFormat="1" ht="12.75">
      <c r="A452" s="82"/>
      <c r="G452" s="11"/>
      <c r="J452" s="11"/>
    </row>
    <row r="453" spans="7:10" s="41" customFormat="1" ht="12.75">
      <c r="G453" s="11"/>
      <c r="J453" s="11"/>
    </row>
    <row r="454" spans="1:10" s="41" customFormat="1" ht="12.75">
      <c r="A454" s="82"/>
      <c r="G454" s="11"/>
      <c r="J454" s="11"/>
    </row>
    <row r="455" spans="1:10" s="41" customFormat="1" ht="12.75">
      <c r="A455" s="82"/>
      <c r="G455" s="11"/>
      <c r="J455" s="11"/>
    </row>
    <row r="456" spans="7:10" s="41" customFormat="1" ht="12.75">
      <c r="G456" s="11"/>
      <c r="J456" s="11"/>
    </row>
    <row r="457" spans="7:10" s="41" customFormat="1" ht="12.75">
      <c r="G457" s="11"/>
      <c r="J457" s="11"/>
    </row>
    <row r="458" spans="6:10" s="41" customFormat="1" ht="12.75">
      <c r="F458" s="84"/>
      <c r="G458" s="11"/>
      <c r="J458" s="11"/>
    </row>
    <row r="459" spans="7:10" s="41" customFormat="1" ht="12.75">
      <c r="G459" s="11"/>
      <c r="J459" s="11"/>
    </row>
    <row r="460" spans="1:10" s="41" customFormat="1" ht="12.75">
      <c r="A460" s="82"/>
      <c r="G460" s="11"/>
      <c r="J460" s="11"/>
    </row>
    <row r="461" spans="7:10" s="41" customFormat="1" ht="12.75">
      <c r="G461" s="11"/>
      <c r="J461" s="11"/>
    </row>
    <row r="462" spans="7:10" s="41" customFormat="1" ht="12.75">
      <c r="G462" s="11"/>
      <c r="J462" s="11"/>
    </row>
    <row r="463" spans="7:10" s="41" customFormat="1" ht="12.75">
      <c r="G463" s="11"/>
      <c r="J463" s="11"/>
    </row>
    <row r="464" spans="7:10" s="41" customFormat="1" ht="12.75">
      <c r="G464" s="11"/>
      <c r="J464" s="11"/>
    </row>
    <row r="465" spans="7:10" s="41" customFormat="1" ht="12.75">
      <c r="G465" s="11"/>
      <c r="J465" s="11"/>
    </row>
    <row r="466" spans="7:10" s="41" customFormat="1" ht="12.75">
      <c r="G466" s="11"/>
      <c r="J466" s="11"/>
    </row>
    <row r="467" spans="7:10" s="41" customFormat="1" ht="12.75">
      <c r="G467" s="11"/>
      <c r="J467" s="11"/>
    </row>
    <row r="468" spans="7:10" s="41" customFormat="1" ht="12.75">
      <c r="G468" s="11"/>
      <c r="J468" s="11"/>
    </row>
    <row r="469" spans="7:10" s="41" customFormat="1" ht="12.75">
      <c r="G469" s="11"/>
      <c r="J469" s="11"/>
    </row>
    <row r="470" spans="7:10" s="41" customFormat="1" ht="12.75">
      <c r="G470" s="11"/>
      <c r="J470" s="11"/>
    </row>
    <row r="471" spans="7:10" s="41" customFormat="1" ht="12.75">
      <c r="G471" s="11"/>
      <c r="J471" s="11"/>
    </row>
    <row r="472" spans="7:10" s="41" customFormat="1" ht="12.75">
      <c r="G472" s="11"/>
      <c r="J472" s="11"/>
    </row>
    <row r="473" spans="7:10" s="41" customFormat="1" ht="12.75">
      <c r="G473" s="11"/>
      <c r="J473" s="11"/>
    </row>
    <row r="474" spans="7:10" s="41" customFormat="1" ht="12.75">
      <c r="G474" s="11"/>
      <c r="J474" s="11"/>
    </row>
    <row r="475" spans="1:10" s="41" customFormat="1" ht="12.75">
      <c r="A475" s="82"/>
      <c r="G475" s="11"/>
      <c r="J475" s="11"/>
    </row>
    <row r="476" spans="6:10" s="41" customFormat="1" ht="12.75">
      <c r="F476" s="84"/>
      <c r="G476" s="11"/>
      <c r="J476" s="11"/>
    </row>
    <row r="477" spans="7:10" s="41" customFormat="1" ht="12.75">
      <c r="G477" s="11"/>
      <c r="J477" s="11"/>
    </row>
    <row r="478" spans="7:10" s="41" customFormat="1" ht="12.75">
      <c r="G478" s="11"/>
      <c r="J478" s="11"/>
    </row>
    <row r="479" spans="7:10" s="41" customFormat="1" ht="12.75">
      <c r="G479" s="11"/>
      <c r="J479" s="11"/>
    </row>
    <row r="480" spans="4:10" s="41" customFormat="1" ht="12.75">
      <c r="D480" s="83"/>
      <c r="E480" s="83"/>
      <c r="F480" s="83"/>
      <c r="G480" s="11"/>
      <c r="J480" s="11"/>
    </row>
    <row r="481" spans="4:10" s="41" customFormat="1" ht="12.75">
      <c r="D481" s="83"/>
      <c r="E481" s="83"/>
      <c r="F481" s="83"/>
      <c r="G481" s="11"/>
      <c r="J481" s="11"/>
    </row>
    <row r="482" spans="1:10" s="41" customFormat="1" ht="12.75">
      <c r="A482" s="85"/>
      <c r="D482" s="11"/>
      <c r="E482" s="11"/>
      <c r="F482" s="70"/>
      <c r="G482" s="11"/>
      <c r="J482" s="11"/>
    </row>
    <row r="483" spans="1:10" s="41" customFormat="1" ht="12.75">
      <c r="A483" s="85"/>
      <c r="D483" s="11"/>
      <c r="E483" s="11"/>
      <c r="F483" s="70"/>
      <c r="G483" s="11"/>
      <c r="H483" s="70"/>
      <c r="J483" s="11"/>
    </row>
    <row r="484" spans="1:10" s="41" customFormat="1" ht="12.75">
      <c r="A484" s="85"/>
      <c r="D484" s="11"/>
      <c r="E484" s="11"/>
      <c r="F484" s="70"/>
      <c r="G484" s="11"/>
      <c r="H484" s="70"/>
      <c r="J484" s="11"/>
    </row>
    <row r="485" spans="1:10" s="41" customFormat="1" ht="12.75">
      <c r="A485" s="85"/>
      <c r="D485" s="11"/>
      <c r="E485" s="11"/>
      <c r="F485" s="70"/>
      <c r="G485" s="11"/>
      <c r="J485" s="11"/>
    </row>
    <row r="486" spans="1:10" s="41" customFormat="1" ht="12.75">
      <c r="A486" s="85"/>
      <c r="D486" s="11"/>
      <c r="E486" s="11"/>
      <c r="F486" s="11"/>
      <c r="G486" s="11"/>
      <c r="H486" s="70"/>
      <c r="I486" s="70"/>
      <c r="J486" s="11"/>
    </row>
    <row r="487" spans="1:10" s="41" customFormat="1" ht="12.75">
      <c r="A487" s="85"/>
      <c r="D487" s="85"/>
      <c r="E487" s="73"/>
      <c r="F487" s="11"/>
      <c r="G487" s="11"/>
      <c r="J487" s="11"/>
    </row>
    <row r="488" spans="4:10" s="41" customFormat="1" ht="12.75">
      <c r="D488" s="11"/>
      <c r="E488" s="70"/>
      <c r="F488" s="11"/>
      <c r="G488" s="11"/>
      <c r="J488" s="11"/>
    </row>
    <row r="489" spans="4:10" s="41" customFormat="1" ht="12.75">
      <c r="D489" s="70"/>
      <c r="G489" s="11"/>
      <c r="J489" s="11"/>
    </row>
    <row r="490" spans="4:10" s="41" customFormat="1" ht="12.75">
      <c r="D490" s="70"/>
      <c r="G490" s="11"/>
      <c r="J490" s="11"/>
    </row>
    <row r="491" spans="1:10" s="41" customFormat="1" ht="12.75">
      <c r="A491" s="85"/>
      <c r="D491" s="70"/>
      <c r="F491" s="70"/>
      <c r="G491" s="11"/>
      <c r="J491" s="11"/>
    </row>
    <row r="492" spans="4:10" s="41" customFormat="1" ht="12.75">
      <c r="D492" s="70"/>
      <c r="E492" s="70"/>
      <c r="F492" s="70"/>
      <c r="G492" s="11"/>
      <c r="J492" s="11"/>
    </row>
    <row r="493" spans="4:10" s="41" customFormat="1" ht="12.75">
      <c r="D493" s="70"/>
      <c r="E493" s="70"/>
      <c r="F493" s="70"/>
      <c r="G493" s="11"/>
      <c r="J493" s="11"/>
    </row>
    <row r="494" spans="6:10" s="41" customFormat="1" ht="12.75">
      <c r="F494" s="70"/>
      <c r="G494" s="11"/>
      <c r="J494" s="11"/>
    </row>
    <row r="495" spans="6:10" s="41" customFormat="1" ht="12.75">
      <c r="F495" s="70"/>
      <c r="G495" s="11"/>
      <c r="J495" s="11"/>
    </row>
    <row r="496" spans="6:10" s="41" customFormat="1" ht="12.75">
      <c r="F496" s="70"/>
      <c r="G496" s="11"/>
      <c r="J496" s="11"/>
    </row>
    <row r="497" spans="6:10" s="41" customFormat="1" ht="12.75">
      <c r="F497" s="70"/>
      <c r="G497" s="11"/>
      <c r="J497" s="11"/>
    </row>
    <row r="498" spans="7:10" s="41" customFormat="1" ht="12.75">
      <c r="G498" s="11"/>
      <c r="J498" s="11"/>
    </row>
    <row r="499" spans="7:10" s="41" customFormat="1" ht="12.75">
      <c r="G499" s="11"/>
      <c r="J499" s="11"/>
    </row>
    <row r="500" spans="7:10" s="41" customFormat="1" ht="12.75">
      <c r="G500" s="11"/>
      <c r="J500" s="11"/>
    </row>
    <row r="501" spans="7:10" s="41" customFormat="1" ht="12.75">
      <c r="G501" s="11"/>
      <c r="J501" s="11"/>
    </row>
    <row r="502" spans="7:10" s="41" customFormat="1" ht="12.75">
      <c r="G502" s="11"/>
      <c r="J502" s="11"/>
    </row>
    <row r="503" spans="7:10" s="41" customFormat="1" ht="12.75">
      <c r="G503" s="11"/>
      <c r="J503" s="11"/>
    </row>
    <row r="504" spans="7:10" s="41" customFormat="1" ht="12.75">
      <c r="G504" s="11"/>
      <c r="J504" s="11"/>
    </row>
    <row r="505" spans="7:10" s="41" customFormat="1" ht="12.75">
      <c r="G505" s="11"/>
      <c r="J505" s="11"/>
    </row>
    <row r="506" spans="7:10" s="41" customFormat="1" ht="12.75">
      <c r="G506" s="11"/>
      <c r="J506" s="11"/>
    </row>
    <row r="507" spans="7:10" s="41" customFormat="1" ht="12.75">
      <c r="G507" s="11"/>
      <c r="J507" s="11"/>
    </row>
    <row r="508" spans="7:10" s="41" customFormat="1" ht="12.75">
      <c r="G508" s="11"/>
      <c r="J508" s="11"/>
    </row>
    <row r="509" spans="7:10" s="41" customFormat="1" ht="12.75">
      <c r="G509" s="11"/>
      <c r="J509" s="11"/>
    </row>
    <row r="510" spans="7:10" s="41" customFormat="1" ht="12.75">
      <c r="G510" s="11"/>
      <c r="J510" s="11"/>
    </row>
    <row r="511" spans="7:10" s="41" customFormat="1" ht="12.75">
      <c r="G511" s="11"/>
      <c r="J511" s="11"/>
    </row>
    <row r="512" spans="7:10" s="41" customFormat="1" ht="12.75">
      <c r="G512" s="11"/>
      <c r="J512" s="11"/>
    </row>
    <row r="513" spans="7:10" s="41" customFormat="1" ht="12.75">
      <c r="G513" s="11"/>
      <c r="J513" s="11"/>
    </row>
    <row r="514" spans="7:10" s="41" customFormat="1" ht="12.75">
      <c r="G514" s="11"/>
      <c r="J514" s="11"/>
    </row>
    <row r="515" spans="7:10" s="41" customFormat="1" ht="12.75">
      <c r="G515" s="11"/>
      <c r="J515" s="11"/>
    </row>
    <row r="516" spans="7:10" s="41" customFormat="1" ht="12.75">
      <c r="G516" s="11"/>
      <c r="J516" s="11"/>
    </row>
    <row r="517" spans="7:10" s="41" customFormat="1" ht="12.75">
      <c r="G517" s="11"/>
      <c r="J517" s="11"/>
    </row>
    <row r="518" spans="7:10" s="41" customFormat="1" ht="12.75">
      <c r="G518" s="11"/>
      <c r="J518" s="11"/>
    </row>
    <row r="519" spans="7:10" s="41" customFormat="1" ht="12.75">
      <c r="G519" s="11"/>
      <c r="J519" s="11"/>
    </row>
    <row r="520" spans="7:10" s="41" customFormat="1" ht="12.75">
      <c r="G520" s="11"/>
      <c r="J520" s="11"/>
    </row>
    <row r="521" spans="4:10" s="41" customFormat="1" ht="12.75">
      <c r="D521" s="11"/>
      <c r="E521" s="11"/>
      <c r="F521" s="11"/>
      <c r="G521" s="11"/>
      <c r="J521" s="11"/>
    </row>
    <row r="522" spans="4:10" s="41" customFormat="1" ht="12.75">
      <c r="D522" s="11"/>
      <c r="E522" s="86"/>
      <c r="F522" s="11"/>
      <c r="G522" s="11"/>
      <c r="J522" s="11"/>
    </row>
    <row r="523" spans="1:10" s="41" customFormat="1" ht="12.75">
      <c r="A523" s="82"/>
      <c r="G523" s="11"/>
      <c r="J523" s="11"/>
    </row>
    <row r="524" spans="7:10" s="41" customFormat="1" ht="12.75">
      <c r="G524" s="11"/>
      <c r="J524" s="11"/>
    </row>
    <row r="525" spans="4:10" s="41" customFormat="1" ht="12.75">
      <c r="D525" s="84"/>
      <c r="E525" s="84"/>
      <c r="F525" s="84"/>
      <c r="G525" s="11"/>
      <c r="J525" s="11"/>
    </row>
    <row r="526" spans="4:10" s="41" customFormat="1" ht="12.75">
      <c r="D526" s="84"/>
      <c r="E526" s="84"/>
      <c r="F526" s="84"/>
      <c r="G526" s="11"/>
      <c r="J526" s="11"/>
    </row>
    <row r="527" spans="4:10" s="41" customFormat="1" ht="12.75">
      <c r="D527" s="11"/>
      <c r="E527" s="11"/>
      <c r="F527" s="87"/>
      <c r="G527" s="11"/>
      <c r="J527" s="11"/>
    </row>
    <row r="528" spans="7:10" s="41" customFormat="1" ht="12.75">
      <c r="G528" s="11"/>
      <c r="J528" s="11"/>
    </row>
    <row r="529" spans="7:10" s="41" customFormat="1" ht="12.75">
      <c r="G529" s="11"/>
      <c r="J529" s="11"/>
    </row>
    <row r="530" spans="7:10" s="41" customFormat="1" ht="12.75">
      <c r="G530" s="11"/>
      <c r="J530" s="11"/>
    </row>
    <row r="531" spans="7:10" s="41" customFormat="1" ht="12.75">
      <c r="G531" s="11"/>
      <c r="J531" s="11"/>
    </row>
    <row r="532" spans="7:10" s="41" customFormat="1" ht="12.75">
      <c r="G532" s="11"/>
      <c r="J532" s="11"/>
    </row>
    <row r="533" spans="7:10" s="41" customFormat="1" ht="12.75">
      <c r="G533" s="11"/>
      <c r="J533" s="11"/>
    </row>
    <row r="534" spans="7:10" s="41" customFormat="1" ht="12.75">
      <c r="G534" s="11"/>
      <c r="J534" s="11"/>
    </row>
    <row r="535" spans="7:10" s="41" customFormat="1" ht="12.75">
      <c r="G535" s="11"/>
      <c r="J535" s="11"/>
    </row>
    <row r="536" spans="7:10" s="41" customFormat="1" ht="12.75">
      <c r="G536" s="11"/>
      <c r="J536" s="11"/>
    </row>
    <row r="537" spans="7:10" s="41" customFormat="1" ht="12.75">
      <c r="G537" s="11"/>
      <c r="J537" s="11"/>
    </row>
    <row r="538" spans="1:10" s="41" customFormat="1" ht="12.75">
      <c r="A538" s="82"/>
      <c r="G538" s="11"/>
      <c r="J538" s="11"/>
    </row>
    <row r="539" spans="5:10" s="41" customFormat="1" ht="12.75">
      <c r="E539" s="84"/>
      <c r="F539" s="84"/>
      <c r="G539" s="11"/>
      <c r="J539" s="11"/>
    </row>
    <row r="540" spans="1:10" s="41" customFormat="1" ht="12.75">
      <c r="A540" s="82"/>
      <c r="E540" s="84"/>
      <c r="F540" s="84"/>
      <c r="G540" s="11"/>
      <c r="J540" s="11"/>
    </row>
    <row r="541" spans="5:10" s="41" customFormat="1" ht="12.75">
      <c r="E541" s="84"/>
      <c r="F541" s="84"/>
      <c r="G541" s="11"/>
      <c r="J541" s="11"/>
    </row>
    <row r="542" spans="5:10" s="41" customFormat="1" ht="12.75">
      <c r="E542" s="11"/>
      <c r="F542" s="11"/>
      <c r="G542" s="11"/>
      <c r="J542" s="11"/>
    </row>
    <row r="543" spans="7:10" s="41" customFormat="1" ht="12.75">
      <c r="G543" s="11"/>
      <c r="J543" s="11"/>
    </row>
    <row r="544" spans="7:10" s="41" customFormat="1" ht="12.75">
      <c r="G544" s="11"/>
      <c r="J544" s="11"/>
    </row>
    <row r="545" spans="5:10" s="41" customFormat="1" ht="12.75">
      <c r="E545" s="11"/>
      <c r="F545" s="11"/>
      <c r="G545" s="11"/>
      <c r="J545" s="11"/>
    </row>
    <row r="546" spans="5:10" s="41" customFormat="1" ht="12.75">
      <c r="E546" s="11"/>
      <c r="F546" s="11"/>
      <c r="G546" s="11"/>
      <c r="J546" s="11"/>
    </row>
    <row r="547" spans="5:10" s="41" customFormat="1" ht="12.75">
      <c r="E547" s="11"/>
      <c r="F547" s="11"/>
      <c r="G547" s="11"/>
      <c r="J547" s="11"/>
    </row>
    <row r="548" spans="7:10" s="41" customFormat="1" ht="12.75">
      <c r="G548" s="11"/>
      <c r="J548" s="11"/>
    </row>
    <row r="549" spans="7:10" s="41" customFormat="1" ht="12.75">
      <c r="G549" s="11"/>
      <c r="J549" s="11"/>
    </row>
    <row r="550" spans="7:10" s="41" customFormat="1" ht="12.75">
      <c r="G550" s="11"/>
      <c r="J550" s="11"/>
    </row>
    <row r="551" spans="7:10" s="41" customFormat="1" ht="12.75">
      <c r="G551" s="11"/>
      <c r="J551" s="11"/>
    </row>
    <row r="552" spans="7:10" s="41" customFormat="1" ht="12.75">
      <c r="G552" s="11"/>
      <c r="J552" s="11"/>
    </row>
    <row r="553" spans="7:10" s="41" customFormat="1" ht="12.75">
      <c r="G553" s="11"/>
      <c r="J553" s="11"/>
    </row>
    <row r="554" spans="7:10" s="41" customFormat="1" ht="12.75">
      <c r="G554" s="11"/>
      <c r="J554" s="11"/>
    </row>
    <row r="555" spans="7:10" s="41" customFormat="1" ht="12.75">
      <c r="G555" s="11"/>
      <c r="J555" s="11"/>
    </row>
    <row r="556" spans="7:10" s="41" customFormat="1" ht="12.75">
      <c r="G556" s="11"/>
      <c r="J556" s="11"/>
    </row>
    <row r="557" spans="1:10" s="41" customFormat="1" ht="12.75">
      <c r="A557" s="82"/>
      <c r="G557" s="11"/>
      <c r="J557" s="11"/>
    </row>
    <row r="558" spans="7:10" s="41" customFormat="1" ht="12.75">
      <c r="G558" s="11"/>
      <c r="J558" s="11"/>
    </row>
    <row r="559" spans="7:10" s="41" customFormat="1" ht="12.75">
      <c r="G559" s="11"/>
      <c r="J559" s="11"/>
    </row>
    <row r="560" spans="7:10" s="41" customFormat="1" ht="12.75">
      <c r="G560" s="11"/>
      <c r="J560" s="11"/>
    </row>
    <row r="561" spans="7:10" s="41" customFormat="1" ht="12.75">
      <c r="G561" s="11"/>
      <c r="J561" s="11"/>
    </row>
    <row r="562" spans="7:10" s="41" customFormat="1" ht="12.75">
      <c r="G562" s="11"/>
      <c r="J562" s="11"/>
    </row>
    <row r="563" spans="1:10" s="41" customFormat="1" ht="12.75">
      <c r="A563" s="82"/>
      <c r="G563" s="11"/>
      <c r="J563" s="11"/>
    </row>
    <row r="564" spans="1:10" s="41" customFormat="1" ht="12.75">
      <c r="A564" s="82"/>
      <c r="G564" s="11"/>
      <c r="J564" s="11"/>
    </row>
    <row r="565" spans="7:10" s="41" customFormat="1" ht="12.75">
      <c r="G565" s="11"/>
      <c r="J565" s="11"/>
    </row>
    <row r="566" spans="7:10" s="41" customFormat="1" ht="12.75">
      <c r="G566" s="11"/>
      <c r="J566" s="11"/>
    </row>
    <row r="567" spans="7:10" s="41" customFormat="1" ht="12.75">
      <c r="G567" s="11"/>
      <c r="J567" s="11"/>
    </row>
    <row r="568" spans="7:10" s="41" customFormat="1" ht="12.75">
      <c r="G568" s="11"/>
      <c r="J568" s="11"/>
    </row>
    <row r="569" spans="7:10" s="41" customFormat="1" ht="12.75">
      <c r="G569" s="11"/>
      <c r="J569" s="11"/>
    </row>
    <row r="570" spans="1:10" s="41" customFormat="1" ht="12.75">
      <c r="A570" s="82"/>
      <c r="G570" s="11"/>
      <c r="J570" s="11"/>
    </row>
    <row r="571" spans="7:10" s="41" customFormat="1" ht="12.75">
      <c r="G571" s="11"/>
      <c r="J571" s="11"/>
    </row>
    <row r="572" spans="7:10" s="41" customFormat="1" ht="12.75">
      <c r="G572" s="11"/>
      <c r="J572" s="11"/>
    </row>
    <row r="573" spans="7:10" s="41" customFormat="1" ht="12.75">
      <c r="G573" s="11"/>
      <c r="J573" s="11"/>
    </row>
    <row r="574" spans="7:10" s="41" customFormat="1" ht="12.75">
      <c r="G574" s="11"/>
      <c r="J574" s="11"/>
    </row>
    <row r="575" spans="7:10" s="41" customFormat="1" ht="12.75">
      <c r="G575" s="11"/>
      <c r="J575" s="11"/>
    </row>
    <row r="576" spans="7:10" s="41" customFormat="1" ht="12.75">
      <c r="G576" s="11"/>
      <c r="J576" s="11"/>
    </row>
    <row r="577" spans="7:10" s="41" customFormat="1" ht="12.75">
      <c r="G577" s="11"/>
      <c r="J577" s="11"/>
    </row>
    <row r="578" spans="7:10" s="41" customFormat="1" ht="12.75">
      <c r="G578" s="11"/>
      <c r="J578" s="11"/>
    </row>
    <row r="579" spans="1:10" s="41" customFormat="1" ht="12.75">
      <c r="A579" s="82"/>
      <c r="G579" s="11"/>
      <c r="J579" s="11"/>
    </row>
    <row r="580" spans="7:10" s="41" customFormat="1" ht="12.75">
      <c r="G580" s="11"/>
      <c r="J580" s="11"/>
    </row>
    <row r="581" spans="7:10" s="41" customFormat="1" ht="12.75">
      <c r="G581" s="11"/>
      <c r="J581" s="11"/>
    </row>
    <row r="582" spans="7:10" s="41" customFormat="1" ht="12.75">
      <c r="G582" s="11"/>
      <c r="J582" s="11"/>
    </row>
    <row r="583" spans="7:10" s="41" customFormat="1" ht="12.75">
      <c r="G583" s="11"/>
      <c r="J583" s="11"/>
    </row>
    <row r="584" spans="1:10" s="41" customFormat="1" ht="12.75">
      <c r="A584" s="82"/>
      <c r="G584" s="11"/>
      <c r="J584" s="11"/>
    </row>
    <row r="585" spans="1:10" s="41" customFormat="1" ht="12.75">
      <c r="A585" s="82"/>
      <c r="G585" s="11"/>
      <c r="J585" s="11"/>
    </row>
    <row r="586" spans="7:10" s="41" customFormat="1" ht="12.75">
      <c r="G586" s="11"/>
      <c r="J586" s="11"/>
    </row>
    <row r="587" spans="7:10" s="41" customFormat="1" ht="12.75">
      <c r="G587" s="11"/>
      <c r="J587" s="11"/>
    </row>
    <row r="588" spans="7:10" s="41" customFormat="1" ht="12.75">
      <c r="G588" s="11"/>
      <c r="J588" s="11"/>
    </row>
    <row r="589" spans="7:10" s="41" customFormat="1" ht="12.75">
      <c r="G589" s="11"/>
      <c r="J589" s="11"/>
    </row>
    <row r="590" spans="7:10" s="41" customFormat="1" ht="12.75">
      <c r="G590" s="11"/>
      <c r="J590" s="11"/>
    </row>
    <row r="591" spans="7:10" s="41" customFormat="1" ht="12.75">
      <c r="G591" s="11"/>
      <c r="J591" s="11"/>
    </row>
    <row r="592" spans="7:10" s="41" customFormat="1" ht="12.75">
      <c r="G592" s="11"/>
      <c r="J592" s="11"/>
    </row>
    <row r="593" spans="7:10" s="41" customFormat="1" ht="12.75">
      <c r="G593" s="11"/>
      <c r="J593" s="11"/>
    </row>
    <row r="594" spans="7:10" s="41" customFormat="1" ht="12.75">
      <c r="G594" s="11"/>
      <c r="J594" s="11"/>
    </row>
    <row r="595" spans="7:10" s="41" customFormat="1" ht="12.75">
      <c r="G595" s="11"/>
      <c r="J595" s="11"/>
    </row>
    <row r="596" spans="7:10" s="41" customFormat="1" ht="12.75">
      <c r="G596" s="11"/>
      <c r="J596" s="11"/>
    </row>
    <row r="597" spans="7:10" s="41" customFormat="1" ht="12.75">
      <c r="G597" s="11"/>
      <c r="J597" s="11"/>
    </row>
    <row r="598" spans="7:10" s="41" customFormat="1" ht="12.75">
      <c r="G598" s="11"/>
      <c r="J598" s="11"/>
    </row>
    <row r="599" spans="7:10" s="41" customFormat="1" ht="12.75">
      <c r="G599" s="11"/>
      <c r="J599" s="11"/>
    </row>
    <row r="600" spans="7:10" s="41" customFormat="1" ht="12.75">
      <c r="G600" s="11"/>
      <c r="J600" s="11"/>
    </row>
    <row r="601" spans="1:10" s="41" customFormat="1" ht="12.75">
      <c r="A601" s="82"/>
      <c r="G601" s="11"/>
      <c r="J601" s="11"/>
    </row>
    <row r="602" spans="7:10" s="41" customFormat="1" ht="12.75">
      <c r="G602" s="11"/>
      <c r="J602" s="11"/>
    </row>
  </sheetData>
  <mergeCells count="3">
    <mergeCell ref="G103:H103"/>
    <mergeCell ref="E50:F50"/>
    <mergeCell ref="G50:H50"/>
  </mergeCells>
  <printOptions/>
  <pageMargins left="0.56" right="0.49" top="1" bottom="1" header="0.5" footer="0.5"/>
  <pageSetup horizontalDpi="600" verticalDpi="600" orientation="portrait" scale="90" r:id="rId2"/>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F11" sqref="F11"/>
    </sheetView>
  </sheetViews>
  <sheetFormatPr defaultColWidth="9.00390625" defaultRowHeight="16.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TT</cp:lastModifiedBy>
  <cp:lastPrinted>2003-08-20T02:00:00Z</cp:lastPrinted>
  <dcterms:created xsi:type="dcterms:W3CDTF">1997-01-14T01:50:29Z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