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<sst xmlns="http://schemas.openxmlformats.org/spreadsheetml/2006/main" count="152" uniqueCount="111">
  <si>
    <t>POH HUAT RESOURCES HOLDINGS BERHAD</t>
  </si>
  <si>
    <t>As At</t>
  </si>
  <si>
    <t>Borrowings</t>
  </si>
  <si>
    <t>Revenue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</si>
  <si>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</si>
  <si>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</si>
  <si>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</si>
  <si>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</si>
  <si>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</si>
  <si>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</si>
  <si>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</si>
  <si>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</si>
  <si>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</si>
  <si>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</si>
  <si>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</si>
  <si>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</si>
  <si>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</si>
  <si>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</si>
  <si>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</si>
  <si>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</si>
  <si>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</si>
  <si>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</si>
  <si>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</si>
  <si>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</si>
  <si>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Interest paid</t>
  </si>
  <si>
    <t>Interest received</t>
  </si>
  <si>
    <t>Net purchase of fixed assets</t>
  </si>
  <si>
    <t>Net movements in borrowings</t>
  </si>
  <si>
    <t>RM</t>
  </si>
  <si>
    <t>(These figures have not been audited)</t>
  </si>
  <si>
    <t>Inventories</t>
  </si>
  <si>
    <t>Translation adjustment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</si>
  <si>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</si>
  <si>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</si>
  <si>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</si>
  <si>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</si>
  <si>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</si>
  <si>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</si>
  <si>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</si>
  <si>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</si>
  <si>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Cash &amp; cash equivalents at beginning of financial year</t>
  </si>
  <si>
    <t>Cost of  sales</t>
  </si>
  <si>
    <t>Gross profit</t>
  </si>
  <si>
    <t>Selling and distribution expenses</t>
  </si>
  <si>
    <t>Finance costs</t>
  </si>
  <si>
    <t>Minority interest</t>
  </si>
  <si>
    <t>Intangible assets</t>
  </si>
  <si>
    <t>Current assets</t>
  </si>
  <si>
    <t>Deposits, cash and bank balances</t>
  </si>
  <si>
    <t>Current liabilities</t>
  </si>
  <si>
    <t xml:space="preserve">Share capital </t>
  </si>
  <si>
    <t>NET CHANGE IN CASH &amp; CASH EQUIVALENTS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</si>
  <si>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</si>
  <si>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</si>
  <si>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</si>
  <si>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Cash &amp; cash equivalents comprise the followings :</t>
  </si>
  <si>
    <t xml:space="preserve">(The Condensed Consolidated Statement of Changes in Equity should be read in conjunction with the </t>
  </si>
  <si>
    <t>Depreciation</t>
  </si>
  <si>
    <t>Amortisation of goodwill on consolidation</t>
  </si>
  <si>
    <t>Other non-cash items</t>
  </si>
  <si>
    <t>3 months ended</t>
  </si>
  <si>
    <t>As at 1 Nov 2005</t>
  </si>
  <si>
    <t>Other income</t>
  </si>
  <si>
    <t>Adminstrative expenses</t>
  </si>
  <si>
    <t>Income tax expense</t>
  </si>
  <si>
    <t>Attributable to :</t>
  </si>
  <si>
    <t>Equity holders of the parent</t>
  </si>
  <si>
    <t>Earnings per share attributable</t>
  </si>
  <si>
    <t>Basic (sen)</t>
  </si>
  <si>
    <t>Diluted (sen)</t>
  </si>
  <si>
    <t xml:space="preserve">  to equity holders of the parent :</t>
  </si>
  <si>
    <t>ASSETS</t>
  </si>
  <si>
    <t>Property, plant and equipment</t>
  </si>
  <si>
    <t>Prepaid lease payments</t>
  </si>
  <si>
    <t>Non-current assets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</si>
  <si>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</si>
  <si>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</si>
  <si>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</si>
  <si>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</si>
  <si>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</si>
  <si>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</si>
  <si>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</si>
  <si>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Deferred tax liabilities</t>
  </si>
  <si>
    <t>TOTAL EQUITY AND LIABILITIES</t>
  </si>
  <si>
    <t>Minority</t>
  </si>
  <si>
    <t>Interest</t>
  </si>
  <si>
    <t>Equity</t>
  </si>
  <si>
    <t>Attributable to Equity Holders of the Parent</t>
  </si>
  <si>
    <t>Non-Distributable</t>
  </si>
  <si>
    <t>Distributable</t>
  </si>
  <si>
    <t>Profit for the period</t>
  </si>
  <si>
    <t>(restated)</t>
  </si>
  <si>
    <t>NET CASH USED IN INVESTING ACTIVITIES</t>
  </si>
  <si>
    <t>Profit before tax</t>
  </si>
  <si>
    <t>Taxation</t>
  </si>
  <si>
    <t>Annual Financial Report for the year ended 31st October 2006)</t>
  </si>
  <si>
    <t>Profit from operations</t>
  </si>
  <si>
    <t>Condensed Consolidated Income Statement</t>
  </si>
  <si>
    <t>Condensed Consolidated Balance Sheet</t>
  </si>
  <si>
    <t>Condensed Consolidated Statement of Changes in Equity</t>
  </si>
  <si>
    <t>As at 1 Nov 2006</t>
  </si>
  <si>
    <t>Profit before taxation</t>
  </si>
  <si>
    <t>CASH &amp; CASH EQUIVALENTS AT END OF FINANCIAL YEAR</t>
  </si>
  <si>
    <t>Other operating expenses</t>
  </si>
  <si>
    <t>Share-based payment</t>
  </si>
  <si>
    <t>NET CASH FLOW FROM FINANCING ACTIVITIES</t>
  </si>
  <si>
    <t>12 months ended</t>
  </si>
  <si>
    <t>For The Year Ended 31 October 2007</t>
  </si>
  <si>
    <t>As At 31 October 2007</t>
  </si>
  <si>
    <t>As at 31 October 2006</t>
  </si>
  <si>
    <t>As at 31 October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</si>
</sst>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dd/mm/yyyy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7" fontId="3" fillId="0" borderId="3" xfId="0" applyNumberFormat="1" applyFont="1" applyBorder="1" applyAlignment="1">
      <alignment/>
    </xf>
    <xf numFmtId="167" fontId="4" fillId="0" borderId="0" xfId="15" applyNumberFormat="1" applyFont="1" applyAlignment="1">
      <alignment/>
    </xf>
    <xf numFmtId="37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37" fontId="4" fillId="0" borderId="9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37" fontId="3" fillId="0" borderId="16" xfId="0" applyNumberFormat="1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7" fontId="4" fillId="0" borderId="6" xfId="15" applyNumberFormat="1" applyFont="1" applyBorder="1" applyAlignment="1">
      <alignment/>
    </xf>
    <xf numFmtId="43" fontId="4" fillId="0" borderId="0" xfId="15" applyFont="1" applyAlignment="1">
      <alignment/>
    </xf>
    <xf numFmtId="167" fontId="4" fillId="0" borderId="0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90" zoomScaleNormal="90" workbookViewId="0" topLeftCell="A1">
      <selection activeCell="E27" sqref="E27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16384" width="9.33203125" style="1" customWidth="1"/>
  </cols>
  <sheetData>
    <row r="1" spans="1:6" ht="15.75">
      <c r="A1" s="52" t="s">
        <v>0</v>
      </c>
      <c r="B1" s="52"/>
      <c r="C1" s="52"/>
      <c r="D1" s="52"/>
      <c r="E1" s="52"/>
      <c r="F1" s="52"/>
    </row>
    <row r="2" spans="1:6" ht="15.75">
      <c r="A2" s="52" t="s">
        <v>97</v>
      </c>
      <c r="B2" s="52"/>
      <c r="C2" s="52"/>
      <c r="D2" s="52"/>
      <c r="E2" s="52"/>
      <c r="F2" s="52"/>
    </row>
    <row r="3" spans="1:6" ht="15.75">
      <c r="A3" s="52" t="s">
        <v>107</v>
      </c>
      <c r="B3" s="52"/>
      <c r="C3" s="52"/>
      <c r="D3" s="52"/>
      <c r="E3" s="52"/>
      <c r="F3" s="52"/>
    </row>
    <row r="4" spans="1:6" ht="15.75">
      <c r="A4" s="26" t="s">
        <v>29</v>
      </c>
      <c r="B4" s="26"/>
      <c r="C4" s="26"/>
      <c r="D4" s="26"/>
      <c r="E4" s="26"/>
      <c r="F4" s="4"/>
    </row>
    <row r="6" spans="3:6" ht="15.75">
      <c r="C6" s="50" t="s">
        <v>60</v>
      </c>
      <c r="D6" s="50"/>
      <c r="E6" s="51" t="s">
        <v>106</v>
      </c>
      <c r="F6" s="51"/>
    </row>
    <row r="7" spans="3:6" ht="15.75">
      <c r="C7" s="13">
        <v>39386</v>
      </c>
      <c r="D7" s="13">
        <v>39021</v>
      </c>
      <c r="E7" s="13">
        <f>C7</f>
        <v>39386</v>
      </c>
      <c r="F7" s="13">
        <f>D7</f>
        <v>39021</v>
      </c>
    </row>
    <row r="8" spans="3:6" ht="15.75">
      <c r="C8" s="13" t="s">
        <v>28</v>
      </c>
      <c r="D8" s="13" t="s">
        <v>28</v>
      </c>
      <c r="E8" s="13" t="s">
        <v>28</v>
      </c>
      <c r="F8" s="13" t="s">
        <v>28</v>
      </c>
    </row>
    <row r="9" spans="3:6" ht="15.75">
      <c r="C9" s="6"/>
      <c r="D9" s="6"/>
      <c r="E9" s="6"/>
      <c r="F9" s="6"/>
    </row>
    <row r="10" spans="2:6" s="8" customFormat="1" ht="15">
      <c r="B10" s="8" t="s">
        <v>3</v>
      </c>
      <c r="C10" s="9">
        <v>106960146</v>
      </c>
      <c r="D10" s="9">
        <v>93812878</v>
      </c>
      <c r="E10" s="9">
        <v>409382595</v>
      </c>
      <c r="F10" s="9">
        <v>363967502</v>
      </c>
    </row>
    <row r="11" spans="2:6" s="8" customFormat="1" ht="15">
      <c r="B11" s="8" t="s">
        <v>41</v>
      </c>
      <c r="C11" s="9">
        <v>-86224825</v>
      </c>
      <c r="D11" s="9">
        <v>-77961118</v>
      </c>
      <c r="E11" s="9">
        <v>-347071821</v>
      </c>
      <c r="F11" s="9">
        <v>-314974474</v>
      </c>
    </row>
    <row r="12" spans="2:6" s="8" customFormat="1" ht="15">
      <c r="B12" s="8" t="s">
        <v>42</v>
      </c>
      <c r="C12" s="14">
        <f>SUM(C10:C11)</f>
        <v>20735321</v>
      </c>
      <c r="D12" s="14">
        <f>SUM(D10:D11)</f>
        <v>15851760</v>
      </c>
      <c r="E12" s="14">
        <f>SUM(E10:E11)</f>
        <v>62310774</v>
      </c>
      <c r="F12" s="14">
        <f>SUM(F10:F11)</f>
        <v>48993028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62</v>
      </c>
      <c r="C14" s="9">
        <v>998674</v>
      </c>
      <c r="D14" s="9">
        <f>8901+37981</f>
        <v>46882</v>
      </c>
      <c r="E14" s="9">
        <v>1291145</v>
      </c>
      <c r="F14" s="9">
        <v>291607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43</v>
      </c>
      <c r="C16" s="9">
        <v>-5502468</v>
      </c>
      <c r="D16" s="9">
        <v>-4666806</v>
      </c>
      <c r="E16" s="9">
        <v>-20279201</v>
      </c>
      <c r="F16" s="9">
        <v>-18544276</v>
      </c>
    </row>
    <row r="17" spans="2:6" s="8" customFormat="1" ht="15">
      <c r="B17" s="8" t="s">
        <v>63</v>
      </c>
      <c r="C17" s="21">
        <v>-3627385</v>
      </c>
      <c r="D17" s="9">
        <v>-3928984</v>
      </c>
      <c r="E17" s="9">
        <v>-13551413</v>
      </c>
      <c r="F17" s="9">
        <v>-15118974</v>
      </c>
    </row>
    <row r="18" spans="2:6" s="8" customFormat="1" ht="15">
      <c r="B18" s="8" t="s">
        <v>103</v>
      </c>
      <c r="C18" s="42">
        <v>-2465429</v>
      </c>
      <c r="D18" s="42">
        <v>-37981</v>
      </c>
      <c r="E18" s="42">
        <v>-5548086</v>
      </c>
      <c r="F18" s="42">
        <v>-1814041</v>
      </c>
    </row>
    <row r="19" spans="2:6" s="8" customFormat="1" ht="15">
      <c r="B19" s="8" t="s">
        <v>96</v>
      </c>
      <c r="C19" s="21">
        <f>SUM(C12:C18)</f>
        <v>10138713</v>
      </c>
      <c r="D19" s="21">
        <f>SUM(D12:D18)</f>
        <v>7264871</v>
      </c>
      <c r="E19" s="21">
        <f>SUM(E12:E18)</f>
        <v>24223219</v>
      </c>
      <c r="F19" s="21">
        <f>SUM(F12:F18)</f>
        <v>13807344</v>
      </c>
    </row>
    <row r="20" spans="2:6" s="8" customFormat="1" ht="15">
      <c r="B20" s="8" t="s">
        <v>44</v>
      </c>
      <c r="C20" s="9">
        <v>-1113518</v>
      </c>
      <c r="D20" s="9">
        <v>-1126239</v>
      </c>
      <c r="E20" s="9">
        <v>-4445195</v>
      </c>
      <c r="F20" s="9">
        <v>-4603444</v>
      </c>
    </row>
    <row r="21" spans="2:6" s="8" customFormat="1" ht="15">
      <c r="B21" s="8" t="s">
        <v>93</v>
      </c>
      <c r="C21" s="14">
        <f>SUM(C19:C20)</f>
        <v>9025195</v>
      </c>
      <c r="D21" s="14">
        <f>SUM(D19:D20)</f>
        <v>6138632</v>
      </c>
      <c r="E21" s="14">
        <f>SUM(E19:E20)</f>
        <v>19778024</v>
      </c>
      <c r="F21" s="14">
        <f>SUM(F19:F20)</f>
        <v>9203900</v>
      </c>
    </row>
    <row r="22" spans="2:6" s="8" customFormat="1" ht="15">
      <c r="B22" s="8" t="s">
        <v>64</v>
      </c>
      <c r="C22" s="9">
        <v>-830423</v>
      </c>
      <c r="D22" s="9">
        <v>-1099426</v>
      </c>
      <c r="E22" s="9">
        <v>-2129905</v>
      </c>
      <c r="F22" s="9">
        <v>-1613103</v>
      </c>
    </row>
    <row r="23" spans="2:6" s="8" customFormat="1" ht="15.75" thickBot="1">
      <c r="B23" s="8" t="s">
        <v>90</v>
      </c>
      <c r="C23" s="23">
        <f>SUM(C21:C22)</f>
        <v>8194772</v>
      </c>
      <c r="D23" s="23">
        <f>SUM(D21:D22)</f>
        <v>5039206</v>
      </c>
      <c r="E23" s="23">
        <f>SUM(E21:E22)</f>
        <v>17648119</v>
      </c>
      <c r="F23" s="23">
        <f>SUM(F21:F22)</f>
        <v>7590797</v>
      </c>
    </row>
    <row r="24" spans="3:6" s="8" customFormat="1" ht="15">
      <c r="C24" s="21"/>
      <c r="D24" s="21"/>
      <c r="E24" s="21"/>
      <c r="F24" s="21"/>
    </row>
    <row r="25" spans="2:6" s="8" customFormat="1" ht="15">
      <c r="B25" s="8" t="s">
        <v>65</v>
      </c>
      <c r="C25" s="21"/>
      <c r="D25" s="21"/>
      <c r="E25" s="21"/>
      <c r="F25" s="21"/>
    </row>
    <row r="26" spans="2:6" s="8" customFormat="1" ht="15">
      <c r="B26" s="8" t="s">
        <v>66</v>
      </c>
      <c r="C26" s="21">
        <f>C23-C27</f>
        <v>7993832</v>
      </c>
      <c r="D26" s="21">
        <f>D23-D27</f>
        <v>5326414</v>
      </c>
      <c r="E26" s="21">
        <f>E23-E27</f>
        <v>17137950</v>
      </c>
      <c r="F26" s="21">
        <f>F23-F27</f>
        <v>7585982</v>
      </c>
    </row>
    <row r="27" spans="2:6" s="8" customFormat="1" ht="15">
      <c r="B27" s="8" t="s">
        <v>45</v>
      </c>
      <c r="C27" s="9">
        <v>200940</v>
      </c>
      <c r="D27" s="9">
        <v>-287208</v>
      </c>
      <c r="E27" s="9">
        <v>510169</v>
      </c>
      <c r="F27" s="9">
        <v>4815</v>
      </c>
    </row>
    <row r="28" spans="3:6" s="8" customFormat="1" ht="15.75" thickBot="1">
      <c r="C28" s="23">
        <f>SUM(C26:C27)</f>
        <v>8194772</v>
      </c>
      <c r="D28" s="23">
        <f>SUM(D26:D27)</f>
        <v>5039206</v>
      </c>
      <c r="E28" s="23">
        <f>SUM(E26:E27)</f>
        <v>17648119</v>
      </c>
      <c r="F28" s="23">
        <f>SUM(F26:F27)</f>
        <v>7590797</v>
      </c>
    </row>
    <row r="29" spans="3:6" s="8" customFormat="1" ht="15">
      <c r="C29" s="9"/>
      <c r="D29" s="9"/>
      <c r="E29" s="9"/>
      <c r="F29" s="9"/>
    </row>
    <row r="30" spans="2:6" s="8" customFormat="1" ht="15">
      <c r="B30" s="8" t="s">
        <v>67</v>
      </c>
      <c r="C30" s="9"/>
      <c r="D30" s="9"/>
      <c r="E30" s="9"/>
      <c r="F30" s="9"/>
    </row>
    <row r="31" spans="2:6" s="8" customFormat="1" ht="15">
      <c r="B31" s="8" t="s">
        <v>70</v>
      </c>
      <c r="C31" s="9"/>
      <c r="D31" s="9"/>
      <c r="E31" s="9"/>
      <c r="F31" s="9"/>
    </row>
    <row r="32" spans="2:6" s="8" customFormat="1" ht="15">
      <c r="B32" s="8" t="s">
        <v>68</v>
      </c>
      <c r="C32" s="20">
        <f>C26/87220100*100</f>
        <v>9.1651259285417</v>
      </c>
      <c r="D32" s="20">
        <f>D26/87220100*100</f>
        <v>6.106865275320712</v>
      </c>
      <c r="E32" s="20">
        <f>E26/87220100*100</f>
        <v>19.649083181514353</v>
      </c>
      <c r="F32" s="20">
        <f>F26/87220100*100</f>
        <v>8.697515824907333</v>
      </c>
    </row>
    <row r="33" spans="2:6" s="8" customFormat="1" ht="15">
      <c r="B33" s="8" t="s">
        <v>69</v>
      </c>
      <c r="C33" s="20">
        <f>C26/87220100*100</f>
        <v>9.1651259285417</v>
      </c>
      <c r="D33" s="20">
        <f>D26/87220100*100</f>
        <v>6.106865275320712</v>
      </c>
      <c r="E33" s="20">
        <f>E26/87220100*100</f>
        <v>19.649083181514353</v>
      </c>
      <c r="F33" s="20">
        <f>F26/87220100*100</f>
        <v>8.697515824907333</v>
      </c>
    </row>
    <row r="34" spans="3:6" s="8" customFormat="1" ht="15">
      <c r="C34" s="20"/>
      <c r="D34" s="22"/>
      <c r="E34" s="20"/>
      <c r="F34" s="20"/>
    </row>
    <row r="35" spans="3:6" ht="15.75">
      <c r="C35" s="7"/>
      <c r="D35" s="7"/>
      <c r="E35" s="7"/>
      <c r="F35" s="7"/>
    </row>
    <row r="36" spans="1:6" ht="15.75">
      <c r="A36" s="5" t="s">
        <v>54</v>
      </c>
      <c r="C36" s="3"/>
      <c r="D36" s="3"/>
      <c r="E36" s="3"/>
      <c r="F36" s="3"/>
    </row>
    <row r="37" spans="1:6" ht="15.75">
      <c r="A37" s="5" t="s">
        <v>95</v>
      </c>
      <c r="C37" s="3"/>
      <c r="D37" s="3"/>
      <c r="E37" s="3"/>
      <c r="F37" s="3"/>
    </row>
    <row r="38" spans="3:6" ht="15.75">
      <c r="C38" s="3"/>
      <c r="D38" s="3"/>
      <c r="E38" s="3"/>
      <c r="F38" s="3"/>
    </row>
    <row r="39" spans="1:6" ht="15.75">
      <c r="A39" s="8"/>
      <c r="B39" s="8"/>
      <c r="C39" s="8"/>
      <c r="D39" s="8"/>
      <c r="E39" s="8"/>
      <c r="F39" s="8"/>
    </row>
    <row r="40" spans="1:6" ht="15.75">
      <c r="A40" s="8"/>
      <c r="B40" s="8"/>
      <c r="C40" s="8"/>
      <c r="D40" s="8"/>
      <c r="E40" s="8"/>
      <c r="F40" s="8"/>
    </row>
  </sheetData>
  <sheetProtection/>
  <mergeCells count="5">
    <mergeCell ref="C6:D6"/>
    <mergeCell ref="E6:F6"/>
    <mergeCell ref="A1:F1"/>
    <mergeCell ref="A2:F2"/>
    <mergeCell ref="A3:F3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90" zoomScaleNormal="90" workbookViewId="0" topLeftCell="B1">
      <pane xSplit="1" ySplit="8" topLeftCell="C33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40" sqref="D40"/>
    </sheetView>
  </sheetViews>
  <sheetFormatPr defaultColWidth="9.33203125" defaultRowHeight="12.75"/>
  <cols>
    <col min="1" max="1" width="3.5" style="1" customWidth="1"/>
    <col min="2" max="2" width="54.83203125" style="1" customWidth="1"/>
    <col min="3" max="3" width="5.83203125" style="1" customWidth="1"/>
    <col min="4" max="5" width="16.5" style="1" customWidth="1"/>
    <col min="6" max="6" width="16.1601562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52" t="s">
        <v>0</v>
      </c>
      <c r="B1" s="52"/>
      <c r="C1" s="52"/>
      <c r="D1" s="52"/>
      <c r="E1" s="52"/>
    </row>
    <row r="2" spans="1:5" ht="15.75">
      <c r="A2" s="52" t="s">
        <v>98</v>
      </c>
      <c r="B2" s="52"/>
      <c r="C2" s="52"/>
      <c r="D2" s="52"/>
      <c r="E2" s="52"/>
    </row>
    <row r="3" spans="1:5" ht="15.75">
      <c r="A3" s="52" t="s">
        <v>108</v>
      </c>
      <c r="B3" s="52"/>
      <c r="C3" s="52"/>
      <c r="D3" s="52"/>
      <c r="E3" s="52"/>
    </row>
    <row r="4" spans="1:5" ht="15.75">
      <c r="A4" s="26" t="s">
        <v>29</v>
      </c>
      <c r="B4" s="26"/>
      <c r="C4" s="26"/>
      <c r="D4" s="26"/>
      <c r="E4" s="26"/>
    </row>
    <row r="5" spans="3:5" s="8" customFormat="1" ht="15">
      <c r="C5" s="12"/>
      <c r="D5" s="12" t="s">
        <v>1</v>
      </c>
      <c r="E5" s="12" t="s">
        <v>1</v>
      </c>
    </row>
    <row r="6" spans="3:5" s="8" customFormat="1" ht="15">
      <c r="C6" s="12"/>
      <c r="D6" s="13">
        <f>+IncomeStatement!E7</f>
        <v>39386</v>
      </c>
      <c r="E6" s="13">
        <v>39021</v>
      </c>
    </row>
    <row r="7" spans="3:5" s="8" customFormat="1" ht="15">
      <c r="C7" s="12"/>
      <c r="D7" s="12" t="s">
        <v>28</v>
      </c>
      <c r="E7" s="12" t="s">
        <v>28</v>
      </c>
    </row>
    <row r="8" spans="3:5" s="8" customFormat="1" ht="15">
      <c r="C8" s="12"/>
      <c r="D8" s="12"/>
      <c r="E8" s="12" t="s">
        <v>91</v>
      </c>
    </row>
    <row r="9" spans="2:3" s="8" customFormat="1" ht="15">
      <c r="B9" s="5" t="s">
        <v>71</v>
      </c>
      <c r="C9" s="12"/>
    </row>
    <row r="10" spans="2:3" s="8" customFormat="1" ht="15">
      <c r="B10" s="5" t="s">
        <v>74</v>
      </c>
      <c r="C10" s="12"/>
    </row>
    <row r="11" spans="1:6" s="8" customFormat="1" ht="15">
      <c r="A11" s="17"/>
      <c r="B11" s="8" t="s">
        <v>72</v>
      </c>
      <c r="C11" s="12"/>
      <c r="D11" s="9">
        <v>116053635</v>
      </c>
      <c r="E11" s="9">
        <v>111617824</v>
      </c>
      <c r="F11" s="9"/>
    </row>
    <row r="12" spans="1:6" s="8" customFormat="1" ht="15">
      <c r="A12" s="17"/>
      <c r="B12" s="8" t="s">
        <v>73</v>
      </c>
      <c r="C12" s="12"/>
      <c r="D12" s="24">
        <v>16829596</v>
      </c>
      <c r="E12" s="24">
        <v>17465501</v>
      </c>
      <c r="F12" s="9"/>
    </row>
    <row r="13" spans="1:6" s="8" customFormat="1" ht="15">
      <c r="A13" s="16"/>
      <c r="B13" s="8" t="s">
        <v>46</v>
      </c>
      <c r="C13" s="12"/>
      <c r="D13" s="9">
        <v>296148</v>
      </c>
      <c r="E13" s="9">
        <v>296148</v>
      </c>
      <c r="F13" s="9"/>
    </row>
    <row r="14" spans="1:6" s="8" customFormat="1" ht="15">
      <c r="A14" s="16"/>
      <c r="C14" s="12"/>
      <c r="D14" s="18">
        <f>SUM(D11:D13)</f>
        <v>133179379</v>
      </c>
      <c r="E14" s="18">
        <f>SUM(E11:E13)</f>
        <v>129379473</v>
      </c>
      <c r="F14" s="9"/>
    </row>
    <row r="15" spans="1:5" s="8" customFormat="1" ht="15">
      <c r="A15" s="16"/>
      <c r="C15" s="12"/>
      <c r="D15" s="9"/>
      <c r="E15" s="9"/>
    </row>
    <row r="16" spans="1:5" s="8" customFormat="1" ht="15">
      <c r="A16" s="16"/>
      <c r="B16" s="5" t="s">
        <v>47</v>
      </c>
      <c r="C16" s="12"/>
      <c r="D16" s="9"/>
      <c r="E16" s="9"/>
    </row>
    <row r="17" spans="1:6" s="8" customFormat="1" ht="15">
      <c r="A17" s="16"/>
      <c r="B17" s="8" t="s">
        <v>30</v>
      </c>
      <c r="C17" s="12"/>
      <c r="D17" s="9">
        <v>68734672</v>
      </c>
      <c r="E17" s="9">
        <v>64424230</v>
      </c>
      <c r="F17" s="9"/>
    </row>
    <row r="18" spans="1:6" s="8" customFormat="1" ht="15">
      <c r="A18" s="16"/>
      <c r="B18" s="8" t="s">
        <v>36</v>
      </c>
      <c r="C18" s="12"/>
      <c r="D18" s="9">
        <v>31953594</v>
      </c>
      <c r="E18" s="9">
        <v>43529463</v>
      </c>
      <c r="F18" s="9"/>
    </row>
    <row r="19" spans="1:6" s="8" customFormat="1" ht="15">
      <c r="A19" s="16"/>
      <c r="B19" s="8" t="s">
        <v>48</v>
      </c>
      <c r="C19" s="12"/>
      <c r="D19" s="9">
        <v>36735647</v>
      </c>
      <c r="E19" s="9">
        <v>20235370</v>
      </c>
      <c r="F19" s="9"/>
    </row>
    <row r="20" spans="1:6" s="8" customFormat="1" ht="15">
      <c r="A20" s="16"/>
      <c r="C20" s="12"/>
      <c r="D20" s="18">
        <f>SUM(D17:D19)</f>
        <v>137423913</v>
      </c>
      <c r="E20" s="18">
        <f>SUM(E17:E19)</f>
        <v>128189063</v>
      </c>
      <c r="F20" s="9"/>
    </row>
    <row r="21" spans="1:6" s="8" customFormat="1" ht="15">
      <c r="A21" s="16"/>
      <c r="C21" s="12"/>
      <c r="D21" s="9"/>
      <c r="E21" s="9"/>
      <c r="F21" s="9"/>
    </row>
    <row r="22" spans="1:6" s="8" customFormat="1" ht="15.75" thickBot="1">
      <c r="A22" s="16"/>
      <c r="B22" s="5" t="s">
        <v>75</v>
      </c>
      <c r="C22" s="12"/>
      <c r="D22" s="23">
        <f>SUM(D14+D20)</f>
        <v>270603292</v>
      </c>
      <c r="E22" s="23">
        <f>SUM(E14+E20)</f>
        <v>257568536</v>
      </c>
      <c r="F22" s="9"/>
    </row>
    <row r="23" spans="1:6" s="8" customFormat="1" ht="15">
      <c r="A23" s="16"/>
      <c r="C23" s="12"/>
      <c r="D23" s="9"/>
      <c r="E23" s="9"/>
      <c r="F23" s="9"/>
    </row>
    <row r="24" spans="1:6" s="8" customFormat="1" ht="15">
      <c r="A24" s="16"/>
      <c r="B24" s="5" t="s">
        <v>76</v>
      </c>
      <c r="C24" s="12"/>
      <c r="D24" s="9"/>
      <c r="E24" s="9"/>
      <c r="F24" s="9"/>
    </row>
    <row r="25" spans="1:6" s="8" customFormat="1" ht="15">
      <c r="A25" s="16"/>
      <c r="B25" s="5" t="s">
        <v>77</v>
      </c>
      <c r="C25" s="12"/>
      <c r="D25" s="9"/>
      <c r="E25" s="9"/>
      <c r="F25" s="9"/>
    </row>
    <row r="26" spans="1:6" s="8" customFormat="1" ht="15">
      <c r="A26" s="16"/>
      <c r="B26" s="8" t="s">
        <v>50</v>
      </c>
      <c r="C26" s="12"/>
      <c r="D26" s="9">
        <v>87220100</v>
      </c>
      <c r="E26" s="9">
        <v>87220100</v>
      </c>
      <c r="F26" s="9"/>
    </row>
    <row r="27" spans="1:6" s="8" customFormat="1" ht="15">
      <c r="A27" s="16"/>
      <c r="B27" s="19" t="s">
        <v>78</v>
      </c>
      <c r="C27" s="12"/>
      <c r="D27" s="25">
        <v>35208169</v>
      </c>
      <c r="E27" s="25">
        <v>21993123</v>
      </c>
      <c r="F27" s="9"/>
    </row>
    <row r="28" spans="1:6" s="8" customFormat="1" ht="15">
      <c r="A28" s="16"/>
      <c r="C28" s="12"/>
      <c r="D28" s="9">
        <f>SUM(D26:D27)</f>
        <v>122428269</v>
      </c>
      <c r="E28" s="9">
        <f>SUM(E26:E27)</f>
        <v>109213223</v>
      </c>
      <c r="F28" s="9"/>
    </row>
    <row r="29" spans="1:6" s="8" customFormat="1" ht="15">
      <c r="A29" s="16"/>
      <c r="B29" s="5" t="s">
        <v>45</v>
      </c>
      <c r="C29" s="12"/>
      <c r="D29" s="9">
        <v>1816956</v>
      </c>
      <c r="E29" s="9">
        <v>1306787</v>
      </c>
      <c r="F29" s="9"/>
    </row>
    <row r="30" spans="1:6" s="8" customFormat="1" ht="15">
      <c r="A30" s="16"/>
      <c r="B30" s="5" t="s">
        <v>79</v>
      </c>
      <c r="C30" s="12"/>
      <c r="D30" s="18">
        <f>SUM(D28:D29)</f>
        <v>124245225</v>
      </c>
      <c r="E30" s="18">
        <f>SUM(E28:E29)</f>
        <v>110520010</v>
      </c>
      <c r="F30" s="9"/>
    </row>
    <row r="31" spans="1:6" s="8" customFormat="1" ht="15">
      <c r="A31" s="16"/>
      <c r="C31" s="12"/>
      <c r="D31" s="9"/>
      <c r="E31" s="9"/>
      <c r="F31" s="9"/>
    </row>
    <row r="32" spans="1:6" s="8" customFormat="1" ht="15">
      <c r="A32" s="16"/>
      <c r="B32" s="5" t="s">
        <v>80</v>
      </c>
      <c r="C32" s="12"/>
      <c r="F32" s="9"/>
    </row>
    <row r="33" spans="1:6" s="8" customFormat="1" ht="15">
      <c r="A33" s="16"/>
      <c r="B33" s="8" t="s">
        <v>2</v>
      </c>
      <c r="C33" s="12"/>
      <c r="D33" s="9">
        <v>8065497</v>
      </c>
      <c r="E33" s="9">
        <v>17830061</v>
      </c>
      <c r="F33" s="9"/>
    </row>
    <row r="34" spans="1:6" s="8" customFormat="1" ht="15">
      <c r="A34" s="16"/>
      <c r="B34" s="8" t="s">
        <v>82</v>
      </c>
      <c r="C34" s="12"/>
      <c r="D34" s="9">
        <v>6292000</v>
      </c>
      <c r="E34" s="9">
        <v>6292000</v>
      </c>
      <c r="F34" s="9"/>
    </row>
    <row r="35" spans="1:6" s="8" customFormat="1" ht="15">
      <c r="A35" s="16"/>
      <c r="C35" s="12"/>
      <c r="D35" s="18">
        <f>SUM(D33:D34)</f>
        <v>14357497</v>
      </c>
      <c r="E35" s="18">
        <f>SUM(E33:E34)</f>
        <v>24122061</v>
      </c>
      <c r="F35" s="9"/>
    </row>
    <row r="36" spans="1:6" s="8" customFormat="1" ht="15">
      <c r="A36" s="16"/>
      <c r="C36" s="12"/>
      <c r="D36" s="9"/>
      <c r="E36" s="9"/>
      <c r="F36" s="9"/>
    </row>
    <row r="37" spans="1:6" s="8" customFormat="1" ht="15">
      <c r="A37" s="16"/>
      <c r="B37" s="5" t="s">
        <v>49</v>
      </c>
      <c r="C37" s="12"/>
      <c r="D37" s="9"/>
      <c r="E37" s="9"/>
      <c r="F37" s="9"/>
    </row>
    <row r="38" spans="1:6" s="8" customFormat="1" ht="15">
      <c r="A38" s="16"/>
      <c r="B38" s="8" t="s">
        <v>37</v>
      </c>
      <c r="C38" s="12"/>
      <c r="D38" s="9">
        <v>85997217</v>
      </c>
      <c r="E38" s="9">
        <v>83535185</v>
      </c>
      <c r="F38" s="9"/>
    </row>
    <row r="39" spans="1:6" s="8" customFormat="1" ht="15">
      <c r="A39" s="16"/>
      <c r="B39" s="8" t="s">
        <v>2</v>
      </c>
      <c r="C39" s="12"/>
      <c r="D39" s="9">
        <v>45440424</v>
      </c>
      <c r="E39" s="9">
        <v>39122483</v>
      </c>
      <c r="F39" s="9"/>
    </row>
    <row r="40" spans="1:6" s="8" customFormat="1" ht="15">
      <c r="A40" s="16"/>
      <c r="B40" s="8" t="s">
        <v>94</v>
      </c>
      <c r="C40" s="12"/>
      <c r="D40" s="24">
        <v>562929</v>
      </c>
      <c r="E40" s="24">
        <v>268797</v>
      </c>
      <c r="F40" s="9"/>
    </row>
    <row r="41" spans="1:6" s="8" customFormat="1" ht="15">
      <c r="A41" s="16"/>
      <c r="C41" s="12"/>
      <c r="D41" s="18">
        <f>SUM(D38:D40)</f>
        <v>132000570</v>
      </c>
      <c r="E41" s="18">
        <f>SUM(E38:E40)</f>
        <v>122926465</v>
      </c>
      <c r="F41" s="9"/>
    </row>
    <row r="42" spans="3:6" ht="15.75">
      <c r="C42" s="4"/>
      <c r="D42" s="15"/>
      <c r="E42" s="15"/>
      <c r="F42" s="9"/>
    </row>
    <row r="43" spans="2:6" ht="15.75">
      <c r="B43" s="5" t="s">
        <v>81</v>
      </c>
      <c r="C43" s="12"/>
      <c r="D43" s="18">
        <f>SUM(D35+D41)</f>
        <v>146358067</v>
      </c>
      <c r="E43" s="18">
        <f>SUM(E35+E41)</f>
        <v>147048526</v>
      </c>
      <c r="F43" s="9"/>
    </row>
    <row r="44" spans="3:6" ht="15.75">
      <c r="C44" s="4"/>
      <c r="D44" s="15"/>
      <c r="E44" s="15"/>
      <c r="F44" s="9"/>
    </row>
    <row r="45" spans="2:6" ht="16.5" thickBot="1">
      <c r="B45" s="5" t="s">
        <v>83</v>
      </c>
      <c r="C45" s="12"/>
      <c r="D45" s="23">
        <f>SUM(D30+D43)</f>
        <v>270603292</v>
      </c>
      <c r="E45" s="23">
        <f>SUM(E30+E43)</f>
        <v>257568536</v>
      </c>
      <c r="F45" s="9"/>
    </row>
    <row r="46" spans="3:6" ht="15.75">
      <c r="C46" s="4"/>
      <c r="D46" s="15"/>
      <c r="E46" s="15"/>
      <c r="F46" s="9"/>
    </row>
    <row r="47" spans="1:5" ht="15.75">
      <c r="A47" s="5" t="s">
        <v>52</v>
      </c>
      <c r="E47" s="15"/>
    </row>
    <row r="48" ht="15.75">
      <c r="A48" s="5" t="s">
        <v>95</v>
      </c>
    </row>
    <row r="49" ht="15.75">
      <c r="E49" s="2"/>
    </row>
  </sheetData>
  <mergeCells count="3">
    <mergeCell ref="A1:E1"/>
    <mergeCell ref="A2:E2"/>
    <mergeCell ref="A3:E3"/>
  </mergeCells>
  <printOptions horizontalCentered="1"/>
  <pageMargins left="0.6" right="0.6" top="0.75" bottom="0.75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J24" sqref="J24"/>
    </sheetView>
  </sheetViews>
  <sheetFormatPr defaultColWidth="9.33203125" defaultRowHeight="12.75"/>
  <cols>
    <col min="1" max="1" width="26.16015625" style="1" customWidth="1"/>
    <col min="2" max="2" width="13.83203125" style="1" customWidth="1"/>
    <col min="3" max="3" width="11.5" style="1" customWidth="1"/>
    <col min="4" max="4" width="13.5" style="1" customWidth="1"/>
    <col min="5" max="5" width="15" style="1" customWidth="1"/>
    <col min="6" max="6" width="13.16015625" style="1" customWidth="1"/>
    <col min="7" max="7" width="14.83203125" style="1" customWidth="1"/>
    <col min="8" max="8" width="15" style="1" customWidth="1"/>
    <col min="9" max="9" width="12.83203125" style="1" customWidth="1"/>
    <col min="10" max="10" width="15.5" style="1" customWidth="1"/>
    <col min="11" max="16384" width="9.33203125" style="1" customWidth="1"/>
  </cols>
  <sheetData>
    <row r="1" spans="1:10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">
        <v>99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 t="str">
        <f>+IncomeStatement!A3</f>
        <v>For The Year Ended 31 October 2007</v>
      </c>
      <c r="B3" s="52"/>
      <c r="C3" s="52"/>
      <c r="D3" s="52"/>
      <c r="E3" s="52"/>
      <c r="F3" s="52"/>
      <c r="G3" s="52"/>
      <c r="H3" s="52"/>
      <c r="I3" s="52"/>
      <c r="J3" s="52"/>
    </row>
    <row r="4" spans="1:5" ht="15.75">
      <c r="A4" s="26" t="s">
        <v>29</v>
      </c>
      <c r="B4" s="26"/>
      <c r="C4" s="26"/>
      <c r="D4" s="26"/>
      <c r="E4" s="26"/>
    </row>
    <row r="5" spans="1:5" ht="15.75">
      <c r="A5" s="26"/>
      <c r="B5" s="26"/>
      <c r="C5" s="26"/>
      <c r="D5" s="26"/>
      <c r="E5" s="26"/>
    </row>
    <row r="6" spans="1:10" ht="15.75">
      <c r="A6" s="26"/>
      <c r="B6" s="53" t="s">
        <v>87</v>
      </c>
      <c r="C6" s="54"/>
      <c r="D6" s="54"/>
      <c r="E6" s="54"/>
      <c r="F6" s="54"/>
      <c r="G6" s="54"/>
      <c r="H6" s="55"/>
      <c r="I6" s="36" t="s">
        <v>84</v>
      </c>
      <c r="J6" s="36" t="s">
        <v>12</v>
      </c>
    </row>
    <row r="7" spans="1:10" ht="15.75">
      <c r="A7" s="26"/>
      <c r="B7" s="39"/>
      <c r="C7" s="56" t="s">
        <v>88</v>
      </c>
      <c r="D7" s="57"/>
      <c r="E7" s="57"/>
      <c r="F7" s="58"/>
      <c r="G7" s="38" t="s">
        <v>89</v>
      </c>
      <c r="H7" s="40"/>
      <c r="I7" s="38" t="s">
        <v>85</v>
      </c>
      <c r="J7" s="38" t="s">
        <v>86</v>
      </c>
    </row>
    <row r="8" spans="2:10" s="2" customFormat="1" ht="15.75">
      <c r="B8" s="27" t="s">
        <v>4</v>
      </c>
      <c r="C8" s="33" t="s">
        <v>4</v>
      </c>
      <c r="D8" s="36" t="s">
        <v>5</v>
      </c>
      <c r="E8" s="36" t="s">
        <v>8</v>
      </c>
      <c r="F8" s="28" t="s">
        <v>13</v>
      </c>
      <c r="G8" s="33" t="s">
        <v>10</v>
      </c>
      <c r="H8" s="28"/>
      <c r="I8" s="33"/>
      <c r="J8" s="33"/>
    </row>
    <row r="9" spans="2:10" s="2" customFormat="1" ht="15.75">
      <c r="B9" s="27" t="s">
        <v>5</v>
      </c>
      <c r="C9" s="33" t="s">
        <v>6</v>
      </c>
      <c r="D9" s="33" t="s">
        <v>7</v>
      </c>
      <c r="E9" s="33" t="s">
        <v>9</v>
      </c>
      <c r="F9" s="28" t="s">
        <v>7</v>
      </c>
      <c r="G9" s="33" t="s">
        <v>11</v>
      </c>
      <c r="H9" s="28" t="s">
        <v>12</v>
      </c>
      <c r="I9" s="33"/>
      <c r="J9" s="33"/>
    </row>
    <row r="10" spans="2:10" s="2" customFormat="1" ht="15.75">
      <c r="B10" s="27" t="s">
        <v>28</v>
      </c>
      <c r="C10" s="27" t="s">
        <v>28</v>
      </c>
      <c r="D10" s="27" t="s">
        <v>28</v>
      </c>
      <c r="E10" s="27" t="s">
        <v>28</v>
      </c>
      <c r="F10" s="27" t="s">
        <v>28</v>
      </c>
      <c r="G10" s="27" t="s">
        <v>28</v>
      </c>
      <c r="H10" s="27" t="s">
        <v>28</v>
      </c>
      <c r="I10" s="27" t="s">
        <v>28</v>
      </c>
      <c r="J10" s="33" t="s">
        <v>28</v>
      </c>
    </row>
    <row r="11" spans="2:10" s="16" customFormat="1" ht="15">
      <c r="B11" s="27"/>
      <c r="C11" s="27"/>
      <c r="D11" s="27"/>
      <c r="E11" s="27"/>
      <c r="F11" s="27"/>
      <c r="G11" s="27"/>
      <c r="H11" s="27"/>
      <c r="I11" s="27"/>
      <c r="J11" s="33"/>
    </row>
    <row r="12" spans="1:10" s="8" customFormat="1" ht="15">
      <c r="A12" s="8" t="s">
        <v>61</v>
      </c>
      <c r="B12" s="29">
        <v>87220100</v>
      </c>
      <c r="C12" s="29">
        <v>144495</v>
      </c>
      <c r="D12" s="29">
        <v>6633467</v>
      </c>
      <c r="E12" s="29">
        <v>-28849998</v>
      </c>
      <c r="F12" s="29">
        <v>-1092113</v>
      </c>
      <c r="G12" s="29">
        <v>39415166</v>
      </c>
      <c r="H12" s="29">
        <f>SUM(B12:G12)</f>
        <v>103471117</v>
      </c>
      <c r="I12" s="29">
        <v>1453469</v>
      </c>
      <c r="J12" s="34">
        <f>SUM(H12:I12)</f>
        <v>104924586</v>
      </c>
    </row>
    <row r="13" spans="1:10" s="8" customFormat="1" ht="15">
      <c r="A13" s="8" t="s">
        <v>90</v>
      </c>
      <c r="B13" s="29"/>
      <c r="C13" s="29"/>
      <c r="D13" s="29"/>
      <c r="E13" s="29"/>
      <c r="F13" s="29"/>
      <c r="G13" s="29">
        <f>IncomeStatement!F26</f>
        <v>7585982</v>
      </c>
      <c r="H13" s="29">
        <f>SUM(B13:G13)</f>
        <v>7585982</v>
      </c>
      <c r="I13" s="29">
        <f>IncomeStatement!F27</f>
        <v>4815</v>
      </c>
      <c r="J13" s="34">
        <f>SUM(H13:I13)</f>
        <v>7590797</v>
      </c>
    </row>
    <row r="14" spans="1:10" s="8" customFormat="1" ht="15">
      <c r="A14" s="8" t="s">
        <v>14</v>
      </c>
      <c r="B14" s="29"/>
      <c r="C14" s="29"/>
      <c r="D14" s="29"/>
      <c r="E14" s="29"/>
      <c r="F14" s="29"/>
      <c r="G14" s="29">
        <v>-1744402</v>
      </c>
      <c r="H14" s="29">
        <f>SUM(B14:G14)</f>
        <v>-1744402</v>
      </c>
      <c r="I14" s="29">
        <v>-110309</v>
      </c>
      <c r="J14" s="34">
        <f>SUM(H14:I14)</f>
        <v>-1854711</v>
      </c>
    </row>
    <row r="15" spans="1:10" s="8" customFormat="1" ht="15">
      <c r="A15" s="8" t="s">
        <v>31</v>
      </c>
      <c r="B15" s="37"/>
      <c r="C15" s="37"/>
      <c r="D15" s="37"/>
      <c r="E15" s="37"/>
      <c r="F15" s="37">
        <v>-99474</v>
      </c>
      <c r="G15" s="37"/>
      <c r="H15" s="37">
        <f>SUM(B15:G15)</f>
        <v>-99474</v>
      </c>
      <c r="I15" s="37">
        <f>1306787-1347975</f>
        <v>-41188</v>
      </c>
      <c r="J15" s="37">
        <f>SUM(H15:I15)</f>
        <v>-140662</v>
      </c>
    </row>
    <row r="16" spans="1:10" s="8" customFormat="1" ht="15.75" thickBot="1">
      <c r="A16" s="5" t="s">
        <v>109</v>
      </c>
      <c r="B16" s="31">
        <f aca="true" t="shared" si="0" ref="B16:H16">SUM(B12:B15)</f>
        <v>87220100</v>
      </c>
      <c r="C16" s="31">
        <f t="shared" si="0"/>
        <v>144495</v>
      </c>
      <c r="D16" s="31">
        <f t="shared" si="0"/>
        <v>6633467</v>
      </c>
      <c r="E16" s="31">
        <f t="shared" si="0"/>
        <v>-28849998</v>
      </c>
      <c r="F16" s="31">
        <f t="shared" si="0"/>
        <v>-1191587</v>
      </c>
      <c r="G16" s="31">
        <f t="shared" si="0"/>
        <v>45256746</v>
      </c>
      <c r="H16" s="31">
        <f t="shared" si="0"/>
        <v>109213223</v>
      </c>
      <c r="I16" s="31">
        <f>SUM(I12:I15)</f>
        <v>1306787</v>
      </c>
      <c r="J16" s="35">
        <f>SUM(J12:J15)</f>
        <v>110520010</v>
      </c>
    </row>
    <row r="17" spans="2:10" s="8" customFormat="1" ht="15">
      <c r="B17" s="29"/>
      <c r="C17" s="34"/>
      <c r="D17" s="41"/>
      <c r="E17" s="41"/>
      <c r="F17" s="30"/>
      <c r="G17" s="34"/>
      <c r="H17" s="30"/>
      <c r="I17" s="34"/>
      <c r="J17" s="30"/>
    </row>
    <row r="18" spans="2:10" s="8" customFormat="1" ht="15">
      <c r="B18" s="29"/>
      <c r="C18" s="34"/>
      <c r="D18" s="34"/>
      <c r="E18" s="34"/>
      <c r="F18" s="30"/>
      <c r="G18" s="34"/>
      <c r="H18" s="30"/>
      <c r="I18" s="34"/>
      <c r="J18" s="30"/>
    </row>
    <row r="19" spans="1:10" s="8" customFormat="1" ht="15">
      <c r="A19" s="8" t="s">
        <v>100</v>
      </c>
      <c r="B19" s="29">
        <v>87220100</v>
      </c>
      <c r="C19" s="34">
        <v>144495</v>
      </c>
      <c r="D19" s="34">
        <v>6633467</v>
      </c>
      <c r="E19" s="34">
        <v>-28849998</v>
      </c>
      <c r="F19" s="30">
        <v>-1191587</v>
      </c>
      <c r="G19" s="34">
        <v>45256746</v>
      </c>
      <c r="H19" s="30">
        <f>SUM(B19:G19)</f>
        <v>109213223</v>
      </c>
      <c r="I19" s="34">
        <v>1306787</v>
      </c>
      <c r="J19" s="30">
        <f>SUM(H19:I19)</f>
        <v>110520010</v>
      </c>
    </row>
    <row r="20" spans="1:10" s="8" customFormat="1" ht="15">
      <c r="A20" s="8" t="s">
        <v>90</v>
      </c>
      <c r="B20" s="29"/>
      <c r="C20" s="34"/>
      <c r="D20" s="34"/>
      <c r="E20" s="34"/>
      <c r="F20" s="30"/>
      <c r="G20" s="34">
        <f>IncomeStatement!E26</f>
        <v>17137950</v>
      </c>
      <c r="H20" s="30">
        <f>SUM(B20:G20)</f>
        <v>17137950</v>
      </c>
      <c r="I20" s="34">
        <f>IncomeStatement!E27</f>
        <v>510169</v>
      </c>
      <c r="J20" s="30">
        <f>SUM(H20:I20)</f>
        <v>17648119</v>
      </c>
    </row>
    <row r="21" spans="1:10" s="8" customFormat="1" ht="15">
      <c r="A21" s="8" t="s">
        <v>104</v>
      </c>
      <c r="B21" s="29"/>
      <c r="C21" s="34"/>
      <c r="D21" s="34">
        <v>20786</v>
      </c>
      <c r="E21" s="34"/>
      <c r="F21" s="30"/>
      <c r="G21" s="34"/>
      <c r="H21" s="30">
        <f>SUM(B21:G21)</f>
        <v>20786</v>
      </c>
      <c r="I21" s="34"/>
      <c r="J21" s="30">
        <f>SUM(H21:I21)</f>
        <v>20786</v>
      </c>
    </row>
    <row r="22" spans="1:10" s="8" customFormat="1" ht="15">
      <c r="A22" s="8" t="s">
        <v>14</v>
      </c>
      <c r="B22" s="29"/>
      <c r="C22" s="34"/>
      <c r="D22" s="34"/>
      <c r="E22" s="34"/>
      <c r="F22" s="30"/>
      <c r="G22" s="34">
        <v>-1744402</v>
      </c>
      <c r="H22" s="47">
        <f>SUM(B22:G22)</f>
        <v>-1744402</v>
      </c>
      <c r="I22" s="34"/>
      <c r="J22" s="47">
        <f>SUM(H22:I22)</f>
        <v>-1744402</v>
      </c>
    </row>
    <row r="23" spans="1:10" s="8" customFormat="1" ht="15">
      <c r="A23" s="8" t="s">
        <v>31</v>
      </c>
      <c r="B23" s="37"/>
      <c r="C23" s="30"/>
      <c r="D23" s="30"/>
      <c r="E23" s="30"/>
      <c r="F23" s="30">
        <v>-2199288</v>
      </c>
      <c r="G23" s="34"/>
      <c r="H23" s="30">
        <f>SUM(B23:G23)</f>
        <v>-2199288</v>
      </c>
      <c r="I23" s="34"/>
      <c r="J23" s="30">
        <f>SUM(H23:I23)</f>
        <v>-2199288</v>
      </c>
    </row>
    <row r="24" spans="1:10" s="8" customFormat="1" ht="15.75" thickBot="1">
      <c r="A24" s="5" t="s">
        <v>110</v>
      </c>
      <c r="B24" s="31">
        <f aca="true" t="shared" si="1" ref="B24:H24">SUM(B19:B23)</f>
        <v>87220100</v>
      </c>
      <c r="C24" s="35">
        <f t="shared" si="1"/>
        <v>144495</v>
      </c>
      <c r="D24" s="35">
        <f t="shared" si="1"/>
        <v>6654253</v>
      </c>
      <c r="E24" s="35">
        <f t="shared" si="1"/>
        <v>-28849998</v>
      </c>
      <c r="F24" s="32">
        <f t="shared" si="1"/>
        <v>-3390875</v>
      </c>
      <c r="G24" s="35">
        <f t="shared" si="1"/>
        <v>60650294</v>
      </c>
      <c r="H24" s="32">
        <f t="shared" si="1"/>
        <v>122428269</v>
      </c>
      <c r="I24" s="32">
        <f>SUM(I19:I23)</f>
        <v>1816956</v>
      </c>
      <c r="J24" s="32">
        <f>SUM(J19:J23)</f>
        <v>124245225</v>
      </c>
    </row>
    <row r="27" ht="15.75">
      <c r="A27" s="5" t="s">
        <v>56</v>
      </c>
    </row>
    <row r="28" ht="15.75">
      <c r="A28" s="5" t="s">
        <v>95</v>
      </c>
    </row>
    <row r="29" ht="15.75">
      <c r="H29" s="3"/>
    </row>
  </sheetData>
  <mergeCells count="5">
    <mergeCell ref="B6:H6"/>
    <mergeCell ref="C7:F7"/>
    <mergeCell ref="A1:J1"/>
    <mergeCell ref="A2:J2"/>
    <mergeCell ref="A3:J3"/>
  </mergeCells>
  <printOptions horizontalCentered="1"/>
  <pageMargins left="0.5" right="0.43" top="0.75" bottom="0.7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95" zoomScaleNormal="95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6" sqref="D36"/>
    </sheetView>
  </sheetViews>
  <sheetFormatPr defaultColWidth="9.33203125" defaultRowHeight="12.75"/>
  <cols>
    <col min="1" max="1" width="3.83203125" style="8" customWidth="1"/>
    <col min="2" max="2" width="58.33203125" style="8" customWidth="1"/>
    <col min="3" max="3" width="2.66015625" style="8" customWidth="1"/>
    <col min="4" max="5" width="15.83203125" style="8" customWidth="1"/>
    <col min="6" max="6" width="13.66015625" style="8" customWidth="1"/>
    <col min="7" max="16384" width="9.33203125" style="8" customWidth="1"/>
  </cols>
  <sheetData>
    <row r="1" spans="1:5" ht="15" customHeight="1">
      <c r="A1" s="52" t="s">
        <v>0</v>
      </c>
      <c r="B1" s="52"/>
      <c r="C1" s="52"/>
      <c r="D1" s="52"/>
      <c r="E1" s="52"/>
    </row>
    <row r="2" spans="1:5" ht="15" customHeight="1">
      <c r="A2" s="52" t="s">
        <v>32</v>
      </c>
      <c r="B2" s="52"/>
      <c r="C2" s="52"/>
      <c r="D2" s="52"/>
      <c r="E2" s="52"/>
    </row>
    <row r="3" spans="1:5" ht="15" customHeight="1">
      <c r="A3" s="52" t="str">
        <f>+IncomeStatement!A3</f>
        <v>For The Year Ended 31 October 2007</v>
      </c>
      <c r="B3" s="52"/>
      <c r="C3" s="52"/>
      <c r="D3" s="52"/>
      <c r="E3" s="52"/>
    </row>
    <row r="4" spans="1:5" ht="15" customHeight="1">
      <c r="A4" s="59" t="s">
        <v>29</v>
      </c>
      <c r="B4" s="59"/>
      <c r="C4" s="59"/>
      <c r="D4" s="59"/>
      <c r="E4" s="59"/>
    </row>
    <row r="5" spans="2:5" ht="15" customHeight="1">
      <c r="B5" s="5"/>
      <c r="D5" s="50" t="s">
        <v>106</v>
      </c>
      <c r="E5" s="50"/>
    </row>
    <row r="6" spans="4:5" ht="15" customHeight="1">
      <c r="D6" s="13">
        <f>+IncomeStatement!E7</f>
        <v>39386</v>
      </c>
      <c r="E6" s="13">
        <f>+IncomeStatement!F7</f>
        <v>39021</v>
      </c>
    </row>
    <row r="7" spans="4:5" ht="15" customHeight="1">
      <c r="D7" s="13" t="s">
        <v>28</v>
      </c>
      <c r="E7" s="13" t="s">
        <v>28</v>
      </c>
    </row>
    <row r="8" spans="1:4" ht="15" customHeight="1">
      <c r="A8" s="5" t="s">
        <v>15</v>
      </c>
      <c r="B8" s="5"/>
      <c r="D8" s="43"/>
    </row>
    <row r="9" spans="1:6" ht="15" customHeight="1">
      <c r="A9" s="8" t="s">
        <v>101</v>
      </c>
      <c r="D9" s="9">
        <f>IncomeStatement!E21</f>
        <v>19778024</v>
      </c>
      <c r="E9" s="9">
        <v>9203900</v>
      </c>
      <c r="F9" s="9"/>
    </row>
    <row r="10" spans="1:5" ht="15" customHeight="1">
      <c r="A10" s="8" t="s">
        <v>33</v>
      </c>
      <c r="D10" s="9"/>
      <c r="E10" s="9"/>
    </row>
    <row r="11" spans="2:5" ht="15" customHeight="1">
      <c r="B11" s="8" t="s">
        <v>57</v>
      </c>
      <c r="D11" s="9">
        <v>8618257</v>
      </c>
      <c r="E11" s="9">
        <v>9438237</v>
      </c>
    </row>
    <row r="12" spans="2:5" ht="15" customHeight="1">
      <c r="B12" s="8" t="s">
        <v>58</v>
      </c>
      <c r="D12" s="24">
        <v>0</v>
      </c>
      <c r="E12" s="9">
        <v>19744</v>
      </c>
    </row>
    <row r="13" spans="2:5" ht="15" customHeight="1">
      <c r="B13" s="8" t="s">
        <v>59</v>
      </c>
      <c r="D13" s="9">
        <v>1261910</v>
      </c>
      <c r="E13" s="9">
        <f>23065953-22288785</f>
        <v>777168</v>
      </c>
    </row>
    <row r="14" spans="2:5" ht="15" customHeight="1">
      <c r="B14" s="8" t="s">
        <v>34</v>
      </c>
      <c r="D14" s="9">
        <v>4445195</v>
      </c>
      <c r="E14" s="9">
        <v>3737624</v>
      </c>
    </row>
    <row r="15" spans="2:5" ht="15" customHeight="1">
      <c r="B15" s="8" t="s">
        <v>35</v>
      </c>
      <c r="D15" s="9">
        <v>-264834</v>
      </c>
      <c r="E15" s="9">
        <v>-110720</v>
      </c>
    </row>
    <row r="16" spans="1:5" ht="15" customHeight="1">
      <c r="A16" s="8" t="s">
        <v>16</v>
      </c>
      <c r="D16" s="14">
        <f>SUM(D9:D15)</f>
        <v>33838552</v>
      </c>
      <c r="E16" s="14">
        <f>SUM(E9:E15)</f>
        <v>23065953</v>
      </c>
    </row>
    <row r="17" spans="1:5" ht="15" customHeight="1">
      <c r="A17" s="8" t="s">
        <v>17</v>
      </c>
      <c r="D17" s="9"/>
      <c r="E17" s="9"/>
    </row>
    <row r="18" spans="2:5" ht="15" customHeight="1">
      <c r="B18" s="8" t="s">
        <v>30</v>
      </c>
      <c r="D18" s="9">
        <v>-4310442</v>
      </c>
      <c r="E18" s="9">
        <v>-15470399</v>
      </c>
    </row>
    <row r="19" spans="2:5" ht="15" customHeight="1">
      <c r="B19" s="8" t="s">
        <v>36</v>
      </c>
      <c r="D19" s="9">
        <v>11575869</v>
      </c>
      <c r="E19" s="9">
        <v>-2705809</v>
      </c>
    </row>
    <row r="20" spans="2:5" ht="15" customHeight="1">
      <c r="B20" s="8" t="s">
        <v>37</v>
      </c>
      <c r="D20" s="9">
        <v>2642032</v>
      </c>
      <c r="E20" s="9">
        <v>13493154</v>
      </c>
    </row>
    <row r="21" spans="1:5" ht="15" customHeight="1">
      <c r="A21" s="8" t="s">
        <v>38</v>
      </c>
      <c r="D21" s="14">
        <f>SUM(D16:D20)</f>
        <v>43746011</v>
      </c>
      <c r="E21" s="14">
        <f>SUM(E16:E20)</f>
        <v>18382899</v>
      </c>
    </row>
    <row r="22" spans="1:5" ht="15" customHeight="1">
      <c r="A22" s="8" t="s">
        <v>24</v>
      </c>
      <c r="D22" s="9">
        <f>-D14</f>
        <v>-4445195</v>
      </c>
      <c r="E22" s="9">
        <v>-3737624</v>
      </c>
    </row>
    <row r="23" spans="1:5" ht="15" customHeight="1">
      <c r="A23" s="8" t="s">
        <v>25</v>
      </c>
      <c r="D23" s="9">
        <f>-D15</f>
        <v>264834</v>
      </c>
      <c r="E23" s="9">
        <v>110720</v>
      </c>
    </row>
    <row r="24" spans="1:5" ht="15" customHeight="1">
      <c r="A24" s="8" t="s">
        <v>21</v>
      </c>
      <c r="D24" s="9">
        <v>-2129905</v>
      </c>
      <c r="E24" s="9">
        <v>-3308489</v>
      </c>
    </row>
    <row r="25" spans="1:5" ht="15" customHeight="1">
      <c r="A25" s="5" t="s">
        <v>18</v>
      </c>
      <c r="B25" s="5"/>
      <c r="C25" s="5"/>
      <c r="D25" s="10">
        <f>SUM(D21:D24)</f>
        <v>37435745</v>
      </c>
      <c r="E25" s="10">
        <f>SUM(E21:E24)</f>
        <v>11447506</v>
      </c>
    </row>
    <row r="26" spans="4:5" ht="15" customHeight="1">
      <c r="D26" s="9"/>
      <c r="E26" s="9"/>
    </row>
    <row r="27" spans="1:5" ht="15" customHeight="1">
      <c r="A27" s="5" t="s">
        <v>19</v>
      </c>
      <c r="D27" s="9"/>
      <c r="E27" s="9"/>
    </row>
    <row r="28" spans="2:5" ht="15" customHeight="1">
      <c r="B28" s="8" t="s">
        <v>26</v>
      </c>
      <c r="D28" s="9">
        <v>-13545155</v>
      </c>
      <c r="E28" s="9">
        <v>-4363077</v>
      </c>
    </row>
    <row r="29" spans="1:5" ht="15" customHeight="1">
      <c r="A29" s="5" t="s">
        <v>92</v>
      </c>
      <c r="B29" s="5"/>
      <c r="C29" s="5"/>
      <c r="D29" s="10">
        <f>SUM(D28:D28)</f>
        <v>-13545155</v>
      </c>
      <c r="E29" s="10">
        <f>SUM(E28:E28)</f>
        <v>-4363077</v>
      </c>
    </row>
    <row r="30" spans="4:5" ht="15" customHeight="1">
      <c r="D30" s="9"/>
      <c r="E30" s="9"/>
    </row>
    <row r="31" spans="1:5" ht="15" customHeight="1">
      <c r="A31" s="5" t="s">
        <v>20</v>
      </c>
      <c r="B31" s="5"/>
      <c r="D31" s="9"/>
      <c r="E31" s="9"/>
    </row>
    <row r="32" spans="2:5" ht="15" customHeight="1">
      <c r="B32" s="8" t="s">
        <v>27</v>
      </c>
      <c r="D32" s="9">
        <v>-3446623</v>
      </c>
      <c r="E32" s="9">
        <f>-6746623+1744402</f>
        <v>-5002221</v>
      </c>
    </row>
    <row r="33" spans="2:5" ht="15" customHeight="1">
      <c r="B33" s="8" t="s">
        <v>14</v>
      </c>
      <c r="D33" s="9">
        <v>-1744402</v>
      </c>
      <c r="E33" s="9">
        <f>+Equity!G14</f>
        <v>-1744402</v>
      </c>
    </row>
    <row r="34" spans="1:5" ht="15" customHeight="1">
      <c r="A34" s="5" t="s">
        <v>105</v>
      </c>
      <c r="D34" s="10">
        <f>SUM(D32:D33)</f>
        <v>-5191025</v>
      </c>
      <c r="E34" s="10">
        <f>SUM(E32:E33)</f>
        <v>-6746623</v>
      </c>
    </row>
    <row r="35" spans="1:5" ht="15" customHeight="1">
      <c r="A35" s="5"/>
      <c r="D35" s="15"/>
      <c r="E35" s="15"/>
    </row>
    <row r="36" spans="1:5" ht="15" customHeight="1">
      <c r="A36" s="8" t="s">
        <v>39</v>
      </c>
      <c r="D36" s="21">
        <f>Equity!F23</f>
        <v>-2199288</v>
      </c>
      <c r="E36" s="21">
        <v>7902</v>
      </c>
    </row>
    <row r="37" spans="4:5" ht="15" customHeight="1">
      <c r="D37" s="9"/>
      <c r="E37" s="9"/>
    </row>
    <row r="38" spans="1:5" ht="15" customHeight="1">
      <c r="A38" s="5" t="s">
        <v>51</v>
      </c>
      <c r="D38" s="11">
        <f>D25+D29+D34+D36</f>
        <v>16500277</v>
      </c>
      <c r="E38" s="11">
        <f>E25+E29+E34+E36</f>
        <v>345708</v>
      </c>
    </row>
    <row r="39" spans="1:5" ht="15" customHeight="1">
      <c r="A39" s="8" t="s">
        <v>40</v>
      </c>
      <c r="D39" s="9">
        <v>20235370</v>
      </c>
      <c r="E39" s="9">
        <v>19889662</v>
      </c>
    </row>
    <row r="40" spans="1:5" ht="15" customHeight="1" thickBot="1">
      <c r="A40" s="5" t="s">
        <v>102</v>
      </c>
      <c r="B40" s="5"/>
      <c r="C40" s="5"/>
      <c r="D40" s="44">
        <f>D38+D39</f>
        <v>36735647</v>
      </c>
      <c r="E40" s="44">
        <f>E38+E39</f>
        <v>20235370</v>
      </c>
    </row>
    <row r="41" spans="4:5" ht="15" customHeight="1" thickTop="1">
      <c r="D41" s="9"/>
      <c r="E41" s="9"/>
    </row>
    <row r="42" spans="1:5" ht="15" customHeight="1">
      <c r="A42" s="5" t="s">
        <v>55</v>
      </c>
      <c r="D42" s="9"/>
      <c r="E42" s="9"/>
    </row>
    <row r="43" spans="1:5" ht="15" customHeight="1">
      <c r="A43" s="8" t="s">
        <v>22</v>
      </c>
      <c r="D43" s="9">
        <f>+BalanceSheet!D19</f>
        <v>36735647</v>
      </c>
      <c r="E43" s="9">
        <v>20235370</v>
      </c>
    </row>
    <row r="44" spans="1:5" ht="15" customHeight="1">
      <c r="A44" s="8" t="s">
        <v>23</v>
      </c>
      <c r="D44" s="24">
        <v>0</v>
      </c>
      <c r="E44" s="48">
        <v>0</v>
      </c>
    </row>
    <row r="45" spans="4:5" ht="15" customHeight="1" thickBot="1">
      <c r="D45" s="45">
        <f>D43+D44</f>
        <v>36735647</v>
      </c>
      <c r="E45" s="45">
        <f>E43+E44</f>
        <v>20235370</v>
      </c>
    </row>
    <row r="46" spans="4:5" ht="15" customHeight="1" thickTop="1">
      <c r="D46" s="49"/>
      <c r="E46" s="46"/>
    </row>
    <row r="47" spans="4:5" ht="15" customHeight="1">
      <c r="D47" s="9"/>
      <c r="E47" s="9"/>
    </row>
    <row r="48" spans="1:5" ht="15" customHeight="1">
      <c r="A48" s="5" t="s">
        <v>53</v>
      </c>
      <c r="D48" s="9"/>
      <c r="E48" s="9"/>
    </row>
    <row r="49" ht="15" customHeight="1">
      <c r="A49" s="5" t="s">
        <v>95</v>
      </c>
    </row>
    <row r="50" ht="15" customHeight="1"/>
    <row r="51" ht="15" customHeight="1"/>
    <row r="52" ht="15" customHeight="1"/>
    <row r="53" ht="15" customHeight="1"/>
  </sheetData>
  <mergeCells count="5">
    <mergeCell ref="D5:E5"/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kenny105</cp:lastModifiedBy>
  <cp:lastPrinted>2007-12-29T04:08:43Z</cp:lastPrinted>
  <dcterms:created xsi:type="dcterms:W3CDTF">2002-12-25T03:24:13Z</dcterms:created>
  <dcterms:modified xsi:type="dcterms:W3CDTF">2007-12-31T07:58:00Z</dcterms:modified>
  <cp:category/>
  <cp:version/>
  <cp:contentType/>
  <cp:contentStatus/>
</cp:coreProperties>
</file>