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3"/>
  </bookViews>
  <sheets>
    <sheet name="IncomeStatement" sheetId="1" r:id="rId1"/>
    <sheet name="BalanceSheet" sheetId="2" r:id="rId2"/>
    <sheet name="Equity" sheetId="3" r:id="rId3"/>
    <sheet name="CashFlow" sheetId="4" r:id="rId4"/>
  </sheets>
  <definedNames>
    <definedName name="_xlnm.Print_Area" localSheetId="1">'BalanceSheet'!$A$1:$F$42</definedName>
  </definedNames>
  <calcPr fullCalcOnLoad="1"/>
</workbook>
</file>

<file path=xl/sharedStrings.xml><?xml version="1.0" encoding="utf-8"?>
<sst xmlns="http://schemas.openxmlformats.org/spreadsheetml/2006/main" count="135" uniqueCount="100">
  <si>
    <t>POH HUAT RESOURCES HOLDINGS BERHAD</t>
  </si>
  <si>
    <t>As At</t>
  </si>
  <si>
    <t>Reserves</t>
  </si>
  <si>
    <t>Borrowings</t>
  </si>
  <si>
    <t>Revenue</t>
  </si>
  <si>
    <t>Taxation</t>
  </si>
  <si>
    <t xml:space="preserve">Current </t>
  </si>
  <si>
    <t>Quarter Ended</t>
  </si>
  <si>
    <t>Comparative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</si>
  <si>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</si>
  <si>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</si>
  <si>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</si>
  <si>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</si>
  <si>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</si>
  <si>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</si>
  <si>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</si>
  <si>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</si>
  <si>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</si>
  <si>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</si>
  <si>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</si>
  <si>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</si>
  <si>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</si>
  <si>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Profit before taxation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</si>
  <si>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</si>
  <si>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</si>
  <si>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</si>
  <si>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</si>
  <si>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</si>
  <si>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</si>
  <si>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</si>
  <si>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</si>
  <si>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</si>
  <si>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</si>
  <si>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</si>
  <si>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</si>
  <si>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</si>
  <si>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</si>
  <si>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</si>
  <si>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RM</t>
  </si>
  <si>
    <t>3 Months</t>
  </si>
  <si>
    <t>(These figures have not been audited)</t>
  </si>
  <si>
    <t>Inventories</t>
  </si>
  <si>
    <t>Translation adjustment</t>
  </si>
  <si>
    <t>Net profit for the quarter</t>
  </si>
  <si>
    <t>As at 31 Jan 2003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</si>
  <si>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</si>
  <si>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</si>
  <si>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</si>
  <si>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</si>
  <si>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</si>
  <si>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</si>
  <si>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</si>
  <si>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</si>
  <si>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</si>
  <si>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</si>
  <si>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</si>
  <si>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Other operating incomes</t>
  </si>
  <si>
    <t>Selling and distribution expenses</t>
  </si>
  <si>
    <t>Adminstration expenses</t>
  </si>
  <si>
    <t>Profit from operations</t>
  </si>
  <si>
    <t>Finance costs</t>
  </si>
  <si>
    <t>Profit after taxation</t>
  </si>
  <si>
    <t>Minority interest</t>
  </si>
  <si>
    <t>Net profit for the period</t>
  </si>
  <si>
    <t>Fixed assets</t>
  </si>
  <si>
    <t>Long term investments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</si>
  <si>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</si>
  <si>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</si>
  <si>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</si>
  <si>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</si>
  <si>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</si>
  <si>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</si>
  <si>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</si>
  <si>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</si>
  <si>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</si>
  <si>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</si>
  <si>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</si>
  <si>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</si>
  <si>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</si>
  <si>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</si>
  <si>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</si>
  <si>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</si>
  <si>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</si>
  <si>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</si>
  <si>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</si>
  <si>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</si>
  <si>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</si>
  <si>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</si>
  <si>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For The Quarter Ended 31 Jan 2004</t>
  </si>
  <si>
    <t>Annual Financial Report for the year ended 31st October 2003)</t>
  </si>
  <si>
    <t>As At 31 Jan 2004</t>
  </si>
  <si>
    <t>Depreciation</t>
  </si>
  <si>
    <t>Amortisation of goodwill on consolidation</t>
  </si>
  <si>
    <t>As at 1 Nov 2002</t>
  </si>
  <si>
    <t>As at 1 Nov 2003</t>
  </si>
  <si>
    <t>As at 31 Jan 2004</t>
  </si>
  <si>
    <t>ESOS</t>
  </si>
  <si>
    <t>Proceeds from ESOS</t>
  </si>
  <si>
    <t xml:space="preserve">n.a  </t>
  </si>
  <si>
    <t>Other non-cash items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</si>
</sst>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#,##0.0_);\(#,##0.0\)"/>
  </numFmts>
  <fonts count="7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39" fontId="1" fillId="0" borderId="0" xfId="0" applyNumberFormat="1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3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37" fontId="5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9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">
      <selection activeCell="A14" sqref="A14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8" t="s">
        <v>0</v>
      </c>
      <c r="B1" s="28"/>
      <c r="C1" s="28"/>
      <c r="D1" s="28"/>
      <c r="E1" s="28"/>
      <c r="F1" s="28"/>
    </row>
    <row r="2" spans="1:6" ht="15.75">
      <c r="A2" s="28" t="s">
        <v>83</v>
      </c>
      <c r="B2" s="28"/>
      <c r="C2" s="28"/>
      <c r="D2" s="28"/>
      <c r="E2" s="28"/>
      <c r="F2" s="28"/>
    </row>
    <row r="3" spans="1:6" ht="15.75">
      <c r="A3" s="28" t="s">
        <v>88</v>
      </c>
      <c r="B3" s="28"/>
      <c r="C3" s="28"/>
      <c r="D3" s="28"/>
      <c r="E3" s="28"/>
      <c r="F3" s="28"/>
    </row>
    <row r="4" spans="1:6" ht="15.75">
      <c r="A4" s="29" t="s">
        <v>40</v>
      </c>
      <c r="B4" s="29"/>
      <c r="C4" s="29"/>
      <c r="D4" s="29"/>
      <c r="E4" s="29"/>
      <c r="F4" s="4"/>
    </row>
    <row r="6" spans="3:6" ht="15.75">
      <c r="C6" s="16" t="s">
        <v>6</v>
      </c>
      <c r="D6" s="16" t="s">
        <v>8</v>
      </c>
      <c r="E6" s="16" t="s">
        <v>39</v>
      </c>
      <c r="F6" s="16" t="str">
        <f>E6</f>
        <v>3 Months</v>
      </c>
    </row>
    <row r="7" spans="3:6" ht="15.75">
      <c r="C7" s="16" t="s">
        <v>7</v>
      </c>
      <c r="D7" s="16" t="s">
        <v>7</v>
      </c>
      <c r="E7" s="16" t="s">
        <v>9</v>
      </c>
      <c r="F7" s="16" t="str">
        <f>E7</f>
        <v>Ended</v>
      </c>
    </row>
    <row r="8" spans="3:6" ht="15.75">
      <c r="C8" s="15">
        <v>38017</v>
      </c>
      <c r="D8" s="15">
        <v>37652</v>
      </c>
      <c r="E8" s="15">
        <f>C8</f>
        <v>38017</v>
      </c>
      <c r="F8" s="15">
        <f>D8</f>
        <v>37652</v>
      </c>
    </row>
    <row r="9" spans="3:6" ht="15.75">
      <c r="C9" s="15" t="s">
        <v>38</v>
      </c>
      <c r="D9" s="15" t="str">
        <f>C9</f>
        <v>RM</v>
      </c>
      <c r="E9" s="15" t="str">
        <f>D9</f>
        <v>RM</v>
      </c>
      <c r="F9" s="15" t="str">
        <f>E9</f>
        <v>RM</v>
      </c>
    </row>
    <row r="10" spans="3:6" ht="15.75">
      <c r="C10" s="6"/>
      <c r="D10" s="6"/>
      <c r="E10" s="6"/>
      <c r="F10" s="6"/>
    </row>
    <row r="11" spans="2:6" s="8" customFormat="1" ht="15">
      <c r="B11" s="8" t="s">
        <v>4</v>
      </c>
      <c r="C11" s="9">
        <v>60174800</v>
      </c>
      <c r="D11" s="9">
        <v>45541305</v>
      </c>
      <c r="E11" s="9">
        <f>C11</f>
        <v>60174800</v>
      </c>
      <c r="F11" s="9">
        <f>D11</f>
        <v>45541305</v>
      </c>
    </row>
    <row r="12" spans="2:6" s="8" customFormat="1" ht="15">
      <c r="B12" s="8" t="s">
        <v>54</v>
      </c>
      <c r="C12" s="9">
        <v>-50800821</v>
      </c>
      <c r="D12" s="9">
        <v>-36160858</v>
      </c>
      <c r="E12" s="9">
        <f>C12</f>
        <v>-50800821</v>
      </c>
      <c r="F12" s="9">
        <f>D12</f>
        <v>-36160858</v>
      </c>
    </row>
    <row r="13" spans="2:6" s="8" customFormat="1" ht="15">
      <c r="B13" s="8" t="s">
        <v>55</v>
      </c>
      <c r="C13" s="18">
        <f>SUM(C11:C12)</f>
        <v>9373979</v>
      </c>
      <c r="D13" s="18">
        <f>SUM(D11:D12)</f>
        <v>9380447</v>
      </c>
      <c r="E13" s="18">
        <f>SUM(E11:E12)</f>
        <v>9373979</v>
      </c>
      <c r="F13" s="18">
        <f>SUM(F11:F12)</f>
        <v>9380447</v>
      </c>
    </row>
    <row r="14" spans="3:6" s="8" customFormat="1" ht="15">
      <c r="C14" s="9"/>
      <c r="D14" s="9"/>
      <c r="E14" s="9"/>
      <c r="F14" s="9"/>
    </row>
    <row r="15" spans="2:6" s="8" customFormat="1" ht="15">
      <c r="B15" s="8" t="s">
        <v>56</v>
      </c>
      <c r="C15" s="9">
        <v>-17794</v>
      </c>
      <c r="D15" s="9">
        <v>308287</v>
      </c>
      <c r="E15" s="9">
        <f>C15</f>
        <v>-17794</v>
      </c>
      <c r="F15" s="9">
        <f>D15</f>
        <v>308287</v>
      </c>
    </row>
    <row r="16" spans="3:6" s="8" customFormat="1" ht="15">
      <c r="C16" s="9"/>
      <c r="D16" s="9"/>
      <c r="E16" s="9"/>
      <c r="F16" s="9"/>
    </row>
    <row r="17" spans="2:6" s="8" customFormat="1" ht="15">
      <c r="B17" s="8" t="s">
        <v>57</v>
      </c>
      <c r="C17" s="9">
        <v>-3717076</v>
      </c>
      <c r="D17" s="9">
        <v>-4010865</v>
      </c>
      <c r="E17" s="9">
        <f>C17</f>
        <v>-3717076</v>
      </c>
      <c r="F17" s="9">
        <f>D17</f>
        <v>-4010865</v>
      </c>
    </row>
    <row r="18" spans="2:6" s="8" customFormat="1" ht="15">
      <c r="B18" s="8" t="s">
        <v>58</v>
      </c>
      <c r="C18" s="9">
        <v>-3335557</v>
      </c>
      <c r="D18" s="9">
        <v>-2480324</v>
      </c>
      <c r="E18" s="9">
        <f>C18</f>
        <v>-3335557</v>
      </c>
      <c r="F18" s="9">
        <f>D18</f>
        <v>-2480324</v>
      </c>
    </row>
    <row r="19" spans="2:6" s="8" customFormat="1" ht="15">
      <c r="B19" s="8" t="s">
        <v>59</v>
      </c>
      <c r="C19" s="18">
        <f>SUM(C13:C18)</f>
        <v>2303552</v>
      </c>
      <c r="D19" s="18">
        <f>SUM(D13:D18)</f>
        <v>3197545</v>
      </c>
      <c r="E19" s="18">
        <f>SUM(E13:E18)</f>
        <v>2303552</v>
      </c>
      <c r="F19" s="18">
        <f>SUM(F13:F18)</f>
        <v>3197545</v>
      </c>
    </row>
    <row r="20" spans="2:6" s="8" customFormat="1" ht="15">
      <c r="B20" s="8" t="s">
        <v>60</v>
      </c>
      <c r="C20" s="9">
        <v>-724366</v>
      </c>
      <c r="D20" s="9">
        <v>-730336</v>
      </c>
      <c r="E20" s="9">
        <f>C20</f>
        <v>-724366</v>
      </c>
      <c r="F20" s="9">
        <f>D20</f>
        <v>-730336</v>
      </c>
    </row>
    <row r="21" spans="2:6" s="8" customFormat="1" ht="15">
      <c r="B21" s="8" t="s">
        <v>22</v>
      </c>
      <c r="C21" s="18">
        <f>SUM(C19:C20)</f>
        <v>1579186</v>
      </c>
      <c r="D21" s="18">
        <f>SUM(D19:D20)</f>
        <v>2467209</v>
      </c>
      <c r="E21" s="18">
        <f>SUM(E19:E20)</f>
        <v>1579186</v>
      </c>
      <c r="F21" s="18">
        <f>SUM(F19:F20)</f>
        <v>2467209</v>
      </c>
    </row>
    <row r="22" spans="2:6" s="8" customFormat="1" ht="15">
      <c r="B22" s="8" t="s">
        <v>5</v>
      </c>
      <c r="C22" s="9">
        <v>-538034</v>
      </c>
      <c r="D22" s="9">
        <v>-542017</v>
      </c>
      <c r="E22" s="9">
        <f>C22</f>
        <v>-538034</v>
      </c>
      <c r="F22" s="9">
        <f>D22</f>
        <v>-542017</v>
      </c>
    </row>
    <row r="23" spans="2:6" s="8" customFormat="1" ht="15">
      <c r="B23" s="8" t="s">
        <v>61</v>
      </c>
      <c r="C23" s="18">
        <f>SUM(C21:C22)</f>
        <v>1041152</v>
      </c>
      <c r="D23" s="18">
        <f>SUM(D21:D22)</f>
        <v>1925192</v>
      </c>
      <c r="E23" s="18">
        <f>SUM(E21:E22)</f>
        <v>1041152</v>
      </c>
      <c r="F23" s="18">
        <f>SUM(F21:F22)</f>
        <v>1925192</v>
      </c>
    </row>
    <row r="24" spans="2:6" s="8" customFormat="1" ht="15">
      <c r="B24" s="8" t="s">
        <v>62</v>
      </c>
      <c r="C24" s="9">
        <v>-18582</v>
      </c>
      <c r="D24" s="9">
        <v>32155</v>
      </c>
      <c r="E24" s="9">
        <f>C24</f>
        <v>-18582</v>
      </c>
      <c r="F24" s="9">
        <f>D24</f>
        <v>32155</v>
      </c>
    </row>
    <row r="25" spans="2:6" s="8" customFormat="1" ht="15.75" thickBot="1">
      <c r="B25" s="8" t="s">
        <v>63</v>
      </c>
      <c r="C25" s="12">
        <f>SUM(C23:C24)</f>
        <v>1022570</v>
      </c>
      <c r="D25" s="12">
        <f>SUM(D23:D24)</f>
        <v>1957347</v>
      </c>
      <c r="E25" s="12">
        <f>SUM(E23:E24)</f>
        <v>1022570</v>
      </c>
      <c r="F25" s="12">
        <f>SUM(F23:F24)</f>
        <v>1957347</v>
      </c>
    </row>
    <row r="26" spans="3:6" s="8" customFormat="1" ht="15.75" thickTop="1">
      <c r="C26" s="9"/>
      <c r="D26" s="9"/>
      <c r="E26" s="9"/>
      <c r="F26" s="9"/>
    </row>
    <row r="27" spans="2:6" s="8" customFormat="1" ht="15">
      <c r="B27" s="8" t="s">
        <v>31</v>
      </c>
      <c r="C27" s="25">
        <f>C25/86432500*100</f>
        <v>1.1830850663812802</v>
      </c>
      <c r="D27" s="25">
        <f>D25/46000000*100</f>
        <v>4.255102173913043</v>
      </c>
      <c r="E27" s="25">
        <f>E25/86432500*100</f>
        <v>1.1830850663812802</v>
      </c>
      <c r="F27" s="25">
        <f>F25/46000000*100</f>
        <v>4.255102173913043</v>
      </c>
    </row>
    <row r="28" spans="2:6" s="8" customFormat="1" ht="15">
      <c r="B28" s="8" t="s">
        <v>32</v>
      </c>
      <c r="C28" s="25">
        <v>1.11</v>
      </c>
      <c r="D28" s="27" t="s">
        <v>98</v>
      </c>
      <c r="E28" s="25">
        <v>1.11</v>
      </c>
      <c r="F28" s="27" t="s">
        <v>98</v>
      </c>
    </row>
    <row r="29" spans="3:6" s="8" customFormat="1" ht="15">
      <c r="C29" s="25"/>
      <c r="D29" s="25"/>
      <c r="E29" s="25"/>
      <c r="F29" s="25"/>
    </row>
    <row r="30" spans="3:6" ht="15.75">
      <c r="C30" s="7"/>
      <c r="D30" s="7"/>
      <c r="E30" s="7"/>
      <c r="F30" s="7"/>
    </row>
    <row r="31" spans="3:6" ht="15.75">
      <c r="C31" s="3"/>
      <c r="D31" s="3"/>
      <c r="E31" s="3"/>
      <c r="F31" s="3"/>
    </row>
    <row r="32" spans="3:6" ht="15.75">
      <c r="C32" s="3"/>
      <c r="D32" s="3"/>
      <c r="E32" s="3"/>
      <c r="F32" s="3"/>
    </row>
    <row r="33" spans="1:6" ht="15.75">
      <c r="A33" s="5" t="s">
        <v>82</v>
      </c>
      <c r="C33" s="3"/>
      <c r="D33" s="3"/>
      <c r="E33" s="3"/>
      <c r="F33" s="3"/>
    </row>
    <row r="34" spans="1:6" ht="15.75">
      <c r="A34" s="5" t="s">
        <v>89</v>
      </c>
      <c r="C34" s="3"/>
      <c r="D34" s="3"/>
      <c r="E34" s="3"/>
      <c r="F34" s="3"/>
    </row>
    <row r="35" spans="3:6" ht="15.75">
      <c r="C35" s="3"/>
      <c r="D35" s="3"/>
      <c r="E35" s="3"/>
      <c r="F35" s="3"/>
    </row>
    <row r="36" spans="3:6" ht="15.75">
      <c r="C36" s="3"/>
      <c r="D36" s="3"/>
      <c r="E36" s="3"/>
      <c r="F36" s="3"/>
    </row>
    <row r="37" spans="3:6" ht="15.75">
      <c r="C37" s="3"/>
      <c r="D37" s="3"/>
      <c r="E37" s="3"/>
      <c r="F37" s="3"/>
    </row>
    <row r="38" spans="3:6" ht="15.75">
      <c r="C38" s="3"/>
      <c r="D38" s="3"/>
      <c r="E38" s="3"/>
      <c r="F38" s="3"/>
    </row>
    <row r="39" spans="3:6" ht="15.75">
      <c r="C39" s="3"/>
      <c r="D39" s="3"/>
      <c r="E39" s="3"/>
      <c r="F39" s="3"/>
    </row>
  </sheetData>
  <mergeCells count="4"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:E1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5" ht="15.75">
      <c r="A1" s="28" t="s">
        <v>0</v>
      </c>
      <c r="B1" s="28"/>
      <c r="C1" s="28"/>
      <c r="D1" s="28"/>
      <c r="E1" s="28"/>
    </row>
    <row r="2" spans="1:5" ht="15.75">
      <c r="A2" s="28" t="s">
        <v>37</v>
      </c>
      <c r="B2" s="28"/>
      <c r="C2" s="28"/>
      <c r="D2" s="28"/>
      <c r="E2" s="28"/>
    </row>
    <row r="3" spans="1:5" ht="15.75">
      <c r="A3" s="28" t="s">
        <v>90</v>
      </c>
      <c r="B3" s="28"/>
      <c r="C3" s="28"/>
      <c r="D3" s="28"/>
      <c r="E3" s="28"/>
    </row>
    <row r="4" spans="1:5" ht="15.75">
      <c r="A4" s="29" t="s">
        <v>40</v>
      </c>
      <c r="B4" s="29"/>
      <c r="C4" s="29"/>
      <c r="D4" s="29"/>
      <c r="E4" s="29"/>
    </row>
    <row r="6" spans="4:5" s="8" customFormat="1" ht="15">
      <c r="D6" s="14" t="s">
        <v>1</v>
      </c>
      <c r="E6" s="14" t="s">
        <v>1</v>
      </c>
    </row>
    <row r="7" spans="4:5" s="8" customFormat="1" ht="15">
      <c r="D7" s="17">
        <v>38017</v>
      </c>
      <c r="E7" s="17">
        <v>37925</v>
      </c>
    </row>
    <row r="8" spans="4:5" s="8" customFormat="1" ht="15">
      <c r="D8" s="14" t="s">
        <v>38</v>
      </c>
      <c r="E8" s="14" t="s">
        <v>38</v>
      </c>
    </row>
    <row r="9" s="8" customFormat="1" ht="15"/>
    <row r="10" spans="1:5" s="8" customFormat="1" ht="15">
      <c r="A10" s="21"/>
      <c r="B10" s="8" t="s">
        <v>64</v>
      </c>
      <c r="D10" s="9">
        <v>94257535</v>
      </c>
      <c r="E10" s="9">
        <v>94935743</v>
      </c>
    </row>
    <row r="11" spans="1:5" s="8" customFormat="1" ht="15">
      <c r="A11" s="20"/>
      <c r="B11" s="8" t="s">
        <v>65</v>
      </c>
      <c r="D11" s="9">
        <v>25527</v>
      </c>
      <c r="E11" s="9">
        <v>25527</v>
      </c>
    </row>
    <row r="12" spans="1:5" s="8" customFormat="1" ht="15">
      <c r="A12" s="20"/>
      <c r="B12" s="8" t="s">
        <v>66</v>
      </c>
      <c r="D12" s="9">
        <v>877313</v>
      </c>
      <c r="E12" s="9">
        <v>893011</v>
      </c>
    </row>
    <row r="13" spans="1:5" s="8" customFormat="1" ht="15">
      <c r="A13" s="20"/>
      <c r="D13" s="9"/>
      <c r="E13" s="9"/>
    </row>
    <row r="14" spans="1:5" s="8" customFormat="1" ht="15">
      <c r="A14" s="20"/>
      <c r="B14" s="8" t="s">
        <v>67</v>
      </c>
      <c r="D14" s="9"/>
      <c r="E14" s="9"/>
    </row>
    <row r="15" spans="1:5" s="8" customFormat="1" ht="15">
      <c r="A15" s="20"/>
      <c r="C15" s="8" t="s">
        <v>41</v>
      </c>
      <c r="D15" s="9">
        <f>56943234</f>
        <v>56943234</v>
      </c>
      <c r="E15" s="9">
        <v>51239095</v>
      </c>
    </row>
    <row r="16" spans="1:5" s="8" customFormat="1" ht="15">
      <c r="A16" s="20"/>
      <c r="C16" s="8" t="s">
        <v>49</v>
      </c>
      <c r="D16" s="9">
        <v>34795950</v>
      </c>
      <c r="E16" s="9">
        <v>26478549</v>
      </c>
    </row>
    <row r="17" spans="1:5" s="8" customFormat="1" ht="15">
      <c r="A17" s="20"/>
      <c r="C17" s="8" t="s">
        <v>68</v>
      </c>
      <c r="D17" s="9">
        <f>13933149</f>
        <v>13933149</v>
      </c>
      <c r="E17" s="9">
        <v>12418736</v>
      </c>
    </row>
    <row r="18" spans="1:5" s="8" customFormat="1" ht="15">
      <c r="A18" s="20"/>
      <c r="D18" s="22">
        <f>SUM(D15:D17)</f>
        <v>105672333</v>
      </c>
      <c r="E18" s="22">
        <f>SUM(E15:E17)</f>
        <v>90136380</v>
      </c>
    </row>
    <row r="19" spans="1:5" s="8" customFormat="1" ht="15">
      <c r="A19" s="20"/>
      <c r="D19" s="9"/>
      <c r="E19" s="9"/>
    </row>
    <row r="20" spans="1:5" s="8" customFormat="1" ht="15">
      <c r="A20" s="20"/>
      <c r="B20" s="8" t="s">
        <v>69</v>
      </c>
      <c r="D20" s="9"/>
      <c r="E20" s="9"/>
    </row>
    <row r="21" spans="1:5" s="8" customFormat="1" ht="15">
      <c r="A21" s="20"/>
      <c r="C21" s="8" t="s">
        <v>50</v>
      </c>
      <c r="D21" s="9">
        <v>41172934</v>
      </c>
      <c r="E21" s="9">
        <v>33261753</v>
      </c>
    </row>
    <row r="22" spans="1:5" s="8" customFormat="1" ht="15">
      <c r="A22" s="20"/>
      <c r="C22" s="8" t="s">
        <v>70</v>
      </c>
      <c r="D22" s="9">
        <v>25246844</v>
      </c>
      <c r="E22" s="9">
        <v>23620795</v>
      </c>
    </row>
    <row r="23" spans="1:5" s="8" customFormat="1" ht="15">
      <c r="A23" s="20"/>
      <c r="C23" s="8" t="s">
        <v>71</v>
      </c>
      <c r="D23" s="9">
        <v>3785963</v>
      </c>
      <c r="E23" s="9">
        <v>3785963</v>
      </c>
    </row>
    <row r="24" spans="1:5" s="8" customFormat="1" ht="15">
      <c r="A24" s="20"/>
      <c r="D24" s="22">
        <f>SUM(D21:D23)</f>
        <v>70205741</v>
      </c>
      <c r="E24" s="22">
        <f>SUM(E21:E23)</f>
        <v>60668511</v>
      </c>
    </row>
    <row r="25" spans="1:5" s="8" customFormat="1" ht="15">
      <c r="A25" s="20"/>
      <c r="D25" s="9"/>
      <c r="E25" s="9"/>
    </row>
    <row r="26" spans="1:5" s="8" customFormat="1" ht="15">
      <c r="A26" s="20"/>
      <c r="B26" s="8" t="s">
        <v>87</v>
      </c>
      <c r="D26" s="9">
        <f>D18-D24</f>
        <v>35466592</v>
      </c>
      <c r="E26" s="9">
        <f>E18-E24</f>
        <v>29467869</v>
      </c>
    </row>
    <row r="27" spans="1:5" s="8" customFormat="1" ht="15">
      <c r="A27" s="20"/>
      <c r="D27" s="9"/>
      <c r="E27" s="9"/>
    </row>
    <row r="28" spans="1:5" s="8" customFormat="1" ht="15.75" thickBot="1">
      <c r="A28" s="20"/>
      <c r="D28" s="12">
        <f>SUM(D10:D12)+D26</f>
        <v>130626967</v>
      </c>
      <c r="E28" s="12">
        <f>SUM(E10:E12)+E26</f>
        <v>125322150</v>
      </c>
    </row>
    <row r="29" spans="1:5" s="8" customFormat="1" ht="15.75" thickTop="1">
      <c r="A29" s="20"/>
      <c r="D29" s="19"/>
      <c r="E29" s="19"/>
    </row>
    <row r="30" spans="1:5" s="8" customFormat="1" ht="15">
      <c r="A30" s="20"/>
      <c r="B30" s="8" t="s">
        <v>73</v>
      </c>
      <c r="D30" s="9"/>
      <c r="E30" s="9"/>
    </row>
    <row r="31" spans="1:5" s="8" customFormat="1" ht="15">
      <c r="A31" s="20"/>
      <c r="B31" s="8" t="s">
        <v>72</v>
      </c>
      <c r="D31" s="9">
        <v>86432500</v>
      </c>
      <c r="E31" s="9">
        <v>86250000</v>
      </c>
    </row>
    <row r="32" spans="1:9" s="8" customFormat="1" ht="15">
      <c r="A32" s="20"/>
      <c r="B32" s="23" t="s">
        <v>2</v>
      </c>
      <c r="C32" s="23"/>
      <c r="D32" s="24">
        <f>SUM(Equity!C22:G22)</f>
        <v>12462708.399999999</v>
      </c>
      <c r="E32" s="24">
        <v>10505691</v>
      </c>
      <c r="I32" s="9"/>
    </row>
    <row r="33" spans="1:5" s="8" customFormat="1" ht="15">
      <c r="A33" s="20"/>
      <c r="B33" s="8" t="s">
        <v>74</v>
      </c>
      <c r="D33" s="22">
        <f>SUM(D31:D32)</f>
        <v>98895208.4</v>
      </c>
      <c r="E33" s="22">
        <f>SUM(E31:E32)</f>
        <v>96755691</v>
      </c>
    </row>
    <row r="34" spans="1:5" s="8" customFormat="1" ht="15">
      <c r="A34" s="20"/>
      <c r="D34" s="9"/>
      <c r="E34" s="9"/>
    </row>
    <row r="35" spans="1:5" s="8" customFormat="1" ht="15">
      <c r="A35" s="20"/>
      <c r="B35" s="8" t="s">
        <v>62</v>
      </c>
      <c r="D35" s="9">
        <v>614465</v>
      </c>
      <c r="E35" s="9">
        <v>595883</v>
      </c>
    </row>
    <row r="36" spans="1:5" s="8" customFormat="1" ht="15">
      <c r="A36" s="20"/>
      <c r="C36" s="8" t="s">
        <v>3</v>
      </c>
      <c r="D36" s="9">
        <v>23713143</v>
      </c>
      <c r="E36" s="9">
        <v>20566425</v>
      </c>
    </row>
    <row r="37" spans="1:5" s="8" customFormat="1" ht="15">
      <c r="A37" s="20"/>
      <c r="C37" s="8" t="s">
        <v>75</v>
      </c>
      <c r="D37" s="9">
        <v>7404151</v>
      </c>
      <c r="E37" s="9">
        <v>7404151</v>
      </c>
    </row>
    <row r="38" spans="1:5" s="8" customFormat="1" ht="15.75" thickBot="1">
      <c r="A38" s="20"/>
      <c r="D38" s="12">
        <f>SUM(D33:D37)</f>
        <v>130626967.4</v>
      </c>
      <c r="E38" s="12">
        <f>SUM(E33:E37)</f>
        <v>125322150</v>
      </c>
    </row>
    <row r="39" spans="1:5" s="8" customFormat="1" ht="15.75" thickTop="1">
      <c r="A39" s="20"/>
      <c r="D39" s="19"/>
      <c r="E39" s="19"/>
    </row>
    <row r="40" spans="4:5" ht="15.75">
      <c r="D40" s="3"/>
      <c r="E40" s="3"/>
    </row>
    <row r="41" ht="15.75">
      <c r="A41" s="5" t="s">
        <v>80</v>
      </c>
    </row>
    <row r="42" ht="15.75">
      <c r="A42" s="5" t="s">
        <v>89</v>
      </c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:I1"/>
    </sheetView>
  </sheetViews>
  <sheetFormatPr defaultColWidth="9.33203125" defaultRowHeight="12.75"/>
  <cols>
    <col min="1" max="1" width="26.5" style="1" customWidth="1"/>
    <col min="2" max="4" width="14.33203125" style="1" customWidth="1"/>
    <col min="5" max="5" width="15.5" style="1" customWidth="1"/>
    <col min="6" max="8" width="14.33203125" style="1" customWidth="1"/>
    <col min="9" max="16384" width="9.33203125" style="1" customWidth="1"/>
  </cols>
  <sheetData>
    <row r="1" spans="1:9" ht="15.7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5.75">
      <c r="A2" s="28" t="s">
        <v>85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28" t="s">
        <v>88</v>
      </c>
      <c r="B3" s="28"/>
      <c r="C3" s="28"/>
      <c r="D3" s="28"/>
      <c r="E3" s="28"/>
      <c r="F3" s="28"/>
      <c r="G3" s="28"/>
      <c r="H3" s="28"/>
      <c r="I3" s="28"/>
    </row>
    <row r="4" spans="1:5" ht="15.75">
      <c r="A4" s="29" t="s">
        <v>40</v>
      </c>
      <c r="B4" s="29"/>
      <c r="C4" s="29"/>
      <c r="D4" s="29"/>
      <c r="E4" s="29"/>
    </row>
    <row r="6" spans="2:8" s="2" customFormat="1" ht="15.75">
      <c r="B6" s="14" t="s">
        <v>10</v>
      </c>
      <c r="C6" s="14" t="s">
        <v>10</v>
      </c>
      <c r="D6" s="14" t="s">
        <v>11</v>
      </c>
      <c r="E6" s="14" t="s">
        <v>14</v>
      </c>
      <c r="F6" s="14" t="s">
        <v>19</v>
      </c>
      <c r="G6" s="14" t="s">
        <v>16</v>
      </c>
      <c r="H6" s="14"/>
    </row>
    <row r="7" spans="2:8" s="2" customFormat="1" ht="15.75">
      <c r="B7" s="14" t="s">
        <v>11</v>
      </c>
      <c r="C7" s="14" t="s">
        <v>12</v>
      </c>
      <c r="D7" s="14" t="s">
        <v>13</v>
      </c>
      <c r="E7" s="14" t="s">
        <v>15</v>
      </c>
      <c r="F7" s="14" t="s">
        <v>13</v>
      </c>
      <c r="G7" s="14" t="s">
        <v>17</v>
      </c>
      <c r="H7" s="14" t="s">
        <v>18</v>
      </c>
    </row>
    <row r="8" spans="2:8" s="2" customFormat="1" ht="15.75">
      <c r="B8" s="14" t="s">
        <v>38</v>
      </c>
      <c r="C8" s="14" t="str">
        <f>B8</f>
        <v>RM</v>
      </c>
      <c r="D8" s="14" t="str">
        <f>C8</f>
        <v>RM</v>
      </c>
      <c r="E8" s="14" t="str">
        <f>D8</f>
        <v>RM</v>
      </c>
      <c r="F8" s="14" t="str">
        <f>E8</f>
        <v>RM</v>
      </c>
      <c r="G8" s="14" t="str">
        <f>E8</f>
        <v>RM</v>
      </c>
      <c r="H8" s="14" t="str">
        <f>G8</f>
        <v>RM</v>
      </c>
    </row>
    <row r="9" spans="2:8" s="20" customFormat="1" ht="15">
      <c r="B9" s="14"/>
      <c r="C9" s="14"/>
      <c r="D9" s="14"/>
      <c r="E9" s="14"/>
      <c r="F9" s="14"/>
      <c r="G9" s="14"/>
      <c r="H9" s="14"/>
    </row>
    <row r="10" spans="1:8" s="8" customFormat="1" ht="15">
      <c r="A10" s="8" t="s">
        <v>93</v>
      </c>
      <c r="B10" s="26">
        <v>46000000</v>
      </c>
      <c r="C10" s="26">
        <v>7399387</v>
      </c>
      <c r="D10" s="26">
        <v>9181237</v>
      </c>
      <c r="E10" s="26">
        <v>-28849998</v>
      </c>
      <c r="F10" s="26">
        <v>-14204</v>
      </c>
      <c r="G10" s="26">
        <v>52256832</v>
      </c>
      <c r="H10" s="26">
        <f>SUM(B10:G10)</f>
        <v>85973254</v>
      </c>
    </row>
    <row r="11" spans="1:8" s="8" customFormat="1" ht="15">
      <c r="A11" s="8" t="s">
        <v>43</v>
      </c>
      <c r="B11" s="9"/>
      <c r="C11" s="9"/>
      <c r="D11" s="9"/>
      <c r="E11" s="9"/>
      <c r="F11" s="9"/>
      <c r="G11" s="9">
        <v>1957347</v>
      </c>
      <c r="H11" s="26">
        <f>SUM(B11:G11)</f>
        <v>1957347</v>
      </c>
    </row>
    <row r="12" spans="1:8" s="8" customFormat="1" ht="15">
      <c r="A12" s="8" t="s">
        <v>20</v>
      </c>
      <c r="B12" s="9"/>
      <c r="C12" s="9"/>
      <c r="D12" s="9"/>
      <c r="E12" s="9"/>
      <c r="F12" s="9"/>
      <c r="G12" s="9"/>
      <c r="H12" s="26">
        <f>SUM(B12:G12)</f>
        <v>0</v>
      </c>
    </row>
    <row r="13" spans="1:8" s="8" customFormat="1" ht="15">
      <c r="A13" s="8" t="s">
        <v>42</v>
      </c>
      <c r="B13" s="9"/>
      <c r="C13" s="9"/>
      <c r="D13" s="9"/>
      <c r="E13" s="9"/>
      <c r="F13" s="9">
        <f>10059+1</f>
        <v>10060</v>
      </c>
      <c r="G13" s="9"/>
      <c r="H13" s="26">
        <f>SUM(B13:G13)</f>
        <v>10060</v>
      </c>
    </row>
    <row r="14" spans="1:8" s="8" customFormat="1" ht="15.75" thickBot="1">
      <c r="A14" s="5" t="s">
        <v>44</v>
      </c>
      <c r="B14" s="12">
        <f>SUM(B10:B13)</f>
        <v>46000000</v>
      </c>
      <c r="C14" s="12">
        <f aca="true" t="shared" si="0" ref="C14:H14">SUM(C10:C13)</f>
        <v>7399387</v>
      </c>
      <c r="D14" s="12">
        <f t="shared" si="0"/>
        <v>9181237</v>
      </c>
      <c r="E14" s="12">
        <f t="shared" si="0"/>
        <v>-28849998</v>
      </c>
      <c r="F14" s="12">
        <f t="shared" si="0"/>
        <v>-4144</v>
      </c>
      <c r="G14" s="12">
        <f t="shared" si="0"/>
        <v>54214179</v>
      </c>
      <c r="H14" s="12">
        <f t="shared" si="0"/>
        <v>87940661</v>
      </c>
    </row>
    <row r="15" spans="2:8" s="8" customFormat="1" ht="15.75" thickTop="1">
      <c r="B15" s="9"/>
      <c r="C15" s="9"/>
      <c r="D15" s="9"/>
      <c r="E15" s="9"/>
      <c r="F15" s="9"/>
      <c r="G15" s="9"/>
      <c r="H15" s="9"/>
    </row>
    <row r="16" spans="2:8" s="8" customFormat="1" ht="15">
      <c r="B16" s="9"/>
      <c r="C16" s="9"/>
      <c r="D16" s="9"/>
      <c r="E16" s="9"/>
      <c r="F16" s="9"/>
      <c r="G16" s="9"/>
      <c r="H16" s="9"/>
    </row>
    <row r="17" spans="1:8" s="8" customFormat="1" ht="15">
      <c r="A17" s="8" t="s">
        <v>94</v>
      </c>
      <c r="B17" s="26">
        <v>86250000</v>
      </c>
      <c r="C17" s="26">
        <v>0</v>
      </c>
      <c r="D17" s="26">
        <v>6633467</v>
      </c>
      <c r="E17" s="26">
        <v>-28849998</v>
      </c>
      <c r="F17" s="26">
        <v>-457835</v>
      </c>
      <c r="G17" s="26">
        <v>33180057.4</v>
      </c>
      <c r="H17" s="26">
        <f>SUM(B17:G17)</f>
        <v>96755691.4</v>
      </c>
    </row>
    <row r="18" spans="1:8" s="8" customFormat="1" ht="15">
      <c r="A18" s="8" t="s">
        <v>96</v>
      </c>
      <c r="B18" s="26">
        <v>182500</v>
      </c>
      <c r="C18" s="26">
        <v>27375</v>
      </c>
      <c r="D18" s="9"/>
      <c r="E18" s="26"/>
      <c r="F18" s="26"/>
      <c r="G18" s="26"/>
      <c r="H18" s="26">
        <f>SUM(B18:G18)</f>
        <v>209875</v>
      </c>
    </row>
    <row r="19" spans="1:8" s="8" customFormat="1" ht="15">
      <c r="A19" s="8" t="s">
        <v>43</v>
      </c>
      <c r="B19" s="9"/>
      <c r="C19" s="9"/>
      <c r="E19" s="9"/>
      <c r="F19" s="9"/>
      <c r="G19" s="9">
        <f>IncomeStatement!C25</f>
        <v>1022570</v>
      </c>
      <c r="H19" s="26">
        <f>SUM(B19:G19)</f>
        <v>1022570</v>
      </c>
    </row>
    <row r="20" spans="1:8" s="8" customFormat="1" ht="15">
      <c r="A20" s="8" t="s">
        <v>20</v>
      </c>
      <c r="B20" s="9"/>
      <c r="C20" s="9"/>
      <c r="D20" s="9"/>
      <c r="E20" s="9"/>
      <c r="F20" s="9"/>
      <c r="G20" s="9"/>
      <c r="H20" s="26">
        <f>SUM(B20:G20)</f>
        <v>0</v>
      </c>
    </row>
    <row r="21" spans="1:8" s="8" customFormat="1" ht="15">
      <c r="A21" s="8" t="s">
        <v>42</v>
      </c>
      <c r="B21" s="9"/>
      <c r="C21" s="9"/>
      <c r="D21" s="9"/>
      <c r="E21" s="9"/>
      <c r="F21" s="9">
        <f>907070+2</f>
        <v>907072</v>
      </c>
      <c r="G21" s="9"/>
      <c r="H21" s="26">
        <f>SUM(B21:G21)</f>
        <v>907072</v>
      </c>
    </row>
    <row r="22" spans="1:8" s="8" customFormat="1" ht="15.75" thickBot="1">
      <c r="A22" s="5" t="s">
        <v>95</v>
      </c>
      <c r="B22" s="12">
        <f aca="true" t="shared" si="1" ref="B22:H22">SUM(B17:B21)</f>
        <v>86432500</v>
      </c>
      <c r="C22" s="12">
        <f t="shared" si="1"/>
        <v>27375</v>
      </c>
      <c r="D22" s="12">
        <f t="shared" si="1"/>
        <v>6633467</v>
      </c>
      <c r="E22" s="12">
        <f t="shared" si="1"/>
        <v>-28849998</v>
      </c>
      <c r="F22" s="12">
        <f t="shared" si="1"/>
        <v>449237</v>
      </c>
      <c r="G22" s="12">
        <f t="shared" si="1"/>
        <v>34202627.4</v>
      </c>
      <c r="H22" s="12">
        <f t="shared" si="1"/>
        <v>98895208.4</v>
      </c>
    </row>
    <row r="23" ht="16.5" thickTop="1"/>
    <row r="24" ht="15.75">
      <c r="A24" s="5" t="s">
        <v>86</v>
      </c>
    </row>
    <row r="25" ht="15.75">
      <c r="A25" s="5" t="s">
        <v>89</v>
      </c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15" sqref="B15"/>
    </sheetView>
  </sheetViews>
  <sheetFormatPr defaultColWidth="9.33203125" defaultRowHeight="12.75"/>
  <cols>
    <col min="1" max="1" width="3.83203125" style="8" customWidth="1"/>
    <col min="2" max="2" width="63.66015625" style="8" customWidth="1"/>
    <col min="3" max="3" width="1.5" style="8" customWidth="1"/>
    <col min="4" max="5" width="15.33203125" style="8" customWidth="1"/>
    <col min="6" max="16384" width="9.33203125" style="8" customWidth="1"/>
  </cols>
  <sheetData>
    <row r="1" spans="1:5" ht="15">
      <c r="A1" s="30" t="s">
        <v>0</v>
      </c>
      <c r="B1" s="30"/>
      <c r="C1" s="30"/>
      <c r="D1" s="30"/>
      <c r="E1" s="30"/>
    </row>
    <row r="2" spans="1:5" ht="15">
      <c r="A2" s="30" t="s">
        <v>45</v>
      </c>
      <c r="B2" s="30"/>
      <c r="C2" s="30"/>
      <c r="D2" s="30"/>
      <c r="E2" s="30"/>
    </row>
    <row r="3" spans="1:5" ht="15">
      <c r="A3" s="30" t="s">
        <v>88</v>
      </c>
      <c r="B3" s="30"/>
      <c r="C3" s="30"/>
      <c r="D3" s="30"/>
      <c r="E3" s="30"/>
    </row>
    <row r="4" spans="1:5" ht="15">
      <c r="A4" s="29" t="s">
        <v>40</v>
      </c>
      <c r="B4" s="29"/>
      <c r="C4" s="29"/>
      <c r="D4" s="29"/>
      <c r="E4" s="29"/>
    </row>
    <row r="5" spans="4:5" ht="15">
      <c r="D5" s="14" t="s">
        <v>39</v>
      </c>
      <c r="E5" s="14" t="s">
        <v>39</v>
      </c>
    </row>
    <row r="6" spans="4:5" ht="15">
      <c r="D6" s="14" t="s">
        <v>9</v>
      </c>
      <c r="E6" s="14" t="s">
        <v>9</v>
      </c>
    </row>
    <row r="7" spans="4:5" ht="15">
      <c r="D7" s="17">
        <v>38017</v>
      </c>
      <c r="E7" s="17">
        <v>37652</v>
      </c>
    </row>
    <row r="8" spans="4:5" ht="15">
      <c r="D8" s="17" t="s">
        <v>38</v>
      </c>
      <c r="E8" s="17" t="s">
        <v>38</v>
      </c>
    </row>
    <row r="9" spans="1:2" ht="15">
      <c r="A9" s="5" t="s">
        <v>21</v>
      </c>
      <c r="B9" s="5"/>
    </row>
    <row r="10" spans="1:5" ht="15">
      <c r="A10" s="8" t="s">
        <v>22</v>
      </c>
      <c r="D10" s="9">
        <v>1579186</v>
      </c>
      <c r="E10" s="9">
        <v>2467209</v>
      </c>
    </row>
    <row r="11" spans="1:5" ht="15">
      <c r="A11" s="8" t="s">
        <v>46</v>
      </c>
      <c r="D11" s="9"/>
      <c r="E11" s="9"/>
    </row>
    <row r="12" spans="2:5" ht="15">
      <c r="B12" s="8" t="s">
        <v>91</v>
      </c>
      <c r="D12" s="9">
        <v>1896718</v>
      </c>
      <c r="E12" s="9">
        <v>1382888</v>
      </c>
    </row>
    <row r="13" spans="2:5" ht="15">
      <c r="B13" s="8" t="s">
        <v>92</v>
      </c>
      <c r="D13" s="9">
        <v>15698</v>
      </c>
      <c r="E13" s="9">
        <v>15698</v>
      </c>
    </row>
    <row r="14" spans="2:5" ht="15">
      <c r="B14" s="8" t="s">
        <v>99</v>
      </c>
      <c r="D14" s="9">
        <v>0</v>
      </c>
      <c r="E14" s="9">
        <v>3181</v>
      </c>
    </row>
    <row r="15" spans="2:5" ht="15">
      <c r="B15" s="8" t="s">
        <v>47</v>
      </c>
      <c r="D15" s="9">
        <v>495249</v>
      </c>
      <c r="E15" s="9">
        <v>573532</v>
      </c>
    </row>
    <row r="16" spans="2:5" ht="15">
      <c r="B16" s="8" t="s">
        <v>48</v>
      </c>
      <c r="D16" s="9">
        <v>-10945</v>
      </c>
      <c r="E16" s="9">
        <v>-2780</v>
      </c>
    </row>
    <row r="17" spans="1:5" ht="15">
      <c r="A17" s="8" t="s">
        <v>23</v>
      </c>
      <c r="D17" s="18">
        <f>SUM(D10:D16)</f>
        <v>3975906</v>
      </c>
      <c r="E17" s="18">
        <f>SUM(E10:E16)</f>
        <v>4439728</v>
      </c>
    </row>
    <row r="18" spans="1:5" ht="15">
      <c r="A18" s="8" t="s">
        <v>24</v>
      </c>
      <c r="D18" s="9"/>
      <c r="E18" s="9"/>
    </row>
    <row r="19" spans="2:5" ht="15">
      <c r="B19" s="8" t="s">
        <v>41</v>
      </c>
      <c r="D19" s="9">
        <v>-5704139</v>
      </c>
      <c r="E19" s="9">
        <v>-5858645</v>
      </c>
    </row>
    <row r="20" spans="2:5" ht="15">
      <c r="B20" s="8" t="s">
        <v>49</v>
      </c>
      <c r="D20" s="9">
        <v>-8317401</v>
      </c>
      <c r="E20" s="9">
        <v>-4120107</v>
      </c>
    </row>
    <row r="21" spans="2:5" ht="15">
      <c r="B21" s="8" t="s">
        <v>50</v>
      </c>
      <c r="D21" s="9">
        <v>8235574</v>
      </c>
      <c r="E21" s="9">
        <v>2973937</v>
      </c>
    </row>
    <row r="22" spans="1:5" ht="15">
      <c r="A22" s="8" t="s">
        <v>51</v>
      </c>
      <c r="D22" s="18">
        <f>SUM(D17:D21)</f>
        <v>-1810060</v>
      </c>
      <c r="E22" s="18">
        <f>SUM(E17:E21)</f>
        <v>-2565087</v>
      </c>
    </row>
    <row r="23" spans="1:5" ht="15">
      <c r="A23" s="8" t="s">
        <v>33</v>
      </c>
      <c r="D23" s="9">
        <v>-495249</v>
      </c>
      <c r="E23" s="9">
        <f>-E15</f>
        <v>-573532</v>
      </c>
    </row>
    <row r="24" spans="1:5" ht="15">
      <c r="A24" s="8" t="s">
        <v>34</v>
      </c>
      <c r="D24" s="9">
        <v>10945</v>
      </c>
      <c r="E24" s="9">
        <f>-E16</f>
        <v>2780</v>
      </c>
    </row>
    <row r="25" spans="1:5" ht="15">
      <c r="A25" s="8" t="s">
        <v>28</v>
      </c>
      <c r="D25" s="9">
        <v>-538034</v>
      </c>
      <c r="E25" s="9">
        <v>-542017</v>
      </c>
    </row>
    <row r="26" spans="1:5" ht="16.5" customHeight="1">
      <c r="A26" s="5" t="s">
        <v>25</v>
      </c>
      <c r="B26" s="5"/>
      <c r="C26" s="5"/>
      <c r="D26" s="10">
        <f>SUM(D22:D25)</f>
        <v>-2832398</v>
      </c>
      <c r="E26" s="10">
        <f>SUM(E22:E25)</f>
        <v>-3677856</v>
      </c>
    </row>
    <row r="27" spans="4:5" ht="15">
      <c r="D27" s="9"/>
      <c r="E27" s="9"/>
    </row>
    <row r="28" spans="1:5" ht="15">
      <c r="A28" s="5" t="s">
        <v>26</v>
      </c>
      <c r="D28" s="9"/>
      <c r="E28" s="9"/>
    </row>
    <row r="29" spans="2:5" ht="15">
      <c r="B29" s="8" t="s">
        <v>35</v>
      </c>
      <c r="D29" s="9">
        <v>-1218510</v>
      </c>
      <c r="E29" s="9">
        <v>-8533253</v>
      </c>
    </row>
    <row r="30" spans="1:5" ht="15">
      <c r="A30" s="5" t="s">
        <v>78</v>
      </c>
      <c r="B30" s="5"/>
      <c r="C30" s="5"/>
      <c r="D30" s="10">
        <f>SUM(D29:D29)</f>
        <v>-1218510</v>
      </c>
      <c r="E30" s="10">
        <f>SUM(E29:E29)</f>
        <v>-8533253</v>
      </c>
    </row>
    <row r="31" spans="4:5" ht="15">
      <c r="D31" s="9"/>
      <c r="E31" s="9"/>
    </row>
    <row r="32" spans="1:5" ht="15">
      <c r="A32" s="5" t="s">
        <v>27</v>
      </c>
      <c r="B32" s="5"/>
      <c r="D32" s="9"/>
      <c r="E32" s="9"/>
    </row>
    <row r="33" spans="2:5" ht="15">
      <c r="B33" s="8" t="s">
        <v>36</v>
      </c>
      <c r="D33" s="9">
        <v>4448374</v>
      </c>
      <c r="E33" s="9">
        <v>4572453</v>
      </c>
    </row>
    <row r="34" spans="2:5" ht="15">
      <c r="B34" s="8" t="s">
        <v>97</v>
      </c>
      <c r="D34" s="9">
        <v>209875</v>
      </c>
      <c r="E34" s="9">
        <v>0</v>
      </c>
    </row>
    <row r="35" spans="2:5" ht="15">
      <c r="B35" s="8" t="s">
        <v>20</v>
      </c>
      <c r="D35" s="9">
        <v>0</v>
      </c>
      <c r="E35" s="9">
        <v>0</v>
      </c>
    </row>
    <row r="36" spans="1:5" ht="15">
      <c r="A36" s="5" t="s">
        <v>76</v>
      </c>
      <c r="D36" s="10">
        <f>SUM(D33:D35)</f>
        <v>4658249</v>
      </c>
      <c r="E36" s="10">
        <f>SUM(E33:E35)</f>
        <v>4572453</v>
      </c>
    </row>
    <row r="37" spans="1:5" ht="15">
      <c r="A37" s="5"/>
      <c r="D37" s="19"/>
      <c r="E37" s="19"/>
    </row>
    <row r="38" spans="1:5" ht="15">
      <c r="A38" s="8" t="s">
        <v>52</v>
      </c>
      <c r="D38" s="26">
        <v>907072</v>
      </c>
      <c r="E38" s="26">
        <v>6875</v>
      </c>
    </row>
    <row r="39" spans="4:5" ht="15">
      <c r="D39" s="9"/>
      <c r="E39" s="9"/>
    </row>
    <row r="40" spans="1:5" ht="15">
      <c r="A40" s="5" t="s">
        <v>77</v>
      </c>
      <c r="D40" s="11">
        <f>D26+D30+D36+D38</f>
        <v>1514413</v>
      </c>
      <c r="E40" s="11">
        <f>E26+E30+E36+E38</f>
        <v>-7631781</v>
      </c>
    </row>
    <row r="41" spans="1:5" ht="15">
      <c r="A41" s="8" t="s">
        <v>53</v>
      </c>
      <c r="D41" s="9">
        <v>12011315</v>
      </c>
      <c r="E41" s="9">
        <v>17901652</v>
      </c>
    </row>
    <row r="42" spans="1:5" ht="15.75" thickBot="1">
      <c r="A42" s="5" t="s">
        <v>79</v>
      </c>
      <c r="B42" s="5"/>
      <c r="C42" s="5"/>
      <c r="D42" s="12">
        <f>D40+D41</f>
        <v>13525728</v>
      </c>
      <c r="E42" s="12">
        <f>E40+E41</f>
        <v>10269871</v>
      </c>
    </row>
    <row r="43" spans="4:5" ht="15.75" thickTop="1">
      <c r="D43" s="9"/>
      <c r="E43" s="9"/>
    </row>
    <row r="44" spans="1:5" ht="15">
      <c r="A44" s="5" t="s">
        <v>84</v>
      </c>
      <c r="D44" s="9"/>
      <c r="E44" s="9"/>
    </row>
    <row r="45" spans="1:5" ht="15">
      <c r="A45" s="8" t="s">
        <v>29</v>
      </c>
      <c r="D45" s="9">
        <v>13933149</v>
      </c>
      <c r="E45" s="9">
        <v>10517391</v>
      </c>
    </row>
    <row r="46" spans="1:5" ht="15">
      <c r="A46" s="8" t="s">
        <v>30</v>
      </c>
      <c r="D46" s="9">
        <v>-407421</v>
      </c>
      <c r="E46" s="9">
        <v>-247520</v>
      </c>
    </row>
    <row r="47" spans="4:5" ht="15.75" thickBot="1">
      <c r="D47" s="13">
        <f>D45+D46</f>
        <v>13525728</v>
      </c>
      <c r="E47" s="13">
        <f>E45+E46</f>
        <v>10269871</v>
      </c>
    </row>
    <row r="48" spans="4:5" ht="15.75" thickTop="1">
      <c r="D48" s="9"/>
      <c r="E48" s="9"/>
    </row>
    <row r="49" spans="1:5" ht="15">
      <c r="A49" s="5" t="s">
        <v>81</v>
      </c>
      <c r="D49" s="9"/>
      <c r="E49" s="9"/>
    </row>
    <row r="50" ht="15">
      <c r="A50" s="5" t="s">
        <v>89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AC107</cp:lastModifiedBy>
  <cp:lastPrinted>2004-03-27T02:05:58Z</cp:lastPrinted>
  <dcterms:created xsi:type="dcterms:W3CDTF">2002-12-25T03:24:13Z</dcterms:created>
  <dcterms:modified xsi:type="dcterms:W3CDTF">2004-03-27T02:06:20Z</dcterms:modified>
  <cp:category/>
  <cp:version/>
  <cp:contentType/>
  <cp:contentStatus/>
</cp:coreProperties>
</file>