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<sst xmlns="http://schemas.openxmlformats.org/spreadsheetml/2006/main" count="363" uniqueCount="298">
  <si>
    <t>Magni-Tech Industries Berhad</t>
  </si>
  <si>
    <t>( Incorporated in Malaysia ; Company No. 422585-V )</t>
  </si>
  <si>
    <t xml:space="preserve">Condensed Consolidated Income Statements </t>
  </si>
  <si>
    <t>(The figures have not been audited)</t>
  </si>
  <si>
    <t xml:space="preserve">                            3 months to</t>
  </si>
  <si>
    <t xml:space="preserve">                            12 months to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</si>
  <si>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</si>
  <si>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</si>
  <si>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</si>
  <si>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</si>
  <si>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</si>
  <si>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</si>
  <si>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</si>
  <si>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</si>
  <si>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Profit after Taxation</t>
  </si>
  <si>
    <t>Minority interest</t>
  </si>
  <si>
    <t>Net Profit for the period</t>
  </si>
  <si>
    <t xml:space="preserve"> - Basic</t>
  </si>
  <si>
    <t xml:space="preserve"> - Diluted</t>
  </si>
  <si>
    <t>The Condensed Consolidated Income Statement  should be  read  in conjunction with  the  Annual  Financial</t>
  </si>
  <si>
    <t>Condensed Consolidated Balance Sheet</t>
  </si>
  <si>
    <t>Unaudited</t>
  </si>
  <si>
    <t>Audited</t>
  </si>
  <si>
    <t>Property , Plant and Equipment</t>
  </si>
  <si>
    <t>Current Assets</t>
  </si>
  <si>
    <t xml:space="preserve">  Inventories</t>
  </si>
  <si>
    <t xml:space="preserve">  Trade and Other Receivables</t>
  </si>
  <si>
    <t xml:space="preserve">  Deposit with Licensed Banks</t>
  </si>
  <si>
    <t xml:space="preserve">  Cash and Bank Balances</t>
  </si>
  <si>
    <t>Current Liabilities</t>
  </si>
  <si>
    <t xml:space="preserve">  Trade and Other Payables</t>
  </si>
  <si>
    <t xml:space="preserve">  Short Term Borrowings</t>
  </si>
  <si>
    <t>Net Current Assets</t>
  </si>
  <si>
    <t>Financed by :</t>
  </si>
  <si>
    <t>Capital and Reserves</t>
  </si>
  <si>
    <t xml:space="preserve">  Share Capital</t>
  </si>
  <si>
    <t xml:space="preserve">  Reserves</t>
  </si>
  <si>
    <t xml:space="preserve">  Shareholders' Fund</t>
  </si>
  <si>
    <t>Minority Interests</t>
  </si>
  <si>
    <t xml:space="preserve">  Deferred Taxation</t>
  </si>
  <si>
    <r>
      <t xml:space="preserve">Net Tangible Assets per share  </t>
    </r>
    <r>
      <rPr>
        <sz val="8"/>
        <rFont val="Arial"/>
        <family val="2"/>
      </rPr>
      <t>(RM)</t>
    </r>
  </si>
  <si>
    <t>(Incorporated in Malaysia ; Company No. 422585-V)</t>
  </si>
  <si>
    <t xml:space="preserve">Condensed Consolidated Statement of Change in Equity </t>
  </si>
  <si>
    <t>Share</t>
  </si>
  <si>
    <t>Retained</t>
  </si>
  <si>
    <t>Capital</t>
  </si>
  <si>
    <t>Premium</t>
  </si>
  <si>
    <t>Profits</t>
  </si>
  <si>
    <t>Total</t>
  </si>
  <si>
    <t>Issue of Shares</t>
  </si>
  <si>
    <t>Dividends</t>
  </si>
  <si>
    <t xml:space="preserve">Condensed Consolidated Cash Flow Statement </t>
  </si>
  <si>
    <t xml:space="preserve">        RM'000</t>
  </si>
  <si>
    <t>Cash flows from/(used in ) operating activities</t>
  </si>
  <si>
    <t>Profit before tax</t>
  </si>
  <si>
    <t>Adjustment for :</t>
  </si>
  <si>
    <t>Depreciation</t>
  </si>
  <si>
    <t>Gain on disposal of property, plant and equipment</t>
  </si>
  <si>
    <t>Bad debts written off</t>
  </si>
  <si>
    <t>Interest income</t>
  </si>
  <si>
    <t>Interest cost</t>
  </si>
  <si>
    <t>Operating profit before working capital changes</t>
  </si>
  <si>
    <t>Cash flows from/(used in) investing activities</t>
  </si>
  <si>
    <t>Purchase of investment</t>
  </si>
  <si>
    <t>Cash flows from/(used in) financing activities</t>
  </si>
  <si>
    <t>Proceeds from issuance of shares</t>
  </si>
  <si>
    <t>Dividend paid</t>
  </si>
  <si>
    <t>Interest paid</t>
  </si>
  <si>
    <t>Interest received</t>
  </si>
  <si>
    <t>Cash and cash equivalents at beginning of year</t>
  </si>
  <si>
    <t>Cash and cash equivalents at end of year</t>
  </si>
  <si>
    <t>Cash &amp; Cash Equivalents comprise the following :-</t>
  </si>
  <si>
    <t>Cash and bank balances</t>
  </si>
  <si>
    <t>Fixed deposit with licensed banks</t>
  </si>
  <si>
    <t>1)</t>
  </si>
  <si>
    <t>Basis of Preparation</t>
  </si>
  <si>
    <t>2)</t>
  </si>
  <si>
    <t>Audit Qualification</t>
  </si>
  <si>
    <t>3)</t>
  </si>
  <si>
    <t>Seasonal or Cyclical Factors</t>
  </si>
  <si>
    <t>4)</t>
  </si>
  <si>
    <t>Unusual Items</t>
  </si>
  <si>
    <t>5)</t>
  </si>
  <si>
    <t>Material Changes in Estimates</t>
  </si>
  <si>
    <t>financial year which have a material effect in the current quarter.</t>
  </si>
  <si>
    <t>6)</t>
  </si>
  <si>
    <t>Debts and Equity Securities</t>
  </si>
  <si>
    <t xml:space="preserve">      3 months</t>
  </si>
  <si>
    <t>Paid up share capital at start</t>
  </si>
  <si>
    <t>Allotment under Magni's Employee Share Option Scheme</t>
  </si>
  <si>
    <t>Paid up share capital at end (Ordinary shares of RM1 each)</t>
  </si>
  <si>
    <t>7)</t>
  </si>
  <si>
    <t>Dividend Paid</t>
  </si>
  <si>
    <t>8)</t>
  </si>
  <si>
    <t>Segment Information</t>
  </si>
  <si>
    <t>9)</t>
  </si>
  <si>
    <t>Revaluation of Property, Plant and Equipment</t>
  </si>
  <si>
    <t>10)</t>
  </si>
  <si>
    <t>Subsequent Events</t>
  </si>
  <si>
    <t>in this quarterly report.</t>
  </si>
  <si>
    <t>11)</t>
  </si>
  <si>
    <t>Change in Composition of the Group</t>
  </si>
  <si>
    <t>12)</t>
  </si>
  <si>
    <t>Contingent Liabilities and Contingent Assets</t>
  </si>
  <si>
    <t>13)</t>
  </si>
  <si>
    <t>Review of Performance</t>
  </si>
  <si>
    <t>14)</t>
  </si>
  <si>
    <t>Material Variance of Results vs Preceding Quarter</t>
  </si>
  <si>
    <t>15)</t>
  </si>
  <si>
    <t>16)</t>
  </si>
  <si>
    <t>Profit Forecast or Profit Guarantee</t>
  </si>
  <si>
    <t>17)</t>
  </si>
  <si>
    <t>Provision for taxation</t>
  </si>
  <si>
    <t>Deferred tax</t>
  </si>
  <si>
    <t>18)</t>
  </si>
  <si>
    <t>19)</t>
  </si>
  <si>
    <t>Purchase or Disposal of Quoted Investments</t>
  </si>
  <si>
    <t>20)</t>
  </si>
  <si>
    <t xml:space="preserve">Status of Corporate Proposals </t>
  </si>
  <si>
    <t>21)</t>
  </si>
  <si>
    <t>Group Borrowings</t>
  </si>
  <si>
    <t>22)</t>
  </si>
  <si>
    <t>Off Balance Sheet Financial Instruments</t>
  </si>
  <si>
    <t>23)</t>
  </si>
  <si>
    <t>Material Litigation</t>
  </si>
  <si>
    <t>There were no pending material litigation as at the date of this quarterly report.</t>
  </si>
  <si>
    <t>24)</t>
  </si>
  <si>
    <t>Dividend</t>
  </si>
  <si>
    <t>25)</t>
  </si>
  <si>
    <t>Earning Per Share (EPS)</t>
  </si>
  <si>
    <t>(a) Basic EPS</t>
  </si>
  <si>
    <t xml:space="preserve">     12 months </t>
  </si>
  <si>
    <t>Net profit for the period</t>
  </si>
  <si>
    <t>(RM'000)</t>
  </si>
  <si>
    <t>Weighted average no. of ordinary shares in issue</t>
  </si>
  <si>
    <t>('000)</t>
  </si>
  <si>
    <t>Basic EPS</t>
  </si>
  <si>
    <t>(sen)</t>
  </si>
  <si>
    <t>(b) Diluted EPS</t>
  </si>
  <si>
    <t>Weighted average no. of ordinary share in issue</t>
  </si>
  <si>
    <t>Adjusted for share options</t>
  </si>
  <si>
    <t>Weighted average no. of ordinary share for diluted EPS</t>
  </si>
  <si>
    <t>Diluted EPS</t>
  </si>
  <si>
    <t>By Order of the Board</t>
  </si>
  <si>
    <t>30.4.2004</t>
  </si>
  <si>
    <t>Quoted Investments</t>
  </si>
  <si>
    <t xml:space="preserve">Unquoted investment </t>
  </si>
  <si>
    <t>@ 30-4-2004</t>
  </si>
  <si>
    <t>Balance as at 30 April 2004</t>
  </si>
  <si>
    <t>Loss on disposal of property, plant and equipment</t>
  </si>
  <si>
    <t>26)</t>
  </si>
  <si>
    <t>Packaging</t>
  </si>
  <si>
    <t>The segmental analysis of the Group's operations for the financial year is as follows :</t>
  </si>
  <si>
    <t>3 months</t>
  </si>
  <si>
    <t>RM000</t>
  </si>
  <si>
    <t xml:space="preserve">Term Loan </t>
  </si>
  <si>
    <t>Revolving credits</t>
  </si>
  <si>
    <t>Bankers' acceptance</t>
  </si>
  <si>
    <t>Total - Current</t>
  </si>
  <si>
    <t>Grand Total - unsecured</t>
  </si>
  <si>
    <t>Borrowings in foreign currency</t>
  </si>
  <si>
    <t xml:space="preserve">             Nil</t>
  </si>
  <si>
    <t>Net Tangible Assets (NTA) Per Share</t>
  </si>
  <si>
    <t>Share Capital &amp; Reserves</t>
  </si>
  <si>
    <t>Less: Share of Intangible Assets in Associated Company</t>
  </si>
  <si>
    <t xml:space="preserve">          Balance goodwill on acquisition of Associated Company</t>
  </si>
  <si>
    <t>NTA</t>
  </si>
  <si>
    <t>No. of ordinary shares in issue ('000)</t>
  </si>
  <si>
    <t>Share of Results in Associated Co.</t>
  </si>
  <si>
    <t xml:space="preserve">  Borrowings</t>
  </si>
  <si>
    <t>Earning Per Share (Sen)</t>
  </si>
  <si>
    <t>Dividend Per Share (Sen)</t>
  </si>
  <si>
    <t xml:space="preserve">  Tax recoverable</t>
  </si>
  <si>
    <t>Long term and Deferred Liabilities</t>
  </si>
  <si>
    <t>For 12 months ended 30 April 2004</t>
  </si>
  <si>
    <t>Balance as at 1 May 2003 (As previously stated)</t>
  </si>
  <si>
    <t>Prior year adjustment</t>
  </si>
  <si>
    <t>Balance as at 1 May 2003 (Restated)</t>
  </si>
  <si>
    <t>Purchase of property, plant and equipment</t>
  </si>
  <si>
    <t xml:space="preserve">Proceeds from disposal of property, plant and equipment </t>
  </si>
  <si>
    <t xml:space="preserve">Redemption of Investment </t>
  </si>
  <si>
    <t xml:space="preserve">Repayment of short term borrowings </t>
  </si>
  <si>
    <t>materially affected by seasonal or cyclical factors.</t>
  </si>
  <si>
    <t>Other than the above, no dividend was paid for the current quarter and for the financial year.</t>
  </si>
  <si>
    <t>There was no revaluation of property, plant and equipment during the financial year.</t>
  </si>
  <si>
    <t xml:space="preserve">    12 months </t>
  </si>
  <si>
    <t>Term Loan</t>
  </si>
  <si>
    <t>Hire purchase creditor</t>
  </si>
  <si>
    <t>Total - Non current</t>
  </si>
  <si>
    <t>No interim dividend has been declared during the current quarter and the financial year.</t>
  </si>
  <si>
    <t>For the 4th quarter ended 30 April 2005</t>
  </si>
  <si>
    <t>As at 30 April 2005</t>
  </si>
  <si>
    <t>For the 12 months ended 30 April 2005</t>
  </si>
  <si>
    <t>For the 12 months to 30 April 2005</t>
  </si>
  <si>
    <t>Report for the year ended 30 April 2004.</t>
  </si>
  <si>
    <t>@ 30-4-2005</t>
  </si>
  <si>
    <t>Balance as at 1 May 2004</t>
  </si>
  <si>
    <t>Balance as at 30 April 2005</t>
  </si>
  <si>
    <t>30.4.2005</t>
  </si>
  <si>
    <t>Report on results for the 4th quarter ended 30 April 2005 ("the current quarter")</t>
  </si>
  <si>
    <t>Quarterly Report on results for the 4th quarter ended 30 April 2005</t>
  </si>
  <si>
    <t>and Part A of Appendix 9B of the Bursa Malaysia Securities Berhad Listing Requirements.</t>
  </si>
  <si>
    <t>Group for the financial year.</t>
  </si>
  <si>
    <t>financial year was as follows :-</t>
  </si>
  <si>
    <t xml:space="preserve">A  final  dividend  of  5%  less  income  tax of  28% for  the  financial  year  ended  30 April 2004  totalling </t>
  </si>
  <si>
    <t>RM 2,216,592 had been paid on 10 November 2004.</t>
  </si>
  <si>
    <t>No interim dividend was paid for the quarter ended 30 April 2005.</t>
  </si>
  <si>
    <t>Results</t>
  </si>
  <si>
    <t>Share of Results of associated Company</t>
  </si>
  <si>
    <t>12 months to</t>
  </si>
  <si>
    <t xml:space="preserve">    30-4-2005</t>
  </si>
  <si>
    <t>were no contingent assets since the last annual Balance Sheet date.</t>
  </si>
  <si>
    <t>There were no disposals of unquoted investments or properties during the financial year.</t>
  </si>
  <si>
    <t>were as follows :</t>
  </si>
  <si>
    <t xml:space="preserve">                   Nil</t>
  </si>
  <si>
    <t xml:space="preserve">         1,165</t>
  </si>
  <si>
    <t>Less: Sale proceeds from disposal of investment</t>
  </si>
  <si>
    <t xml:space="preserve">          Loss on disposal of investment</t>
  </si>
  <si>
    <t xml:space="preserve">           (167)</t>
  </si>
  <si>
    <t>Total investment at market value</t>
  </si>
  <si>
    <t>The group's borrowings as at 30 April 2005 were as follows :</t>
  </si>
  <si>
    <t>Total investment at cost / book value @ 30-4-2005</t>
  </si>
  <si>
    <t>The NTA per share as at 30 April 2005 was arrived at as follows :</t>
  </si>
  <si>
    <t>in due course.</t>
  </si>
  <si>
    <t>Loss on disposal of investment in quoted shares in Malaysia</t>
  </si>
  <si>
    <t>Gross dividend income from investment in quoted share</t>
  </si>
  <si>
    <t>Amortisation of goodwill</t>
  </si>
  <si>
    <t>Share of Results in Associated Company</t>
  </si>
  <si>
    <t>Proceeds from disposal of investment in quoted share</t>
  </si>
  <si>
    <t>Dividend received</t>
  </si>
  <si>
    <t>Drawdown of short term borrowings</t>
  </si>
  <si>
    <t>Net Cash (used in)/from financing activities</t>
  </si>
  <si>
    <t>(PFYR).</t>
  </si>
  <si>
    <t>Net cash from/(used in) operating activities</t>
  </si>
  <si>
    <t>Net Cash used in investing activities</t>
  </si>
  <si>
    <t>The  accounting policies  and method  of computation  adopted are consistent with those  adopted in the</t>
  </si>
  <si>
    <t>The  operations of  the Group  during the 12 months ended  30 April 2005  ("the financial year')  were not</t>
  </si>
  <si>
    <t>There  were  no  unusual items affecting the assets,  liabilities,  equity,  net income or cash flows  of  the</t>
  </si>
  <si>
    <t>There were no changes in estimates of amounts reported in the prior quarters of  the current or  previous</t>
  </si>
  <si>
    <t xml:space="preserve">The movement in  the  issued  and  paid  up  share  capital  of Magni  during the  current quarter and  the </t>
  </si>
  <si>
    <t xml:space="preserve">There  were  no  material  events subsequent to the end of the financial year that have not been reflected </t>
  </si>
  <si>
    <t>There were no changes in the composition of the Group during the current quarter and the  financial year.</t>
  </si>
  <si>
    <t>provide  guarantee  in  support  of  banking  facilities  and  other  credit  facilities  granted to  subsidiaries</t>
  </si>
  <si>
    <r>
      <t xml:space="preserve">The  tax  charges of  </t>
    </r>
    <r>
      <rPr>
        <sz val="9"/>
        <rFont val="Arial"/>
        <family val="2"/>
      </rPr>
      <t>RM</t>
    </r>
    <r>
      <rPr>
        <sz val="10"/>
        <rFont val="Arial"/>
        <family val="2"/>
      </rPr>
      <t xml:space="preserve">0.009 mil.  and  </t>
    </r>
    <r>
      <rPr>
        <sz val="9"/>
        <rFont val="Arial"/>
        <family val="2"/>
      </rPr>
      <t>RM</t>
    </r>
    <r>
      <rPr>
        <sz val="10"/>
        <rFont val="Arial"/>
        <family val="2"/>
      </rPr>
      <t xml:space="preserve">0.372 mil. respectively  for  the  current  quarter  and  for  the </t>
    </r>
  </si>
  <si>
    <t xml:space="preserve">The effective  tax rates for the current quarter and for the financial year were lower than the statutory rate </t>
  </si>
  <si>
    <t>12 months</t>
  </si>
  <si>
    <t>However,  the  Board  of  Directors has  recommended,  for  approval at  the  forthcoming annual  general</t>
  </si>
  <si>
    <r>
      <t>The  amount  of dividend  per  share  will  be 5  sen gross  (</t>
    </r>
    <r>
      <rPr>
        <sz val="9"/>
        <rFont val="Arial"/>
        <family val="2"/>
      </rPr>
      <t>FYR 30-4-2004</t>
    </r>
    <r>
      <rPr>
        <sz val="10"/>
        <rFont val="Arial"/>
        <family val="2"/>
      </rPr>
      <t xml:space="preserve"> : 5 sen, or  RM 3.6 sen net)  or</t>
    </r>
  </si>
  <si>
    <t xml:space="preserve">RM 3.6 sen net  and the date of  the  AGM, closure of book for the  dividend and payment will  be notified </t>
  </si>
  <si>
    <t>There  were  no corporate proposals announced but not completed as at the date of this  announcement.</t>
  </si>
  <si>
    <t>There  were  no off  financial instruments  with off balance sheet risk at the  date of this  quarterly  report.</t>
  </si>
  <si>
    <t>As  at  30 April  2005,  contingent  liabilities  in  respect  of  Magni's  guarantee  and  its  undertakings  to</t>
  </si>
  <si>
    <t xml:space="preserve">     30-4-2004</t>
  </si>
  <si>
    <t>This interim financial report has been prepared in accordance with MASB 26, Interim Financial Reporting</t>
  </si>
  <si>
    <t>audited financial statements for the year ended 30 April 2004.</t>
  </si>
  <si>
    <t>The audit report of the financial statements for the year ended 30 April 2004 was not qualified.</t>
  </si>
  <si>
    <t xml:space="preserve">Turnover for the current  quarter  dropped  by  13.8%  as compared to the preceding year  corresponding </t>
  </si>
  <si>
    <t xml:space="preserve">quarter (PYCQ)  while turnover for the financial year increased by 3.5% vs the  preceding  financial   year </t>
  </si>
  <si>
    <t>preceding quarter.</t>
  </si>
  <si>
    <t xml:space="preserve">Turnover   for  the  current  quarter  improved  by   6.6%. The  increase  in  Profit  before  Taxation   from </t>
  </si>
  <si>
    <t>Total investment at book value as at 1-2-2005 / 1-5-2004</t>
  </si>
  <si>
    <t>2005 (FYR 30-4-2004 : 5% less 28% tax)</t>
  </si>
  <si>
    <r>
      <t xml:space="preserve">meeting </t>
    </r>
    <r>
      <rPr>
        <sz val="9"/>
        <rFont val="Arial"/>
        <family val="2"/>
      </rPr>
      <t>(AGM)</t>
    </r>
    <r>
      <rPr>
        <sz val="10"/>
        <rFont val="Arial"/>
        <family val="2"/>
      </rPr>
      <t xml:space="preserve">, a first and final ordinary dividend of  5% less 28% tax for the financial year ended 30 April </t>
    </r>
  </si>
  <si>
    <t>For 12 months ended 30 April 2005</t>
  </si>
  <si>
    <t>mainly due to overprovision of taxation in prior periods / years.</t>
  </si>
  <si>
    <t>Increase/(Decrease) in current assets</t>
  </si>
  <si>
    <t>Increase in current liabilities</t>
  </si>
  <si>
    <t>Cash generated from operations</t>
  </si>
  <si>
    <t>Income tax refunded / paid</t>
  </si>
  <si>
    <t>Net decrease in cash and cash equivalents</t>
  </si>
  <si>
    <t>30 June 2005</t>
  </si>
  <si>
    <t>Unquoted Investments and Properties</t>
  </si>
  <si>
    <t>financial year.</t>
  </si>
  <si>
    <t>amounted  to RM3.998 mil, a decrease  of RM6.976 mil. from RM10.974 mil. as  at 30 April  2004. There</t>
  </si>
  <si>
    <t>Overprovision of taxation</t>
  </si>
  <si>
    <t>financial year respectively were made up as follows :</t>
  </si>
  <si>
    <t>The basic and diluted EPS for the current quarter and for the financial year were as follows :</t>
  </si>
  <si>
    <t xml:space="preserve">RM 0.104 mil. to  RM 0.292 mil. for this  quarter was  mainly due to higher  turnover as compared  to  the </t>
  </si>
  <si>
    <t>Interest (Expense)/Income, Net</t>
  </si>
  <si>
    <t>Profit before taxation (PBT ) for the current quarter (RM0.292 mil.)  and the financial year (RM 1.434 mil.)</t>
  </si>
  <si>
    <t>Commentary on Prospects</t>
  </si>
  <si>
    <t xml:space="preserve">Barring  any unforseen circumstances, the Group is expected  to continue to be profitable in  the coming </t>
  </si>
  <si>
    <t>This is not applicable to the Group.</t>
  </si>
  <si>
    <t>During  the financial year, the associate, ie. OTC Security Solution Sdn  Bhd ("OTC"), increased its issued</t>
  </si>
  <si>
    <t xml:space="preserve">issued and  paid-up share capital  from  RM9 mil. to RM12 mil. by  way of issuance  of  3 mil. new ordinary </t>
  </si>
  <si>
    <t>The  movements of  quoted  investment  of  the Group  during  the current quarter and  the financial  year</t>
  </si>
  <si>
    <t>NTA Per Share (RM)</t>
  </si>
  <si>
    <t>was  mainly due to  erosion of  profit  margin  as a result of  keen competition  in the packaging  industry.</t>
  </si>
  <si>
    <t xml:space="preserve">declined  by 78.4%  and  70.3%  respectively as  compared to  the  PYCQ  and  PFYR  PBT  ( excluding  </t>
  </si>
  <si>
    <t>provision  for  diminution in value of  quoted investment which was only made in prior year ). The decline</t>
  </si>
  <si>
    <t>Tan Sri Dato' Tan Kok Ping</t>
  </si>
  <si>
    <t>Chairman</t>
  </si>
  <si>
    <t xml:space="preserve">shares of  RM1 each  amounting  to RM3 mil. Following  this, Magni  has  further  subscribed  for  900,000 </t>
  </si>
  <si>
    <t>maintained its equity interest of 30% in OTC.</t>
  </si>
  <si>
    <t xml:space="preserve">ordinary shares  of  RM1 each  in  OTC for  a  total cash consideration of  RM 900,000 and as a result has </t>
  </si>
  <si>
    <t>Property, plant and equipment written off</t>
  </si>
  <si>
    <t>Increase in investment in the associated company</t>
  </si>
  <si>
    <t>Purchase of quoted investment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</si>
</sst>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  <numFmt numFmtId="168" formatCode="[$-409]dddd\,\ mmmm\ dd\,\ yyyy"/>
  </numFmts>
  <fonts count="12">
    <font>
      <sz val="10"/>
      <name val="Arial"/>
      <family val="0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0" fillId="0" borderId="0" xfId="15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3" xfId="15" applyNumberFormat="1" applyFont="1" applyBorder="1" applyAlignment="1">
      <alignment/>
    </xf>
    <xf numFmtId="165" fontId="0" fillId="0" borderId="0" xfId="15" applyNumberFormat="1" applyFont="1" applyBorder="1" applyAlignment="1" quotePrefix="1">
      <alignment/>
    </xf>
    <xf numFmtId="43" fontId="0" fillId="0" borderId="1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5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166" fontId="0" fillId="0" borderId="0" xfId="15" applyNumberFormat="1" applyFont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 quotePrefix="1">
      <alignment/>
    </xf>
    <xf numFmtId="166" fontId="5" fillId="0" borderId="0" xfId="15" applyNumberFormat="1" applyFont="1" applyBorder="1" applyAlignment="1">
      <alignment horizontal="right"/>
    </xf>
    <xf numFmtId="166" fontId="5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165" fontId="5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15" fontId="5" fillId="0" borderId="0" xfId="0" applyNumberFormat="1" applyFont="1" applyAlignment="1" quotePrefix="1">
      <alignment/>
    </xf>
    <xf numFmtId="0" fontId="5" fillId="0" borderId="0" xfId="0" applyFont="1" applyBorder="1" applyAlignment="1" quotePrefix="1">
      <alignment/>
    </xf>
    <xf numFmtId="166" fontId="5" fillId="0" borderId="0" xfId="15" applyNumberFormat="1" applyFont="1" applyBorder="1" applyAlignment="1" quotePrefix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0" xfId="15" applyNumberFormat="1" applyFont="1" applyAlignment="1">
      <alignment/>
    </xf>
    <xf numFmtId="0" fontId="0" fillId="0" borderId="0" xfId="15" applyNumberFormat="1" applyFont="1" applyAlignment="1">
      <alignment/>
    </xf>
    <xf numFmtId="3" fontId="0" fillId="0" borderId="4" xfId="15" applyNumberFormat="1" applyFont="1" applyBorder="1" applyAlignment="1">
      <alignment/>
    </xf>
    <xf numFmtId="3" fontId="0" fillId="0" borderId="3" xfId="15" applyNumberFormat="1" applyFont="1" applyBorder="1" applyAlignment="1">
      <alignment/>
    </xf>
    <xf numFmtId="0" fontId="0" fillId="0" borderId="0" xfId="0" applyNumberFormat="1" applyFont="1" applyAlignment="1">
      <alignment/>
    </xf>
    <xf numFmtId="164" fontId="5" fillId="0" borderId="0" xfId="15" applyNumberFormat="1" applyFont="1" applyBorder="1" applyAlignment="1">
      <alignment/>
    </xf>
    <xf numFmtId="164" fontId="5" fillId="0" borderId="0" xfId="15" applyNumberFormat="1" applyFont="1" applyAlignment="1">
      <alignment/>
    </xf>
    <xf numFmtId="164" fontId="5" fillId="0" borderId="2" xfId="15" applyNumberFormat="1" applyFont="1" applyBorder="1" applyAlignment="1">
      <alignment/>
    </xf>
    <xf numFmtId="43" fontId="0" fillId="0" borderId="1" xfId="15" applyFont="1" applyBorder="1" applyAlignment="1" quotePrefix="1">
      <alignment/>
    </xf>
    <xf numFmtId="0" fontId="8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2" xfId="15" applyNumberFormat="1" applyFont="1" applyBorder="1" applyAlignment="1">
      <alignment horizontal="right"/>
    </xf>
    <xf numFmtId="3" fontId="0" fillId="0" borderId="5" xfId="15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0" fillId="0" borderId="0" xfId="15" applyNumberFormat="1" applyFont="1" applyBorder="1" applyAlignment="1">
      <alignment/>
    </xf>
    <xf numFmtId="0" fontId="0" fillId="0" borderId="0" xfId="15" applyNumberFormat="1" applyFont="1" applyAlignment="1" quotePrefix="1">
      <alignment horizontal="right"/>
    </xf>
    <xf numFmtId="0" fontId="0" fillId="0" borderId="0" xfId="15" applyNumberFormat="1" applyFont="1" applyBorder="1" applyAlignment="1">
      <alignment horizontal="right"/>
    </xf>
    <xf numFmtId="0" fontId="0" fillId="0" borderId="5" xfId="15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right"/>
    </xf>
    <xf numFmtId="43" fontId="0" fillId="0" borderId="2" xfId="15" applyFont="1" applyBorder="1" applyAlignment="1">
      <alignment horizontal="right"/>
    </xf>
    <xf numFmtId="14" fontId="5" fillId="0" borderId="1" xfId="0" applyNumberFormat="1" applyFont="1" applyBorder="1" applyAlignment="1" quotePrefix="1">
      <alignment/>
    </xf>
    <xf numFmtId="164" fontId="0" fillId="0" borderId="6" xfId="15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7" fontId="0" fillId="0" borderId="0" xfId="0" applyNumberFormat="1" applyFont="1" applyAlignment="1" quotePrefix="1">
      <alignment horizontal="left"/>
    </xf>
    <xf numFmtId="3" fontId="0" fillId="0" borderId="0" xfId="0" applyNumberFormat="1" applyFont="1" applyAlignment="1">
      <alignment horizontal="left"/>
    </xf>
    <xf numFmtId="37" fontId="0" fillId="0" borderId="0" xfId="15" applyNumberFormat="1" applyFont="1" applyAlignment="1">
      <alignment/>
    </xf>
    <xf numFmtId="164" fontId="5" fillId="0" borderId="0" xfId="15" applyNumberFormat="1" applyFont="1" applyBorder="1" applyAlignment="1">
      <alignment horizontal="right"/>
    </xf>
    <xf numFmtId="43" fontId="5" fillId="0" borderId="0" xfId="15" applyFont="1" applyAlignment="1">
      <alignment horizontal="right"/>
    </xf>
    <xf numFmtId="43" fontId="5" fillId="0" borderId="0" xfId="15" applyFont="1" applyAlignment="1">
      <alignment/>
    </xf>
    <xf numFmtId="3" fontId="0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15" applyNumberFormat="1" applyFont="1" applyAlignment="1" quotePrefix="1">
      <alignment/>
    </xf>
    <xf numFmtId="0" fontId="0" fillId="0" borderId="5" xfId="15" applyNumberFormat="1" applyFont="1" applyBorder="1" applyAlignment="1" quotePrefix="1">
      <alignment horizontal="right"/>
    </xf>
    <xf numFmtId="0" fontId="0" fillId="0" borderId="0" xfId="15" applyNumberFormat="1" applyFont="1" applyBorder="1" applyAlignment="1">
      <alignment vertical="center"/>
    </xf>
    <xf numFmtId="0" fontId="0" fillId="0" borderId="2" xfId="15" applyNumberFormat="1" applyFont="1" applyBorder="1" applyAlignment="1" quotePrefix="1">
      <alignment horizontal="right"/>
    </xf>
    <xf numFmtId="3" fontId="0" fillId="0" borderId="0" xfId="15" applyNumberFormat="1" applyFont="1" applyAlignment="1" quotePrefix="1">
      <alignment horizontal="right"/>
    </xf>
    <xf numFmtId="37" fontId="0" fillId="0" borderId="0" xfId="15" applyNumberFormat="1" applyFont="1" applyAlignment="1" quotePrefix="1">
      <alignment horizontal="right"/>
    </xf>
    <xf numFmtId="0" fontId="8" fillId="0" borderId="1" xfId="0" applyFont="1" applyBorder="1" applyAlignment="1">
      <alignment horizontal="left"/>
    </xf>
    <xf numFmtId="164" fontId="0" fillId="0" borderId="0" xfId="15" applyNumberFormat="1" applyFont="1" applyAlignment="1" quotePrefix="1">
      <alignment horizontal="right"/>
    </xf>
    <xf numFmtId="165" fontId="5" fillId="0" borderId="3" xfId="15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14"/>
  <sheetViews>
    <sheetView tabSelected="1" view="pageBreakPreview" zoomScale="60" workbookViewId="0" topLeftCell="A424">
      <selection activeCell="G424" sqref="G424"/>
    </sheetView>
  </sheetViews>
  <sheetFormatPr defaultColWidth="9.140625" defaultRowHeight="13.5" customHeight="1"/>
  <cols>
    <col min="1" max="1" width="4.421875" style="2" customWidth="1"/>
    <col min="2" max="2" width="39.421875" style="2" customWidth="1"/>
    <col min="3" max="3" width="10.7109375" style="2" customWidth="1"/>
    <col min="4" max="4" width="0.71875" style="2" customWidth="1"/>
    <col min="5" max="5" width="10.7109375" style="2" customWidth="1"/>
    <col min="6" max="6" width="0.71875" style="2" customWidth="1"/>
    <col min="7" max="7" width="10.7109375" style="2" customWidth="1"/>
    <col min="8" max="8" width="0.71875" style="2" customWidth="1"/>
    <col min="9" max="9" width="10.7109375" style="2" customWidth="1"/>
    <col min="10" max="16384" width="9.140625" style="2" customWidth="1"/>
  </cols>
  <sheetData>
    <row r="1" spans="1:2" ht="39.75" customHeight="1">
      <c r="A1" s="1" t="s">
        <v>0</v>
      </c>
      <c r="B1" s="1"/>
    </row>
    <row r="2" ht="13.5" customHeight="1">
      <c r="A2" s="2" t="s">
        <v>1</v>
      </c>
    </row>
    <row r="3" spans="1:2" ht="22.5" customHeight="1">
      <c r="A3" s="3" t="s">
        <v>2</v>
      </c>
      <c r="B3" s="4"/>
    </row>
    <row r="4" spans="1:3" ht="23.25" customHeight="1">
      <c r="A4" s="5" t="s">
        <v>190</v>
      </c>
      <c r="B4" s="5"/>
      <c r="C4" s="2" t="s">
        <v>3</v>
      </c>
    </row>
    <row r="5" ht="15.75" customHeight="1"/>
    <row r="6" spans="1:10" ht="13.5" customHeight="1">
      <c r="A6" s="6"/>
      <c r="B6" s="6"/>
      <c r="C6" s="122"/>
      <c r="D6" s="122"/>
      <c r="E6" s="122"/>
      <c r="F6" s="7"/>
      <c r="G6" s="122"/>
      <c r="H6" s="122"/>
      <c r="I6" s="122"/>
      <c r="J6" s="8"/>
    </row>
    <row r="7" spans="3:9" ht="38.25" customHeight="1">
      <c r="C7" s="9"/>
      <c r="D7" s="9"/>
      <c r="E7" s="9"/>
      <c r="F7" s="9"/>
      <c r="G7" s="9"/>
      <c r="H7" s="9"/>
      <c r="I7" s="9"/>
    </row>
    <row r="8" spans="3:9" ht="13.5" customHeight="1">
      <c r="C8" s="10" t="s">
        <v>4</v>
      </c>
      <c r="D8" s="10"/>
      <c r="E8" s="10"/>
      <c r="F8" s="10"/>
      <c r="G8" s="10" t="s">
        <v>5</v>
      </c>
      <c r="H8" s="10"/>
      <c r="I8" s="10"/>
    </row>
    <row r="9" spans="3:9" ht="13.5" customHeight="1">
      <c r="C9" s="9" t="s">
        <v>198</v>
      </c>
      <c r="D9" s="9"/>
      <c r="E9" s="9" t="s">
        <v>144</v>
      </c>
      <c r="F9" s="10"/>
      <c r="G9" s="11" t="s">
        <v>198</v>
      </c>
      <c r="H9" s="11"/>
      <c r="I9" s="11" t="s">
        <v>144</v>
      </c>
    </row>
    <row r="10" spans="1:9" ht="13.5" customHeight="1">
      <c r="A10" s="12"/>
      <c r="B10" s="12"/>
      <c r="C10" s="10" t="s">
        <v>6</v>
      </c>
      <c r="D10" s="10"/>
      <c r="E10" s="10" t="s">
        <v>6</v>
      </c>
      <c r="F10" s="10"/>
      <c r="G10" s="10" t="s">
        <v>6</v>
      </c>
      <c r="H10" s="10"/>
      <c r="I10" s="10" t="s">
        <v>6</v>
      </c>
    </row>
    <row r="11" spans="1:9" ht="8.25" customHeight="1">
      <c r="A11" s="12"/>
      <c r="B11" s="12"/>
      <c r="C11" s="13"/>
      <c r="D11" s="10"/>
      <c r="E11" s="13"/>
      <c r="F11" s="10"/>
      <c r="G11" s="13"/>
      <c r="H11" s="10"/>
      <c r="I11" s="13"/>
    </row>
    <row r="12" spans="4:8" ht="27" customHeight="1">
      <c r="D12" s="12"/>
      <c r="F12" s="12"/>
      <c r="H12" s="12"/>
    </row>
    <row r="13" spans="1:9" s="17" customFormat="1" ht="13.5" customHeight="1">
      <c r="A13" s="14" t="s">
        <v>7</v>
      </c>
      <c r="B13" s="15"/>
      <c r="C13" s="16">
        <v>23983</v>
      </c>
      <c r="D13" s="16"/>
      <c r="E13" s="16">
        <v>27819</v>
      </c>
      <c r="F13" s="16"/>
      <c r="G13" s="16">
        <v>93736</v>
      </c>
      <c r="H13" s="16"/>
      <c r="I13" s="16">
        <v>90608</v>
      </c>
    </row>
    <row r="14" spans="3:9" ht="13.5" customHeight="1">
      <c r="C14" s="18"/>
      <c r="D14" s="19"/>
      <c r="E14" s="18"/>
      <c r="F14" s="19"/>
      <c r="G14" s="18"/>
      <c r="H14" s="19"/>
      <c r="I14" s="18"/>
    </row>
    <row r="15" spans="1:9" ht="13.5" customHeight="1">
      <c r="A15" s="2" t="s">
        <v>8</v>
      </c>
      <c r="C15" s="18">
        <v>-23383</v>
      </c>
      <c r="D15" s="19"/>
      <c r="E15" s="18">
        <v>-28105</v>
      </c>
      <c r="F15" s="19"/>
      <c r="G15" s="18">
        <v>-91788</v>
      </c>
      <c r="H15" s="19"/>
      <c r="I15" s="18">
        <v>-87477</v>
      </c>
    </row>
    <row r="16" spans="3:9" ht="13.5" customHeight="1">
      <c r="C16" s="18"/>
      <c r="D16" s="19"/>
      <c r="E16" s="18"/>
      <c r="F16" s="19"/>
      <c r="G16" s="18"/>
      <c r="H16" s="19"/>
      <c r="I16" s="18"/>
    </row>
    <row r="17" spans="1:9" ht="13.5" customHeight="1">
      <c r="A17" s="2" t="s">
        <v>9</v>
      </c>
      <c r="C17" s="18">
        <v>29</v>
      </c>
      <c r="D17" s="19"/>
      <c r="E17" s="18">
        <f>477+45</f>
        <v>522</v>
      </c>
      <c r="F17" s="19"/>
      <c r="G17" s="18">
        <v>369</v>
      </c>
      <c r="H17" s="19"/>
      <c r="I17" s="18">
        <f>882+45</f>
        <v>927</v>
      </c>
    </row>
    <row r="18" spans="3:9" ht="13.5" customHeight="1">
      <c r="C18" s="18"/>
      <c r="D18" s="19"/>
      <c r="E18" s="18"/>
      <c r="F18" s="19"/>
      <c r="G18" s="18"/>
      <c r="H18" s="19"/>
      <c r="I18" s="18"/>
    </row>
    <row r="19" spans="1:9" ht="13.5" customHeight="1">
      <c r="A19" s="20" t="s">
        <v>10</v>
      </c>
      <c r="B19" s="20"/>
      <c r="C19" s="18">
        <f>SUM(C13:C18)</f>
        <v>629</v>
      </c>
      <c r="D19" s="19"/>
      <c r="E19" s="18">
        <f>SUM(E13:E18)</f>
        <v>236</v>
      </c>
      <c r="F19" s="19"/>
      <c r="G19" s="18">
        <f>SUM(G13:G18)</f>
        <v>2317</v>
      </c>
      <c r="H19" s="19"/>
      <c r="I19" s="18">
        <f>SUM(I13:I18)</f>
        <v>4058</v>
      </c>
    </row>
    <row r="20" spans="3:9" ht="13.5" customHeight="1">
      <c r="C20" s="18"/>
      <c r="D20" s="19"/>
      <c r="E20" s="18"/>
      <c r="F20" s="19"/>
      <c r="G20" s="18"/>
      <c r="H20" s="19"/>
      <c r="I20" s="18"/>
    </row>
    <row r="21" spans="1:9" ht="13.5" customHeight="1">
      <c r="A21" s="2" t="s">
        <v>11</v>
      </c>
      <c r="C21" s="18">
        <v>-25</v>
      </c>
      <c r="D21" s="19"/>
      <c r="E21" s="18">
        <v>-83</v>
      </c>
      <c r="F21" s="19"/>
      <c r="G21" s="18">
        <v>-195</v>
      </c>
      <c r="H21" s="19"/>
      <c r="I21" s="18">
        <v>-183</v>
      </c>
    </row>
    <row r="22" spans="3:9" ht="13.5" customHeight="1">
      <c r="C22" s="18"/>
      <c r="D22" s="19"/>
      <c r="E22" s="18"/>
      <c r="F22" s="19"/>
      <c r="G22" s="18"/>
      <c r="H22" s="19"/>
      <c r="I22" s="18"/>
    </row>
    <row r="23" spans="1:9" ht="13.5" customHeight="1">
      <c r="A23" s="2" t="s">
        <v>168</v>
      </c>
      <c r="C23" s="18">
        <v>-312</v>
      </c>
      <c r="D23" s="19"/>
      <c r="E23" s="18">
        <v>-3</v>
      </c>
      <c r="F23" s="19"/>
      <c r="G23" s="18">
        <v>-688</v>
      </c>
      <c r="H23" s="19"/>
      <c r="I23" s="18">
        <v>-246</v>
      </c>
    </row>
    <row r="24" spans="3:9" ht="13.5" customHeight="1">
      <c r="C24" s="21"/>
      <c r="D24" s="19"/>
      <c r="E24" s="21"/>
      <c r="F24" s="19"/>
      <c r="G24" s="21"/>
      <c r="H24" s="19"/>
      <c r="I24" s="21"/>
    </row>
    <row r="25" spans="1:9" ht="20.25" customHeight="1">
      <c r="A25" s="20" t="s">
        <v>12</v>
      </c>
      <c r="B25" s="20"/>
      <c r="C25" s="18">
        <f>SUM(C19:C24)</f>
        <v>292</v>
      </c>
      <c r="D25" s="19"/>
      <c r="E25" s="18">
        <f>SUM(E19:E24)</f>
        <v>150</v>
      </c>
      <c r="F25" s="19"/>
      <c r="G25" s="18">
        <f>SUM(G19:G24)</f>
        <v>1434</v>
      </c>
      <c r="H25" s="19"/>
      <c r="I25" s="18">
        <f>SUM(I19:I24)</f>
        <v>3629</v>
      </c>
    </row>
    <row r="26" spans="3:9" ht="13.5" customHeight="1">
      <c r="C26" s="18"/>
      <c r="D26" s="19"/>
      <c r="E26" s="18"/>
      <c r="F26" s="19"/>
      <c r="G26" s="18"/>
      <c r="H26" s="19"/>
      <c r="I26" s="18"/>
    </row>
    <row r="27" spans="1:9" ht="13.5" customHeight="1">
      <c r="A27" s="12" t="s">
        <v>13</v>
      </c>
      <c r="B27" s="12"/>
      <c r="C27" s="21">
        <v>-9</v>
      </c>
      <c r="D27" s="19"/>
      <c r="E27" s="21">
        <v>-22</v>
      </c>
      <c r="F27" s="19"/>
      <c r="G27" s="21">
        <v>-372</v>
      </c>
      <c r="H27" s="19"/>
      <c r="I27" s="21">
        <v>-990</v>
      </c>
    </row>
    <row r="28" spans="3:9" ht="13.5" customHeight="1">
      <c r="C28" s="18"/>
      <c r="D28" s="19"/>
      <c r="E28" s="18"/>
      <c r="F28" s="19"/>
      <c r="G28" s="18"/>
      <c r="H28" s="19"/>
      <c r="I28" s="18"/>
    </row>
    <row r="29" spans="1:9" ht="13.5" customHeight="1">
      <c r="A29" s="20" t="s">
        <v>14</v>
      </c>
      <c r="B29" s="20"/>
      <c r="C29" s="18">
        <f>SUM(C25:C27)</f>
        <v>283</v>
      </c>
      <c r="D29" s="19"/>
      <c r="E29" s="18">
        <f>SUM(E25:E27)</f>
        <v>128</v>
      </c>
      <c r="F29" s="19"/>
      <c r="G29" s="18">
        <f>SUM(G25:G27)</f>
        <v>1062</v>
      </c>
      <c r="H29" s="19"/>
      <c r="I29" s="18">
        <f>SUM(I25:I27)</f>
        <v>2639</v>
      </c>
    </row>
    <row r="30" spans="3:9" ht="13.5" customHeight="1">
      <c r="C30" s="18"/>
      <c r="D30" s="19"/>
      <c r="E30" s="18"/>
      <c r="F30" s="19"/>
      <c r="G30" s="18"/>
      <c r="H30" s="19"/>
      <c r="I30" s="18"/>
    </row>
    <row r="31" spans="1:9" ht="13.5" customHeight="1">
      <c r="A31" s="12" t="s">
        <v>15</v>
      </c>
      <c r="B31" s="12"/>
      <c r="C31" s="21">
        <v>-1</v>
      </c>
      <c r="D31" s="19"/>
      <c r="E31" s="21">
        <v>4</v>
      </c>
      <c r="F31" s="19"/>
      <c r="G31" s="21">
        <v>0</v>
      </c>
      <c r="H31" s="19"/>
      <c r="I31" s="21">
        <v>4</v>
      </c>
    </row>
    <row r="32" spans="3:9" ht="13.5" customHeight="1">
      <c r="C32" s="18"/>
      <c r="D32" s="19"/>
      <c r="E32" s="18"/>
      <c r="F32" s="19"/>
      <c r="G32" s="18"/>
      <c r="H32" s="19"/>
      <c r="I32" s="18"/>
    </row>
    <row r="33" spans="1:9" ht="13.5" customHeight="1">
      <c r="A33" s="22" t="s">
        <v>16</v>
      </c>
      <c r="B33" s="22"/>
      <c r="C33" s="19">
        <f>SUM(C28:C32)</f>
        <v>282</v>
      </c>
      <c r="D33" s="19"/>
      <c r="E33" s="19">
        <f>SUM(E28:E32)</f>
        <v>132</v>
      </c>
      <c r="F33" s="19"/>
      <c r="G33" s="19">
        <f>SUM(G28:G32)</f>
        <v>1062</v>
      </c>
      <c r="H33" s="19"/>
      <c r="I33" s="19">
        <f>SUM(I28:I32)</f>
        <v>2643</v>
      </c>
    </row>
    <row r="34" spans="1:9" ht="4.5" customHeight="1" thickBot="1">
      <c r="A34" s="22"/>
      <c r="B34" s="22"/>
      <c r="C34" s="23"/>
      <c r="D34" s="19"/>
      <c r="E34" s="23"/>
      <c r="F34" s="19"/>
      <c r="G34" s="23"/>
      <c r="H34" s="19"/>
      <c r="I34" s="23"/>
    </row>
    <row r="35" spans="3:9" ht="40.5" customHeight="1" thickTop="1">
      <c r="C35" s="18"/>
      <c r="D35" s="19"/>
      <c r="E35" s="18"/>
      <c r="F35" s="19"/>
      <c r="G35" s="18"/>
      <c r="H35" s="19"/>
      <c r="I35" s="18"/>
    </row>
    <row r="36" spans="1:9" ht="13.5" customHeight="1">
      <c r="A36" s="20" t="s">
        <v>170</v>
      </c>
      <c r="B36" s="20"/>
      <c r="C36" s="18"/>
      <c r="D36" s="19"/>
      <c r="E36" s="18"/>
      <c r="F36" s="19"/>
      <c r="G36" s="18"/>
      <c r="H36" s="19"/>
      <c r="I36" s="18"/>
    </row>
    <row r="37" spans="1:9" ht="22.5" customHeight="1">
      <c r="A37" s="12" t="s">
        <v>17</v>
      </c>
      <c r="B37" s="12"/>
      <c r="C37" s="84">
        <v>0.46</v>
      </c>
      <c r="D37" s="24"/>
      <c r="E37" s="84">
        <v>0.21</v>
      </c>
      <c r="F37" s="26"/>
      <c r="G37" s="25">
        <v>1.72</v>
      </c>
      <c r="H37" s="26"/>
      <c r="I37" s="25">
        <v>4.3</v>
      </c>
    </row>
    <row r="38" spans="1:9" ht="27" customHeight="1">
      <c r="A38" s="27" t="s">
        <v>18</v>
      </c>
      <c r="B38" s="12"/>
      <c r="C38" s="25">
        <v>0.46</v>
      </c>
      <c r="D38" s="26"/>
      <c r="E38" s="25">
        <v>0.21</v>
      </c>
      <c r="F38" s="26"/>
      <c r="G38" s="25">
        <v>1.72</v>
      </c>
      <c r="H38" s="26"/>
      <c r="I38" s="25">
        <v>4.29</v>
      </c>
    </row>
    <row r="39" spans="1:8" ht="13.5" customHeight="1">
      <c r="A39" s="12"/>
      <c r="B39" s="12"/>
      <c r="C39" s="19"/>
      <c r="D39" s="19"/>
      <c r="E39" s="19"/>
      <c r="F39" s="26"/>
      <c r="H39" s="12"/>
    </row>
    <row r="40" spans="4:8" ht="13.5" customHeight="1">
      <c r="D40" s="12"/>
      <c r="H40" s="12"/>
    </row>
    <row r="41" spans="1:9" ht="13.5" customHeight="1">
      <c r="A41" s="20" t="s">
        <v>171</v>
      </c>
      <c r="C41" s="84">
        <v>3.6</v>
      </c>
      <c r="D41" s="24"/>
      <c r="E41" s="84">
        <v>3.6</v>
      </c>
      <c r="F41" s="26"/>
      <c r="G41" s="25">
        <v>3.6</v>
      </c>
      <c r="H41" s="26"/>
      <c r="I41" s="25">
        <v>3.6</v>
      </c>
    </row>
    <row r="42" ht="13.5" customHeight="1">
      <c r="H42" s="12"/>
    </row>
    <row r="43" ht="13.5" customHeight="1">
      <c r="H43" s="12"/>
    </row>
    <row r="44" ht="13.5" customHeight="1">
      <c r="H44" s="12"/>
    </row>
    <row r="45" ht="13.5" customHeight="1">
      <c r="H45" s="12"/>
    </row>
    <row r="46" ht="13.5" customHeight="1">
      <c r="H46" s="12"/>
    </row>
    <row r="47" ht="13.5" customHeight="1">
      <c r="H47" s="12"/>
    </row>
    <row r="48" ht="13.5" customHeight="1">
      <c r="H48" s="12"/>
    </row>
    <row r="49" spans="1:8" ht="13.5" customHeight="1">
      <c r="A49" s="2" t="s">
        <v>19</v>
      </c>
      <c r="H49" s="12"/>
    </row>
    <row r="50" spans="1:8" ht="13.5" customHeight="1">
      <c r="A50" s="2" t="s">
        <v>194</v>
      </c>
      <c r="H50" s="12"/>
    </row>
    <row r="51" ht="13.5" customHeight="1">
      <c r="H51" s="12"/>
    </row>
    <row r="52" ht="13.5" customHeight="1">
      <c r="H52" s="12"/>
    </row>
    <row r="53" spans="1:2" ht="21" customHeight="1">
      <c r="A53" s="1" t="s">
        <v>0</v>
      </c>
      <c r="B53" s="1"/>
    </row>
    <row r="54" ht="13.5" customHeight="1">
      <c r="A54" s="2" t="s">
        <v>1</v>
      </c>
    </row>
    <row r="56" spans="1:8" ht="14.25" customHeight="1">
      <c r="A56" s="3" t="s">
        <v>20</v>
      </c>
      <c r="B56" s="4"/>
      <c r="C56" s="28"/>
      <c r="D56" s="28"/>
      <c r="E56" s="28"/>
      <c r="F56" s="28"/>
      <c r="G56" s="28"/>
      <c r="H56" s="28"/>
    </row>
    <row r="57" spans="1:8" ht="17.25" customHeight="1">
      <c r="A57" s="5" t="s">
        <v>191</v>
      </c>
      <c r="B57" s="5"/>
      <c r="C57" s="28"/>
      <c r="D57" s="28"/>
      <c r="E57" s="28"/>
      <c r="F57" s="28"/>
      <c r="G57" s="28"/>
      <c r="H57" s="28"/>
    </row>
    <row r="58" spans="1:9" ht="13.5" customHeight="1">
      <c r="A58" s="29"/>
      <c r="B58" s="29"/>
      <c r="C58" s="7"/>
      <c r="D58" s="7"/>
      <c r="E58" s="7"/>
      <c r="F58" s="7"/>
      <c r="G58" s="7"/>
      <c r="H58" s="7"/>
      <c r="I58" s="6"/>
    </row>
    <row r="59" spans="3:8" ht="25.5" customHeight="1">
      <c r="C59" s="28"/>
      <c r="D59" s="28"/>
      <c r="F59" s="28"/>
      <c r="G59" s="28"/>
      <c r="H59" s="28"/>
    </row>
    <row r="60" spans="3:9" ht="13.5" customHeight="1">
      <c r="C60" s="28"/>
      <c r="D60" s="28"/>
      <c r="E60" s="28" t="s">
        <v>21</v>
      </c>
      <c r="F60" s="28"/>
      <c r="G60" s="28"/>
      <c r="H60" s="28"/>
      <c r="I60" s="28" t="s">
        <v>22</v>
      </c>
    </row>
    <row r="61" spans="1:9" ht="16.5" customHeight="1">
      <c r="A61" s="20"/>
      <c r="B61" s="20"/>
      <c r="C61" s="30"/>
      <c r="D61" s="30"/>
      <c r="E61" s="31" t="s">
        <v>195</v>
      </c>
      <c r="F61" s="32"/>
      <c r="G61" s="30"/>
      <c r="H61" s="30"/>
      <c r="I61" s="31" t="s">
        <v>147</v>
      </c>
    </row>
    <row r="62" spans="1:9" ht="17.25" customHeight="1">
      <c r="A62" s="12"/>
      <c r="B62" s="12"/>
      <c r="C62" s="12"/>
      <c r="D62" s="12"/>
      <c r="E62" s="10" t="s">
        <v>6</v>
      </c>
      <c r="F62" s="10"/>
      <c r="G62" s="10"/>
      <c r="H62" s="10"/>
      <c r="I62" s="10" t="s">
        <v>6</v>
      </c>
    </row>
    <row r="63" spans="6:9" ht="13.5" customHeight="1">
      <c r="F63" s="12"/>
      <c r="G63" s="12"/>
      <c r="H63" s="12"/>
      <c r="I63" s="33"/>
    </row>
    <row r="64" spans="1:9" ht="13.5" customHeight="1">
      <c r="A64" s="20" t="s">
        <v>23</v>
      </c>
      <c r="B64" s="20"/>
      <c r="C64" s="12"/>
      <c r="D64" s="12"/>
      <c r="E64" s="19">
        <v>48538</v>
      </c>
      <c r="F64" s="19"/>
      <c r="G64" s="34"/>
      <c r="H64" s="34"/>
      <c r="I64" s="19">
        <v>51063</v>
      </c>
    </row>
    <row r="65" spans="1:9" ht="21" customHeight="1">
      <c r="A65" s="20" t="s">
        <v>145</v>
      </c>
      <c r="B65" s="20"/>
      <c r="C65" s="12"/>
      <c r="D65" s="12"/>
      <c r="E65" s="19">
        <f>1165</f>
        <v>1165</v>
      </c>
      <c r="F65" s="19"/>
      <c r="G65" s="34"/>
      <c r="H65" s="34"/>
      <c r="I65" s="19">
        <v>1930</v>
      </c>
    </row>
    <row r="66" spans="1:9" ht="20.25" customHeight="1">
      <c r="A66" s="20" t="s">
        <v>146</v>
      </c>
      <c r="B66" s="20"/>
      <c r="C66" s="12"/>
      <c r="D66" s="12"/>
      <c r="E66" s="19">
        <v>3826</v>
      </c>
      <c r="F66" s="19"/>
      <c r="G66" s="34"/>
      <c r="H66" s="34"/>
      <c r="I66" s="19">
        <v>3702</v>
      </c>
    </row>
    <row r="67" spans="1:9" ht="9" customHeight="1">
      <c r="A67" s="12"/>
      <c r="B67" s="12"/>
      <c r="C67" s="12"/>
      <c r="D67" s="12"/>
      <c r="E67" s="19"/>
      <c r="F67" s="19"/>
      <c r="G67" s="34"/>
      <c r="H67" s="34"/>
      <c r="I67" s="19"/>
    </row>
    <row r="68" spans="1:9" ht="13.5" customHeight="1">
      <c r="A68" s="22" t="s">
        <v>24</v>
      </c>
      <c r="B68" s="22"/>
      <c r="C68" s="12"/>
      <c r="D68" s="12"/>
      <c r="E68" s="19"/>
      <c r="F68" s="19"/>
      <c r="G68" s="34"/>
      <c r="H68" s="34"/>
      <c r="I68" s="19"/>
    </row>
    <row r="69" spans="1:9" ht="6" customHeight="1">
      <c r="A69" s="12"/>
      <c r="B69" s="12"/>
      <c r="C69" s="12"/>
      <c r="D69" s="12"/>
      <c r="E69" s="19"/>
      <c r="F69" s="19"/>
      <c r="G69" s="34"/>
      <c r="H69" s="34"/>
      <c r="I69" s="19"/>
    </row>
    <row r="70" spans="1:9" ht="13.5" customHeight="1">
      <c r="A70" s="12" t="s">
        <v>25</v>
      </c>
      <c r="B70" s="12"/>
      <c r="C70" s="12"/>
      <c r="D70" s="12"/>
      <c r="E70" s="19">
        <v>17713</v>
      </c>
      <c r="F70" s="19"/>
      <c r="G70" s="34"/>
      <c r="H70" s="34"/>
      <c r="I70" s="19">
        <v>17004</v>
      </c>
    </row>
    <row r="71" spans="1:9" ht="13.5" customHeight="1">
      <c r="A71" s="12" t="s">
        <v>26</v>
      </c>
      <c r="B71" s="12"/>
      <c r="C71" s="12"/>
      <c r="D71" s="12"/>
      <c r="E71" s="19">
        <v>25880</v>
      </c>
      <c r="F71" s="19"/>
      <c r="G71" s="34"/>
      <c r="H71" s="34"/>
      <c r="I71" s="19">
        <v>30135</v>
      </c>
    </row>
    <row r="72" spans="1:9" ht="13.5" customHeight="1">
      <c r="A72" s="27" t="s">
        <v>172</v>
      </c>
      <c r="B72" s="12"/>
      <c r="C72" s="12"/>
      <c r="D72" s="12"/>
      <c r="E72" s="19">
        <f>1022-71</f>
        <v>951</v>
      </c>
      <c r="F72" s="19"/>
      <c r="G72" s="34"/>
      <c r="H72" s="34"/>
      <c r="I72" s="19">
        <v>959</v>
      </c>
    </row>
    <row r="73" spans="1:9" ht="13.5" customHeight="1">
      <c r="A73" s="12" t="s">
        <v>27</v>
      </c>
      <c r="B73" s="12"/>
      <c r="C73" s="12"/>
      <c r="D73" s="12"/>
      <c r="E73" s="19">
        <v>432</v>
      </c>
      <c r="F73" s="19"/>
      <c r="G73" s="34"/>
      <c r="H73" s="34"/>
      <c r="I73" s="19">
        <v>1303</v>
      </c>
    </row>
    <row r="74" spans="1:9" ht="13.5" customHeight="1">
      <c r="A74" s="12" t="s">
        <v>28</v>
      </c>
      <c r="B74" s="12"/>
      <c r="C74" s="12"/>
      <c r="D74" s="12"/>
      <c r="E74" s="19">
        <v>929</v>
      </c>
      <c r="F74" s="19"/>
      <c r="G74" s="34"/>
      <c r="H74" s="34"/>
      <c r="I74" s="19">
        <v>1893</v>
      </c>
    </row>
    <row r="75" spans="1:9" ht="19.5" customHeight="1">
      <c r="A75" s="12"/>
      <c r="B75" s="12"/>
      <c r="C75" s="12"/>
      <c r="D75" s="12"/>
      <c r="E75" s="35">
        <f>SUM(E70:E74)</f>
        <v>45905</v>
      </c>
      <c r="F75" s="19"/>
      <c r="G75" s="34"/>
      <c r="H75" s="34"/>
      <c r="I75" s="35">
        <f>SUM(I70:I74)</f>
        <v>51294</v>
      </c>
    </row>
    <row r="76" spans="1:9" ht="6" customHeight="1">
      <c r="A76" s="12"/>
      <c r="B76" s="12"/>
      <c r="C76" s="12"/>
      <c r="D76" s="12"/>
      <c r="E76" s="19"/>
      <c r="F76" s="19"/>
      <c r="G76" s="34"/>
      <c r="H76" s="34"/>
      <c r="I76" s="19"/>
    </row>
    <row r="77" spans="1:9" ht="13.5" customHeight="1">
      <c r="A77" s="22" t="s">
        <v>29</v>
      </c>
      <c r="B77" s="22"/>
      <c r="C77" s="12"/>
      <c r="D77" s="12"/>
      <c r="E77" s="19"/>
      <c r="F77" s="19"/>
      <c r="G77" s="19"/>
      <c r="H77" s="19"/>
      <c r="I77" s="19"/>
    </row>
    <row r="78" spans="1:9" ht="7.5" customHeight="1">
      <c r="A78" s="22"/>
      <c r="B78" s="22"/>
      <c r="C78" s="12"/>
      <c r="D78" s="12"/>
      <c r="E78" s="19"/>
      <c r="F78" s="19"/>
      <c r="G78" s="19"/>
      <c r="H78" s="19"/>
      <c r="I78" s="19"/>
    </row>
    <row r="79" spans="1:9" ht="13.5" customHeight="1">
      <c r="A79" s="12" t="s">
        <v>30</v>
      </c>
      <c r="B79" s="12"/>
      <c r="C79" s="12"/>
      <c r="D79" s="12"/>
      <c r="E79" s="19">
        <v>7935</v>
      </c>
      <c r="F79" s="19"/>
      <c r="G79" s="34"/>
      <c r="H79" s="34"/>
      <c r="I79" s="19">
        <v>8771</v>
      </c>
    </row>
    <row r="80" spans="1:9" ht="13.5" customHeight="1">
      <c r="A80" s="12" t="s">
        <v>31</v>
      </c>
      <c r="B80" s="12"/>
      <c r="C80" s="12"/>
      <c r="D80" s="12"/>
      <c r="E80" s="19">
        <v>1624</v>
      </c>
      <c r="F80" s="19"/>
      <c r="G80" s="34"/>
      <c r="H80" s="34"/>
      <c r="I80" s="19">
        <v>8165</v>
      </c>
    </row>
    <row r="81" spans="1:9" ht="19.5" customHeight="1">
      <c r="A81" s="12"/>
      <c r="B81" s="12"/>
      <c r="C81" s="12"/>
      <c r="D81" s="12"/>
      <c r="E81" s="35">
        <f>SUM(E79:E80)</f>
        <v>9559</v>
      </c>
      <c r="F81" s="19"/>
      <c r="G81" s="34"/>
      <c r="H81" s="34"/>
      <c r="I81" s="35">
        <f>SUM(I79:I80)</f>
        <v>16936</v>
      </c>
    </row>
    <row r="82" spans="1:9" ht="9" customHeight="1">
      <c r="A82" s="12"/>
      <c r="B82" s="12"/>
      <c r="C82" s="12"/>
      <c r="D82" s="12"/>
      <c r="E82" s="19"/>
      <c r="F82" s="19"/>
      <c r="G82" s="34"/>
      <c r="H82" s="34"/>
      <c r="I82" s="19"/>
    </row>
    <row r="83" spans="1:9" ht="13.5" customHeight="1">
      <c r="A83" s="22" t="s">
        <v>32</v>
      </c>
      <c r="B83" s="22"/>
      <c r="C83" s="12"/>
      <c r="D83" s="12"/>
      <c r="E83" s="19">
        <f>+E75-E81</f>
        <v>36346</v>
      </c>
      <c r="F83" s="19"/>
      <c r="G83" s="34"/>
      <c r="H83" s="34"/>
      <c r="I83" s="19">
        <f>+I75-I81</f>
        <v>34358</v>
      </c>
    </row>
    <row r="84" spans="1:9" ht="8.25" customHeight="1">
      <c r="A84" s="12"/>
      <c r="B84" s="12"/>
      <c r="C84" s="12"/>
      <c r="D84" s="12"/>
      <c r="E84" s="19"/>
      <c r="F84" s="19"/>
      <c r="G84" s="34"/>
      <c r="H84" s="34"/>
      <c r="I84" s="19"/>
    </row>
    <row r="85" spans="1:9" ht="21" customHeight="1" thickBot="1">
      <c r="A85" s="12"/>
      <c r="B85" s="12"/>
      <c r="C85" s="12"/>
      <c r="D85" s="12"/>
      <c r="E85" s="55">
        <f>+E64+E65+E66+E83</f>
        <v>89875</v>
      </c>
      <c r="F85" s="37"/>
      <c r="G85" s="38"/>
      <c r="H85" s="38"/>
      <c r="I85" s="55">
        <f>+I64+I65+I66+I83</f>
        <v>91053</v>
      </c>
    </row>
    <row r="86" spans="1:8" ht="13.5" customHeight="1" thickTop="1">
      <c r="A86" s="39" t="s">
        <v>33</v>
      </c>
      <c r="B86" s="22"/>
      <c r="C86" s="12"/>
      <c r="D86" s="12"/>
      <c r="F86" s="19"/>
      <c r="G86" s="34"/>
      <c r="H86" s="34"/>
    </row>
    <row r="87" spans="1:9" ht="6" customHeight="1">
      <c r="A87" s="39"/>
      <c r="B87" s="22"/>
      <c r="C87" s="12"/>
      <c r="D87" s="12"/>
      <c r="E87" s="19"/>
      <c r="F87" s="19"/>
      <c r="G87" s="34"/>
      <c r="H87" s="34"/>
      <c r="I87" s="19"/>
    </row>
    <row r="88" spans="1:9" ht="17.25" customHeight="1">
      <c r="A88" s="22" t="s">
        <v>34</v>
      </c>
      <c r="B88" s="22"/>
      <c r="C88" s="12"/>
      <c r="D88" s="12"/>
      <c r="E88" s="19"/>
      <c r="F88" s="19"/>
      <c r="G88" s="34"/>
      <c r="H88" s="34"/>
      <c r="I88" s="19"/>
    </row>
    <row r="89" spans="1:9" ht="17.25" customHeight="1">
      <c r="A89" s="12" t="s">
        <v>35</v>
      </c>
      <c r="B89" s="12"/>
      <c r="C89" s="12"/>
      <c r="D89" s="12"/>
      <c r="E89" s="19">
        <v>61575</v>
      </c>
      <c r="F89" s="19"/>
      <c r="G89" s="34"/>
      <c r="H89" s="34"/>
      <c r="I89" s="19">
        <v>61568</v>
      </c>
    </row>
    <row r="90" spans="1:9" ht="15.75" customHeight="1">
      <c r="A90" s="12" t="s">
        <v>36</v>
      </c>
      <c r="B90" s="12"/>
      <c r="C90" s="40"/>
      <c r="D90" s="40"/>
      <c r="E90" s="19">
        <f>+E133+G133</f>
        <v>21206</v>
      </c>
      <c r="F90" s="19"/>
      <c r="G90" s="34"/>
      <c r="H90" s="34"/>
      <c r="I90" s="19">
        <v>22361</v>
      </c>
    </row>
    <row r="91" spans="1:9" ht="6.75" customHeight="1">
      <c r="A91" s="12"/>
      <c r="B91" s="12"/>
      <c r="C91" s="12"/>
      <c r="D91" s="12"/>
      <c r="E91" s="21"/>
      <c r="F91" s="19"/>
      <c r="G91" s="34"/>
      <c r="H91" s="34"/>
      <c r="I91" s="21"/>
    </row>
    <row r="92" spans="1:9" ht="18.75" customHeight="1">
      <c r="A92" s="27" t="s">
        <v>37</v>
      </c>
      <c r="B92" s="27"/>
      <c r="C92" s="12"/>
      <c r="D92" s="12"/>
      <c r="E92" s="19">
        <f>SUM(E89:E91)</f>
        <v>82781</v>
      </c>
      <c r="F92" s="19"/>
      <c r="G92" s="34"/>
      <c r="H92" s="34"/>
      <c r="I92" s="19">
        <f>SUM(I89:I91)</f>
        <v>83929</v>
      </c>
    </row>
    <row r="93" spans="1:9" ht="10.5" customHeight="1">
      <c r="A93" s="27"/>
      <c r="B93" s="27"/>
      <c r="C93" s="12"/>
      <c r="D93" s="12"/>
      <c r="E93" s="19"/>
      <c r="F93" s="19"/>
      <c r="G93" s="34"/>
      <c r="H93" s="34"/>
      <c r="I93" s="19"/>
    </row>
    <row r="94" spans="1:9" ht="13.5" customHeight="1">
      <c r="A94" s="22" t="s">
        <v>38</v>
      </c>
      <c r="B94" s="22"/>
      <c r="C94" s="12"/>
      <c r="D94" s="12"/>
      <c r="E94" s="19">
        <v>38</v>
      </c>
      <c r="F94" s="19"/>
      <c r="G94" s="34"/>
      <c r="H94" s="34"/>
      <c r="I94" s="19">
        <v>38</v>
      </c>
    </row>
    <row r="95" spans="1:9" ht="7.5" customHeight="1">
      <c r="A95" s="12"/>
      <c r="B95" s="12"/>
      <c r="C95" s="12"/>
      <c r="D95" s="12"/>
      <c r="E95" s="19"/>
      <c r="F95" s="19"/>
      <c r="G95" s="34"/>
      <c r="H95" s="34"/>
      <c r="I95" s="19"/>
    </row>
    <row r="96" spans="1:9" ht="13.5" customHeight="1">
      <c r="A96" s="22" t="s">
        <v>173</v>
      </c>
      <c r="B96" s="22"/>
      <c r="C96" s="12"/>
      <c r="D96" s="12"/>
      <c r="E96" s="19"/>
      <c r="F96" s="19"/>
      <c r="G96" s="34"/>
      <c r="H96" s="34"/>
      <c r="I96" s="19"/>
    </row>
    <row r="97" spans="1:9" ht="15.75" customHeight="1">
      <c r="A97" s="27" t="s">
        <v>169</v>
      </c>
      <c r="B97" s="12"/>
      <c r="C97" s="12"/>
      <c r="D97" s="12"/>
      <c r="E97" s="19">
        <v>671</v>
      </c>
      <c r="F97" s="19"/>
      <c r="G97" s="34"/>
      <c r="H97" s="34"/>
      <c r="I97" s="19">
        <v>1088</v>
      </c>
    </row>
    <row r="98" spans="1:9" ht="16.5" customHeight="1">
      <c r="A98" s="12" t="s">
        <v>39</v>
      </c>
      <c r="B98" s="12"/>
      <c r="C98" s="12"/>
      <c r="D98" s="12"/>
      <c r="E98" s="19">
        <v>6385</v>
      </c>
      <c r="F98" s="19"/>
      <c r="G98" s="34"/>
      <c r="H98" s="34"/>
      <c r="I98" s="19">
        <v>5998</v>
      </c>
    </row>
    <row r="99" spans="1:9" ht="9" customHeight="1">
      <c r="A99" s="12"/>
      <c r="B99" s="12"/>
      <c r="C99" s="12"/>
      <c r="D99" s="12"/>
      <c r="E99" s="19"/>
      <c r="F99" s="19"/>
      <c r="G99" s="34"/>
      <c r="H99" s="34"/>
      <c r="I99" s="19"/>
    </row>
    <row r="100" spans="3:9" ht="21.75" customHeight="1" thickBot="1">
      <c r="C100" s="12"/>
      <c r="D100" s="12"/>
      <c r="E100" s="36">
        <f>SUM(E92:E99)</f>
        <v>89875</v>
      </c>
      <c r="F100" s="37"/>
      <c r="G100" s="38"/>
      <c r="H100" s="38"/>
      <c r="I100" s="36">
        <f>SUM(I92:I99)</f>
        <v>91053</v>
      </c>
    </row>
    <row r="101" spans="3:9" ht="15" customHeight="1" thickTop="1">
      <c r="C101" s="12"/>
      <c r="D101" s="12"/>
      <c r="E101" s="37"/>
      <c r="F101" s="37"/>
      <c r="G101" s="38"/>
      <c r="H101" s="38"/>
      <c r="I101" s="37"/>
    </row>
    <row r="102" spans="1:10" ht="13.5" customHeight="1">
      <c r="A102" s="20" t="s">
        <v>40</v>
      </c>
      <c r="B102" s="20"/>
      <c r="E102" s="41">
        <v>1.3</v>
      </c>
      <c r="F102" s="41"/>
      <c r="I102" s="41">
        <v>1.32</v>
      </c>
      <c r="J102" s="12"/>
    </row>
    <row r="103" spans="1:10" ht="13.5" customHeight="1">
      <c r="A103" s="20"/>
      <c r="B103" s="20"/>
      <c r="E103" s="41"/>
      <c r="F103" s="41"/>
      <c r="I103" s="41"/>
      <c r="J103" s="12"/>
    </row>
    <row r="104" spans="1:10" ht="13.5" customHeight="1">
      <c r="A104" s="20"/>
      <c r="B104" s="20"/>
      <c r="E104" s="41"/>
      <c r="F104" s="41"/>
      <c r="I104" s="41"/>
      <c r="J104" s="12"/>
    </row>
    <row r="105" spans="1:10" ht="13.5" customHeight="1">
      <c r="A105" s="20"/>
      <c r="B105" s="20"/>
      <c r="E105" s="41"/>
      <c r="F105" s="41"/>
      <c r="I105" s="41"/>
      <c r="J105" s="12"/>
    </row>
    <row r="106" spans="1:10" ht="13.5" customHeight="1">
      <c r="A106" s="20"/>
      <c r="B106" s="20"/>
      <c r="E106" s="41"/>
      <c r="F106" s="41"/>
      <c r="I106" s="41"/>
      <c r="J106" s="12"/>
    </row>
    <row r="107" spans="1:10" ht="13.5" customHeight="1">
      <c r="A107" s="2" t="s">
        <v>19</v>
      </c>
      <c r="B107" s="20"/>
      <c r="E107" s="41"/>
      <c r="F107" s="41"/>
      <c r="I107" s="41"/>
      <c r="J107" s="12"/>
    </row>
    <row r="108" spans="1:10" ht="13.5" customHeight="1">
      <c r="A108" s="2" t="s">
        <v>194</v>
      </c>
      <c r="B108" s="20"/>
      <c r="E108" s="41"/>
      <c r="F108" s="41"/>
      <c r="I108" s="41"/>
      <c r="J108" s="12"/>
    </row>
    <row r="109" spans="2:10" ht="13.5" customHeight="1">
      <c r="B109" s="20"/>
      <c r="E109" s="41"/>
      <c r="F109" s="41"/>
      <c r="I109" s="41"/>
      <c r="J109" s="12"/>
    </row>
    <row r="110" spans="5:9" ht="13.5" customHeight="1">
      <c r="E110" s="18"/>
      <c r="F110" s="18"/>
      <c r="G110" s="18"/>
      <c r="H110" s="18"/>
      <c r="I110" s="18"/>
    </row>
    <row r="111" spans="5:9" ht="13.5" customHeight="1">
      <c r="E111" s="18"/>
      <c r="F111" s="18"/>
      <c r="G111" s="18"/>
      <c r="H111" s="18"/>
      <c r="I111" s="18"/>
    </row>
    <row r="112" spans="1:2" ht="21" customHeight="1">
      <c r="A112" s="42" t="s">
        <v>0</v>
      </c>
      <c r="B112" s="1"/>
    </row>
    <row r="113" ht="13.5" customHeight="1">
      <c r="A113" s="43" t="s">
        <v>41</v>
      </c>
    </row>
    <row r="115" spans="1:2" ht="15.75" customHeight="1">
      <c r="A115" s="3" t="s">
        <v>42</v>
      </c>
      <c r="B115" s="4"/>
    </row>
    <row r="116" spans="1:3" ht="17.25" customHeight="1">
      <c r="A116" s="5" t="s">
        <v>192</v>
      </c>
      <c r="B116" s="5"/>
      <c r="C116" s="2" t="s">
        <v>3</v>
      </c>
    </row>
    <row r="117" spans="1:9" ht="10.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ht="39.75" customHeight="1"/>
    <row r="119" spans="3:9" ht="13.5" customHeight="1">
      <c r="C119" s="28" t="s">
        <v>43</v>
      </c>
      <c r="D119" s="28"/>
      <c r="E119" s="28" t="s">
        <v>43</v>
      </c>
      <c r="F119" s="28"/>
      <c r="G119" s="28" t="s">
        <v>44</v>
      </c>
      <c r="H119" s="28"/>
      <c r="I119" s="32" t="s">
        <v>48</v>
      </c>
    </row>
    <row r="120" spans="3:9" ht="13.5" customHeight="1">
      <c r="C120" s="32" t="s">
        <v>45</v>
      </c>
      <c r="D120" s="32"/>
      <c r="E120" s="32" t="s">
        <v>46</v>
      </c>
      <c r="F120" s="32"/>
      <c r="G120" s="32" t="s">
        <v>47</v>
      </c>
      <c r="H120" s="32"/>
      <c r="I120" s="9" t="s">
        <v>6</v>
      </c>
    </row>
    <row r="121" spans="3:9" ht="9" customHeight="1">
      <c r="C121" s="44"/>
      <c r="D121" s="45"/>
      <c r="E121" s="44"/>
      <c r="F121" s="45"/>
      <c r="G121" s="44"/>
      <c r="H121" s="45"/>
      <c r="I121" s="44"/>
    </row>
    <row r="122" spans="4:9" ht="21.75" customHeight="1">
      <c r="D122" s="10"/>
      <c r="E122" s="9"/>
      <c r="F122" s="10"/>
      <c r="G122" s="9"/>
      <c r="H122" s="10"/>
      <c r="I122" s="9"/>
    </row>
    <row r="123" spans="1:2" ht="13.5" customHeight="1">
      <c r="A123" s="46" t="s">
        <v>263</v>
      </c>
      <c r="B123" s="46"/>
    </row>
    <row r="124" ht="13.5" customHeight="1"/>
    <row r="125" spans="1:9" ht="13.5" customHeight="1">
      <c r="A125" s="2" t="s">
        <v>196</v>
      </c>
      <c r="C125" s="18">
        <v>61568</v>
      </c>
      <c r="D125" s="18"/>
      <c r="E125" s="18">
        <v>3048</v>
      </c>
      <c r="F125" s="18"/>
      <c r="G125" s="18">
        <v>19313</v>
      </c>
      <c r="H125" s="18"/>
      <c r="I125" s="18">
        <f>SUM(C125:G125)</f>
        <v>83929</v>
      </c>
    </row>
    <row r="126" spans="3:9" ht="13.5" customHeight="1">
      <c r="C126" s="18"/>
      <c r="D126" s="18"/>
      <c r="E126" s="18"/>
      <c r="F126" s="18"/>
      <c r="G126" s="18"/>
      <c r="H126" s="18"/>
      <c r="I126" s="18"/>
    </row>
    <row r="127" spans="1:9" ht="13.5" customHeight="1">
      <c r="A127" s="2" t="s">
        <v>49</v>
      </c>
      <c r="C127" s="18">
        <v>7</v>
      </c>
      <c r="D127" s="18"/>
      <c r="E127" s="18">
        <v>0</v>
      </c>
      <c r="F127" s="18"/>
      <c r="G127" s="18">
        <v>0</v>
      </c>
      <c r="H127" s="18"/>
      <c r="I127" s="18">
        <f>SUM(C127:G127)</f>
        <v>7</v>
      </c>
    </row>
    <row r="128" spans="3:9" ht="13.5" customHeight="1">
      <c r="C128" s="18"/>
      <c r="D128" s="18"/>
      <c r="E128" s="18"/>
      <c r="F128" s="18"/>
      <c r="G128" s="18"/>
      <c r="H128" s="18"/>
      <c r="I128" s="18"/>
    </row>
    <row r="129" spans="1:9" ht="13.5" customHeight="1">
      <c r="A129" s="2" t="s">
        <v>16</v>
      </c>
      <c r="C129" s="18">
        <v>0</v>
      </c>
      <c r="D129" s="18"/>
      <c r="E129" s="18">
        <v>0</v>
      </c>
      <c r="F129" s="18"/>
      <c r="G129" s="18">
        <f>+G33</f>
        <v>1062</v>
      </c>
      <c r="H129" s="18"/>
      <c r="I129" s="18">
        <f>SUM(C129:G129)</f>
        <v>1062</v>
      </c>
    </row>
    <row r="130" spans="3:9" ht="13.5" customHeight="1">
      <c r="C130" s="18"/>
      <c r="D130" s="18"/>
      <c r="E130" s="18"/>
      <c r="F130" s="18"/>
      <c r="G130" s="18"/>
      <c r="H130" s="18"/>
      <c r="I130" s="18"/>
    </row>
    <row r="131" spans="1:9" ht="13.5" customHeight="1">
      <c r="A131" s="12" t="s">
        <v>50</v>
      </c>
      <c r="B131" s="12"/>
      <c r="C131" s="19">
        <v>0</v>
      </c>
      <c r="D131" s="19"/>
      <c r="E131" s="19">
        <v>0</v>
      </c>
      <c r="F131" s="19"/>
      <c r="G131" s="19">
        <v>-2217</v>
      </c>
      <c r="H131" s="19"/>
      <c r="I131" s="18">
        <f>SUM(C131:G131)</f>
        <v>-2217</v>
      </c>
    </row>
    <row r="132" spans="3:9" ht="13.5" customHeight="1">
      <c r="C132" s="18"/>
      <c r="D132" s="19"/>
      <c r="E132" s="18"/>
      <c r="F132" s="19"/>
      <c r="G132" s="18"/>
      <c r="H132" s="19"/>
      <c r="I132" s="18"/>
    </row>
    <row r="133" spans="1:9" s="47" customFormat="1" ht="26.25" customHeight="1" thickBot="1">
      <c r="A133" s="47" t="s">
        <v>197</v>
      </c>
      <c r="C133" s="36">
        <f>SUM(C125:C132)</f>
        <v>61575</v>
      </c>
      <c r="D133" s="37"/>
      <c r="E133" s="36">
        <f>SUM(E125:E132)</f>
        <v>3048</v>
      </c>
      <c r="F133" s="37"/>
      <c r="G133" s="36">
        <f>SUM(G125:G132)</f>
        <v>18158</v>
      </c>
      <c r="H133" s="37"/>
      <c r="I133" s="36">
        <f>SUM(I125:I132)</f>
        <v>82781</v>
      </c>
    </row>
    <row r="134" spans="3:9" ht="13.5" customHeight="1" thickTop="1">
      <c r="C134" s="18"/>
      <c r="D134" s="18"/>
      <c r="E134" s="18"/>
      <c r="F134" s="18"/>
      <c r="G134" s="18"/>
      <c r="H134" s="18"/>
      <c r="I134" s="18"/>
    </row>
    <row r="135" spans="1:9" ht="13.5" customHeight="1">
      <c r="A135" s="12"/>
      <c r="B135" s="12"/>
      <c r="C135" s="19"/>
      <c r="D135" s="19"/>
      <c r="E135" s="19"/>
      <c r="F135" s="19"/>
      <c r="G135" s="19"/>
      <c r="H135" s="19"/>
      <c r="I135" s="18"/>
    </row>
    <row r="136" spans="3:9" ht="13.5" customHeight="1">
      <c r="C136" s="18"/>
      <c r="D136" s="19"/>
      <c r="E136" s="18"/>
      <c r="F136" s="19"/>
      <c r="G136" s="18"/>
      <c r="H136" s="19"/>
      <c r="I136" s="18"/>
    </row>
    <row r="137" spans="3:9" ht="13.5" customHeight="1">
      <c r="C137" s="18"/>
      <c r="D137" s="19"/>
      <c r="E137" s="18"/>
      <c r="F137" s="19"/>
      <c r="G137" s="18"/>
      <c r="H137" s="18"/>
      <c r="I137" s="18"/>
    </row>
    <row r="138" spans="3:9" ht="13.5" customHeight="1">
      <c r="C138" s="18"/>
      <c r="D138" s="18"/>
      <c r="E138" s="18"/>
      <c r="F138" s="18"/>
      <c r="G138" s="18"/>
      <c r="H138" s="18"/>
      <c r="I138" s="18"/>
    </row>
    <row r="139" spans="3:9" ht="13.5" customHeight="1">
      <c r="C139" s="18"/>
      <c r="D139" s="18"/>
      <c r="E139" s="18"/>
      <c r="F139" s="18"/>
      <c r="G139" s="18"/>
      <c r="H139" s="18"/>
      <c r="I139" s="18"/>
    </row>
    <row r="140" spans="1:9" ht="13.5" customHeight="1">
      <c r="A140" s="46" t="s">
        <v>174</v>
      </c>
      <c r="B140" s="46"/>
      <c r="C140" s="18"/>
      <c r="D140" s="18"/>
      <c r="E140" s="18"/>
      <c r="F140" s="18"/>
      <c r="G140" s="18"/>
      <c r="H140" s="18"/>
      <c r="I140" s="18"/>
    </row>
    <row r="141" spans="3:9" ht="13.5" customHeight="1">
      <c r="C141" s="18"/>
      <c r="D141" s="18"/>
      <c r="E141" s="18"/>
      <c r="F141" s="18"/>
      <c r="G141" s="18"/>
      <c r="H141" s="18"/>
      <c r="I141" s="18"/>
    </row>
    <row r="142" spans="1:9" ht="13.5" customHeight="1">
      <c r="A142" s="2" t="s">
        <v>175</v>
      </c>
      <c r="C142" s="18">
        <v>61476</v>
      </c>
      <c r="D142" s="18"/>
      <c r="E142" s="18">
        <v>3048</v>
      </c>
      <c r="F142" s="18"/>
      <c r="G142" s="18">
        <v>19890</v>
      </c>
      <c r="H142" s="18"/>
      <c r="I142" s="18">
        <f>SUM(C142:G142)</f>
        <v>84414</v>
      </c>
    </row>
    <row r="143" spans="3:9" ht="13.5" customHeight="1">
      <c r="C143" s="18"/>
      <c r="D143" s="18"/>
      <c r="E143" s="18"/>
      <c r="F143" s="18"/>
      <c r="G143" s="18"/>
      <c r="H143" s="18"/>
      <c r="I143" s="18"/>
    </row>
    <row r="144" spans="1:9" ht="13.5" customHeight="1">
      <c r="A144" s="2" t="s">
        <v>176</v>
      </c>
      <c r="C144" s="18">
        <v>0</v>
      </c>
      <c r="D144" s="18"/>
      <c r="E144" s="18">
        <v>0</v>
      </c>
      <c r="F144" s="18"/>
      <c r="G144" s="18">
        <v>-142</v>
      </c>
      <c r="H144" s="18"/>
      <c r="I144" s="18">
        <f>SUM(C144:G144)</f>
        <v>-142</v>
      </c>
    </row>
    <row r="145" spans="3:9" ht="8.25" customHeight="1">
      <c r="C145" s="21"/>
      <c r="D145" s="18"/>
      <c r="E145" s="21"/>
      <c r="F145" s="18"/>
      <c r="G145" s="21"/>
      <c r="H145" s="18"/>
      <c r="I145" s="21"/>
    </row>
    <row r="146" spans="1:9" ht="18" customHeight="1">
      <c r="A146" s="2" t="s">
        <v>177</v>
      </c>
      <c r="C146" s="18">
        <f>SUM(C142:C145)</f>
        <v>61476</v>
      </c>
      <c r="D146" s="18"/>
      <c r="E146" s="18">
        <f>SUM(E142:E145)</f>
        <v>3048</v>
      </c>
      <c r="F146" s="18"/>
      <c r="G146" s="18">
        <f>SUM(G142:G145)</f>
        <v>19748</v>
      </c>
      <c r="H146" s="18"/>
      <c r="I146" s="18">
        <f>SUM(I142:I145)</f>
        <v>84272</v>
      </c>
    </row>
    <row r="147" spans="3:9" ht="13.5" customHeight="1">
      <c r="C147" s="18"/>
      <c r="D147" s="18"/>
      <c r="E147" s="18"/>
      <c r="F147" s="18"/>
      <c r="G147" s="18"/>
      <c r="H147" s="18"/>
      <c r="I147" s="18"/>
    </row>
    <row r="148" spans="1:9" ht="13.5" customHeight="1">
      <c r="A148" s="2" t="s">
        <v>49</v>
      </c>
      <c r="C148" s="18">
        <v>92</v>
      </c>
      <c r="D148" s="18"/>
      <c r="E148" s="18">
        <v>0</v>
      </c>
      <c r="F148" s="18"/>
      <c r="G148" s="18">
        <v>0</v>
      </c>
      <c r="H148" s="18"/>
      <c r="I148" s="18">
        <f>SUM(C148:G148)</f>
        <v>92</v>
      </c>
    </row>
    <row r="149" spans="3:9" ht="13.5" customHeight="1">
      <c r="C149" s="18"/>
      <c r="D149" s="18"/>
      <c r="E149" s="18"/>
      <c r="F149" s="18"/>
      <c r="G149" s="18"/>
      <c r="H149" s="18"/>
      <c r="I149" s="18"/>
    </row>
    <row r="150" spans="1:9" ht="13.5" customHeight="1">
      <c r="A150" s="2" t="s">
        <v>16</v>
      </c>
      <c r="C150" s="18">
        <v>0</v>
      </c>
      <c r="D150" s="18"/>
      <c r="E150" s="18">
        <v>0</v>
      </c>
      <c r="F150" s="18"/>
      <c r="G150" s="18">
        <v>2643</v>
      </c>
      <c r="H150" s="18"/>
      <c r="I150" s="18">
        <f>SUM(C150:G150)</f>
        <v>2643</v>
      </c>
    </row>
    <row r="151" spans="3:9" ht="13.5" customHeight="1">
      <c r="C151" s="18"/>
      <c r="D151" s="18"/>
      <c r="E151" s="18"/>
      <c r="F151" s="18"/>
      <c r="G151" s="18"/>
      <c r="H151" s="18"/>
      <c r="I151" s="18"/>
    </row>
    <row r="152" spans="1:9" ht="13.5" customHeight="1">
      <c r="A152" s="12" t="s">
        <v>50</v>
      </c>
      <c r="B152" s="12"/>
      <c r="C152" s="19">
        <v>0</v>
      </c>
      <c r="D152" s="19"/>
      <c r="E152" s="19">
        <v>0</v>
      </c>
      <c r="F152" s="19"/>
      <c r="G152" s="19">
        <v>-3078</v>
      </c>
      <c r="H152" s="19"/>
      <c r="I152" s="18">
        <f>SUM(C152:G152)</f>
        <v>-3078</v>
      </c>
    </row>
    <row r="153" spans="3:9" ht="13.5" customHeight="1">
      <c r="C153" s="18"/>
      <c r="D153" s="19"/>
      <c r="E153" s="18"/>
      <c r="F153" s="19"/>
      <c r="G153" s="18"/>
      <c r="H153" s="19"/>
      <c r="I153" s="18"/>
    </row>
    <row r="154" spans="1:9" s="47" customFormat="1" ht="26.25" customHeight="1" thickBot="1">
      <c r="A154" s="47" t="s">
        <v>148</v>
      </c>
      <c r="C154" s="36">
        <f>SUM(C146:C153)</f>
        <v>61568</v>
      </c>
      <c r="D154" s="37"/>
      <c r="E154" s="36">
        <f>SUM(E146:E153)</f>
        <v>3048</v>
      </c>
      <c r="F154" s="37"/>
      <c r="G154" s="36">
        <f>SUM(G146:G153)</f>
        <v>19313</v>
      </c>
      <c r="H154" s="37"/>
      <c r="I154" s="36">
        <f>SUM(I146:I153)</f>
        <v>83929</v>
      </c>
    </row>
    <row r="155" spans="3:9" ht="13.5" customHeight="1" thickTop="1">
      <c r="C155" s="18"/>
      <c r="D155" s="18"/>
      <c r="E155" s="18"/>
      <c r="F155" s="18"/>
      <c r="G155" s="18"/>
      <c r="H155" s="18"/>
      <c r="I155" s="18"/>
    </row>
    <row r="156" spans="3:9" ht="13.5" customHeight="1">
      <c r="C156" s="18"/>
      <c r="D156" s="18"/>
      <c r="E156" s="18"/>
      <c r="F156" s="18"/>
      <c r="G156" s="18"/>
      <c r="H156" s="18"/>
      <c r="I156" s="18"/>
    </row>
    <row r="157" spans="3:9" ht="13.5" customHeight="1">
      <c r="C157" s="18"/>
      <c r="D157" s="18"/>
      <c r="E157" s="18"/>
      <c r="F157" s="18"/>
      <c r="G157" s="18"/>
      <c r="H157" s="18"/>
      <c r="I157" s="18"/>
    </row>
    <row r="158" spans="3:9" ht="13.5" customHeight="1">
      <c r="C158" s="18"/>
      <c r="D158" s="18"/>
      <c r="E158" s="18"/>
      <c r="F158" s="18"/>
      <c r="G158" s="18"/>
      <c r="H158" s="18"/>
      <c r="I158" s="18"/>
    </row>
    <row r="159" spans="3:9" ht="13.5" customHeight="1">
      <c r="C159" s="18"/>
      <c r="D159" s="18"/>
      <c r="E159" s="18"/>
      <c r="F159" s="18"/>
      <c r="G159" s="18"/>
      <c r="H159" s="18"/>
      <c r="I159" s="18"/>
    </row>
    <row r="160" spans="3:9" ht="13.5" customHeight="1">
      <c r="C160" s="18"/>
      <c r="D160" s="18"/>
      <c r="E160" s="18"/>
      <c r="F160" s="18"/>
      <c r="G160" s="18"/>
      <c r="H160" s="18"/>
      <c r="I160" s="18"/>
    </row>
    <row r="161" spans="3:9" ht="13.5" customHeight="1">
      <c r="C161" s="18"/>
      <c r="D161" s="18"/>
      <c r="E161" s="18"/>
      <c r="F161" s="18"/>
      <c r="G161" s="18"/>
      <c r="H161" s="18"/>
      <c r="I161" s="18"/>
    </row>
    <row r="162" spans="3:9" ht="13.5" customHeight="1">
      <c r="C162" s="18"/>
      <c r="D162" s="18"/>
      <c r="E162" s="18"/>
      <c r="F162" s="18"/>
      <c r="G162" s="18"/>
      <c r="H162" s="18"/>
      <c r="I162" s="18"/>
    </row>
    <row r="163" spans="1:9" ht="13.5" customHeight="1">
      <c r="A163" s="2" t="s">
        <v>19</v>
      </c>
      <c r="C163" s="18"/>
      <c r="D163" s="18"/>
      <c r="E163" s="18"/>
      <c r="F163" s="18"/>
      <c r="G163" s="18"/>
      <c r="H163" s="18"/>
      <c r="I163" s="18"/>
    </row>
    <row r="164" ht="13.5" customHeight="1">
      <c r="A164" s="2" t="s">
        <v>194</v>
      </c>
    </row>
    <row r="168" ht="17.25" customHeight="1">
      <c r="A168" s="42" t="s">
        <v>0</v>
      </c>
    </row>
    <row r="169" spans="1:9" ht="15.75" customHeight="1">
      <c r="A169" s="43" t="s">
        <v>41</v>
      </c>
      <c r="B169" s="1"/>
      <c r="I169" s="48"/>
    </row>
    <row r="170" ht="5.25" customHeight="1">
      <c r="I170" s="48"/>
    </row>
    <row r="171" spans="1:9" ht="13.5" customHeight="1">
      <c r="A171" s="20" t="s">
        <v>51</v>
      </c>
      <c r="I171" s="48"/>
    </row>
    <row r="172" spans="1:9" ht="16.5" customHeight="1">
      <c r="A172" s="2" t="s">
        <v>193</v>
      </c>
      <c r="B172" s="20"/>
      <c r="I172" s="48"/>
    </row>
    <row r="173" spans="1:9" ht="6.75" customHeight="1">
      <c r="A173" s="6"/>
      <c r="B173" s="6"/>
      <c r="C173" s="6"/>
      <c r="D173" s="6"/>
      <c r="E173" s="6"/>
      <c r="F173" s="6"/>
      <c r="G173" s="73"/>
      <c r="H173" s="6"/>
      <c r="I173" s="50"/>
    </row>
    <row r="174" spans="1:10" ht="18" customHeight="1">
      <c r="A174" s="12"/>
      <c r="B174" s="12"/>
      <c r="C174" s="12"/>
      <c r="D174" s="12"/>
      <c r="J174" s="12"/>
    </row>
    <row r="175" spans="1:9" ht="12" customHeight="1">
      <c r="A175" s="12"/>
      <c r="E175" s="72" t="s">
        <v>195</v>
      </c>
      <c r="F175" s="12"/>
      <c r="G175" s="62"/>
      <c r="H175" s="12"/>
      <c r="I175" s="72" t="s">
        <v>147</v>
      </c>
    </row>
    <row r="176" spans="1:10" ht="13.5" customHeight="1">
      <c r="A176" s="20" t="s">
        <v>53</v>
      </c>
      <c r="B176" s="12"/>
      <c r="C176" s="12"/>
      <c r="D176" s="12"/>
      <c r="E176" s="118" t="s">
        <v>52</v>
      </c>
      <c r="F176" s="110"/>
      <c r="G176" s="110"/>
      <c r="H176" s="111"/>
      <c r="I176" s="118" t="s">
        <v>52</v>
      </c>
      <c r="J176" s="12"/>
    </row>
    <row r="177" spans="1:9" ht="18" customHeight="1">
      <c r="A177" s="2" t="s">
        <v>54</v>
      </c>
      <c r="B177" s="20"/>
      <c r="E177" s="18">
        <v>1434</v>
      </c>
      <c r="I177" s="18">
        <v>3629</v>
      </c>
    </row>
    <row r="178" spans="1:9" ht="13.5" customHeight="1">
      <c r="A178" s="2" t="s">
        <v>55</v>
      </c>
      <c r="E178" s="18"/>
      <c r="I178" s="18"/>
    </row>
    <row r="179" spans="1:9" ht="16.5" customHeight="1">
      <c r="A179" s="2" t="s">
        <v>224</v>
      </c>
      <c r="E179" s="18">
        <v>167</v>
      </c>
      <c r="H179" s="18"/>
      <c r="I179" s="18">
        <v>1200</v>
      </c>
    </row>
    <row r="180" spans="1:9" ht="13.5" customHeight="1">
      <c r="A180" s="2" t="s">
        <v>226</v>
      </c>
      <c r="E180" s="18">
        <v>88</v>
      </c>
      <c r="H180" s="18"/>
      <c r="I180" s="18">
        <v>52</v>
      </c>
    </row>
    <row r="181" spans="1:9" ht="13.5" customHeight="1">
      <c r="A181" s="2" t="s">
        <v>58</v>
      </c>
      <c r="E181" s="18">
        <v>0</v>
      </c>
      <c r="H181" s="18"/>
      <c r="I181" s="18">
        <v>228</v>
      </c>
    </row>
    <row r="182" spans="1:9" ht="13.5" customHeight="1">
      <c r="A182" s="2" t="s">
        <v>56</v>
      </c>
      <c r="E182" s="18">
        <v>4146</v>
      </c>
      <c r="H182" s="18"/>
      <c r="I182" s="18">
        <v>4072</v>
      </c>
    </row>
    <row r="183" spans="1:9" ht="13.5" customHeight="1">
      <c r="A183" s="121" t="s">
        <v>295</v>
      </c>
      <c r="B183" s="121"/>
      <c r="E183" s="18">
        <v>296</v>
      </c>
      <c r="H183" s="18"/>
      <c r="I183" s="18">
        <v>205</v>
      </c>
    </row>
    <row r="184" spans="1:9" ht="13.5" customHeight="1">
      <c r="A184" s="2" t="s">
        <v>225</v>
      </c>
      <c r="E184" s="18">
        <v>-5</v>
      </c>
      <c r="H184" s="18"/>
      <c r="I184" s="18">
        <v>0</v>
      </c>
    </row>
    <row r="185" spans="1:9" ht="13.5" customHeight="1">
      <c r="A185" s="2" t="s">
        <v>57</v>
      </c>
      <c r="E185" s="18">
        <v>-31</v>
      </c>
      <c r="H185" s="18"/>
      <c r="I185" s="18">
        <v>-354</v>
      </c>
    </row>
    <row r="186" spans="1:9" ht="13.5" customHeight="1">
      <c r="A186" s="2" t="s">
        <v>149</v>
      </c>
      <c r="E186" s="18">
        <v>0</v>
      </c>
      <c r="H186" s="18"/>
      <c r="I186" s="18">
        <v>14</v>
      </c>
    </row>
    <row r="187" spans="1:9" ht="13.5" customHeight="1">
      <c r="A187" s="2" t="s">
        <v>227</v>
      </c>
      <c r="E187" s="18">
        <v>688</v>
      </c>
      <c r="H187" s="18"/>
      <c r="I187" s="18">
        <v>246</v>
      </c>
    </row>
    <row r="188" spans="1:9" ht="13.5" customHeight="1">
      <c r="A188" s="2" t="s">
        <v>59</v>
      </c>
      <c r="E188" s="18">
        <v>-178</v>
      </c>
      <c r="H188" s="18"/>
      <c r="I188" s="18">
        <v>-402</v>
      </c>
    </row>
    <row r="189" spans="1:9" ht="13.5" customHeight="1">
      <c r="A189" s="2" t="s">
        <v>60</v>
      </c>
      <c r="E189" s="21">
        <v>195</v>
      </c>
      <c r="H189" s="18"/>
      <c r="I189" s="21">
        <v>183</v>
      </c>
    </row>
    <row r="190" spans="1:10" ht="18" customHeight="1">
      <c r="A190" s="20" t="s">
        <v>61</v>
      </c>
      <c r="E190" s="18">
        <f>SUM(E177:E189)</f>
        <v>6800</v>
      </c>
      <c r="F190" s="18"/>
      <c r="H190" s="19"/>
      <c r="I190" s="18">
        <f>SUM(I177:I189)</f>
        <v>9073</v>
      </c>
      <c r="J190" s="18"/>
    </row>
    <row r="191" spans="2:9" ht="3" customHeight="1">
      <c r="B191" s="20"/>
      <c r="E191" s="18"/>
      <c r="H191" s="18"/>
      <c r="I191" s="18"/>
    </row>
    <row r="192" spans="1:9" ht="13.5" customHeight="1">
      <c r="A192" s="2" t="s">
        <v>265</v>
      </c>
      <c r="E192" s="18">
        <f>4390-844</f>
        <v>3546</v>
      </c>
      <c r="H192" s="18"/>
      <c r="I192" s="18">
        <f>-5125+2</f>
        <v>-5123</v>
      </c>
    </row>
    <row r="193" spans="1:9" ht="13.5" customHeight="1">
      <c r="A193" s="2" t="s">
        <v>266</v>
      </c>
      <c r="E193" s="18">
        <v>-821</v>
      </c>
      <c r="H193" s="18"/>
      <c r="I193" s="18">
        <v>-3906</v>
      </c>
    </row>
    <row r="194" spans="5:9" ht="11.25" customHeight="1">
      <c r="E194" s="21"/>
      <c r="H194" s="19"/>
      <c r="I194" s="21"/>
    </row>
    <row r="195" spans="1:9" ht="13.5" customHeight="1">
      <c r="A195" s="20" t="s">
        <v>267</v>
      </c>
      <c r="E195" s="19">
        <f>SUM(E190:E194)</f>
        <v>9525</v>
      </c>
      <c r="I195" s="19">
        <f>SUM(I190:I194)</f>
        <v>44</v>
      </c>
    </row>
    <row r="196" spans="1:9" ht="15" customHeight="1">
      <c r="A196" s="2" t="s">
        <v>67</v>
      </c>
      <c r="E196" s="19">
        <v>-195</v>
      </c>
      <c r="I196" s="19">
        <v>-183</v>
      </c>
    </row>
    <row r="197" spans="1:9" ht="13.5" customHeight="1">
      <c r="A197" s="2" t="s">
        <v>268</v>
      </c>
      <c r="B197" s="20"/>
      <c r="E197" s="18">
        <v>24</v>
      </c>
      <c r="H197" s="19"/>
      <c r="I197" s="18">
        <v>-1109</v>
      </c>
    </row>
    <row r="198" spans="1:9" ht="18" customHeight="1">
      <c r="A198" s="2" t="s">
        <v>233</v>
      </c>
      <c r="E198" s="35">
        <f>SUM(E195:E197)</f>
        <v>9354</v>
      </c>
      <c r="H198" s="19"/>
      <c r="I198" s="35">
        <f>SUM(I195:I197)</f>
        <v>-1248</v>
      </c>
    </row>
    <row r="199" spans="5:9" ht="3" customHeight="1">
      <c r="E199" s="18"/>
      <c r="H199" s="18"/>
      <c r="I199" s="18"/>
    </row>
    <row r="200" spans="1:9" ht="13.5" customHeight="1">
      <c r="A200" s="46" t="s">
        <v>62</v>
      </c>
      <c r="E200" s="18"/>
      <c r="H200" s="18"/>
      <c r="I200" s="18"/>
    </row>
    <row r="201" spans="1:9" ht="17.25" customHeight="1">
      <c r="A201" s="2" t="s">
        <v>178</v>
      </c>
      <c r="E201" s="18">
        <v>-1964</v>
      </c>
      <c r="H201" s="18"/>
      <c r="I201" s="18">
        <v>-2590</v>
      </c>
    </row>
    <row r="202" spans="1:9" ht="13.5" customHeight="1">
      <c r="A202" s="2" t="s">
        <v>228</v>
      </c>
      <c r="E202" s="18">
        <v>1763</v>
      </c>
      <c r="H202" s="18"/>
      <c r="I202" s="18">
        <v>0</v>
      </c>
    </row>
    <row r="203" spans="1:9" ht="13.5" customHeight="1">
      <c r="A203" s="2" t="s">
        <v>179</v>
      </c>
      <c r="E203" s="18">
        <v>62</v>
      </c>
      <c r="H203" s="18"/>
      <c r="I203" s="18">
        <v>911</v>
      </c>
    </row>
    <row r="204" spans="1:9" ht="13.5" customHeight="1">
      <c r="A204" s="2" t="s">
        <v>68</v>
      </c>
      <c r="E204" s="18">
        <v>178</v>
      </c>
      <c r="H204" s="18"/>
      <c r="I204" s="18">
        <v>402</v>
      </c>
    </row>
    <row r="205" spans="1:9" ht="13.5" customHeight="1">
      <c r="A205" s="2" t="s">
        <v>229</v>
      </c>
      <c r="E205" s="18">
        <v>4</v>
      </c>
      <c r="H205" s="18"/>
      <c r="I205" s="18">
        <v>0</v>
      </c>
    </row>
    <row r="206" spans="1:9" ht="13.5" customHeight="1">
      <c r="A206" s="121" t="s">
        <v>296</v>
      </c>
      <c r="E206" s="18">
        <v>-900</v>
      </c>
      <c r="H206" s="18"/>
      <c r="I206" s="18">
        <v>0</v>
      </c>
    </row>
    <row r="207" spans="1:9" ht="13.5" customHeight="1">
      <c r="A207" s="121" t="s">
        <v>297</v>
      </c>
      <c r="E207" s="18">
        <v>-1165</v>
      </c>
      <c r="H207" s="18"/>
      <c r="I207" s="18">
        <v>-7130</v>
      </c>
    </row>
    <row r="208" spans="1:9" ht="18.75" customHeight="1">
      <c r="A208" s="20" t="s">
        <v>234</v>
      </c>
      <c r="E208" s="52">
        <f>SUM(E201:E207)</f>
        <v>-2022</v>
      </c>
      <c r="H208" s="40"/>
      <c r="I208" s="52">
        <f>SUM(I201:I207)</f>
        <v>-8407</v>
      </c>
    </row>
    <row r="209" spans="1:9" ht="18.75" customHeight="1">
      <c r="A209" s="53" t="s">
        <v>64</v>
      </c>
      <c r="B209" s="12"/>
      <c r="C209" s="12"/>
      <c r="D209" s="12"/>
      <c r="E209" s="18"/>
      <c r="I209" s="18"/>
    </row>
    <row r="210" spans="1:9" ht="14.25" customHeight="1">
      <c r="A210" s="27" t="s">
        <v>65</v>
      </c>
      <c r="B210" s="53"/>
      <c r="E210" s="18">
        <v>7</v>
      </c>
      <c r="H210" s="18"/>
      <c r="I210" s="18">
        <v>92</v>
      </c>
    </row>
    <row r="211" spans="1:9" ht="12.75" customHeight="1">
      <c r="A211" s="27" t="s">
        <v>180</v>
      </c>
      <c r="B211" s="53"/>
      <c r="E211" s="18">
        <v>0</v>
      </c>
      <c r="H211" s="18"/>
      <c r="I211" s="18">
        <v>478</v>
      </c>
    </row>
    <row r="212" spans="1:9" ht="12.75" customHeight="1">
      <c r="A212" s="27" t="s">
        <v>230</v>
      </c>
      <c r="B212" s="53"/>
      <c r="E212" s="18">
        <v>0</v>
      </c>
      <c r="H212" s="18"/>
      <c r="I212" s="18">
        <v>8010</v>
      </c>
    </row>
    <row r="213" spans="1:9" ht="14.25" customHeight="1">
      <c r="A213" s="27" t="s">
        <v>181</v>
      </c>
      <c r="B213" s="53"/>
      <c r="E213" s="18">
        <v>-5524</v>
      </c>
      <c r="H213" s="18"/>
      <c r="I213" s="18">
        <v>-1204</v>
      </c>
    </row>
    <row r="214" spans="1:9" ht="13.5" customHeight="1">
      <c r="A214" s="27" t="s">
        <v>66</v>
      </c>
      <c r="B214" s="27"/>
      <c r="E214" s="18">
        <v>-2217</v>
      </c>
      <c r="H214" s="18"/>
      <c r="I214" s="18">
        <v>-3078</v>
      </c>
    </row>
    <row r="215" spans="1:9" ht="17.25" customHeight="1">
      <c r="A215" s="54" t="s">
        <v>231</v>
      </c>
      <c r="B215" s="27"/>
      <c r="E215" s="35">
        <f>SUM(E210:E214)</f>
        <v>-7734</v>
      </c>
      <c r="H215" s="19"/>
      <c r="I215" s="35">
        <f>SUM(I210:I214)</f>
        <v>4298</v>
      </c>
    </row>
    <row r="216" spans="1:9" ht="18" customHeight="1">
      <c r="A216" s="54" t="s">
        <v>269</v>
      </c>
      <c r="B216" s="54"/>
      <c r="E216" s="19">
        <f>+E198+E208+E215</f>
        <v>-402</v>
      </c>
      <c r="H216" s="19"/>
      <c r="I216" s="19">
        <f>+I198+I208+I215</f>
        <v>-5357</v>
      </c>
    </row>
    <row r="217" spans="1:9" ht="5.25" customHeight="1">
      <c r="A217" s="54"/>
      <c r="B217" s="54"/>
      <c r="E217" s="18"/>
      <c r="H217" s="18"/>
      <c r="I217" s="18"/>
    </row>
    <row r="218" spans="1:9" ht="13.5" customHeight="1">
      <c r="A218" s="54" t="s">
        <v>69</v>
      </c>
      <c r="B218" s="54"/>
      <c r="E218" s="18">
        <v>1763</v>
      </c>
      <c r="H218" s="18"/>
      <c r="I218" s="18">
        <v>7120</v>
      </c>
    </row>
    <row r="219" spans="1:9" ht="4.5" customHeight="1">
      <c r="A219" s="54"/>
      <c r="B219" s="54"/>
      <c r="E219" s="18"/>
      <c r="H219" s="18"/>
      <c r="I219" s="18"/>
    </row>
    <row r="220" spans="1:9" ht="19.5" customHeight="1" thickBot="1">
      <c r="A220" s="54" t="s">
        <v>70</v>
      </c>
      <c r="B220" s="54"/>
      <c r="E220" s="55">
        <f>SUM(E216:E219)</f>
        <v>1361</v>
      </c>
      <c r="H220" s="19"/>
      <c r="I220" s="55">
        <f>SUM(I216:I219)</f>
        <v>1763</v>
      </c>
    </row>
    <row r="221" spans="1:9" ht="10.5" customHeight="1" thickTop="1">
      <c r="A221" s="27"/>
      <c r="B221" s="54"/>
      <c r="E221" s="18"/>
      <c r="I221" s="18"/>
    </row>
    <row r="222" spans="1:9" ht="13.5" customHeight="1">
      <c r="A222" s="20" t="s">
        <v>71</v>
      </c>
      <c r="E222" s="18"/>
      <c r="H222" s="18"/>
      <c r="I222" s="18"/>
    </row>
    <row r="223" spans="1:9" ht="17.25" customHeight="1">
      <c r="A223" s="2" t="s">
        <v>72</v>
      </c>
      <c r="B223" s="20"/>
      <c r="E223" s="18">
        <v>929</v>
      </c>
      <c r="H223" s="18"/>
      <c r="I223" s="18">
        <f>1893-1433</f>
        <v>460</v>
      </c>
    </row>
    <row r="224" spans="1:9" ht="13.5" customHeight="1">
      <c r="A224" s="2" t="s">
        <v>73</v>
      </c>
      <c r="E224" s="18">
        <v>432</v>
      </c>
      <c r="H224" s="18"/>
      <c r="I224" s="18">
        <v>1303</v>
      </c>
    </row>
    <row r="225" spans="5:10" ht="19.5" customHeight="1" thickBot="1">
      <c r="E225" s="55">
        <f>SUM(E223:E224)</f>
        <v>1361</v>
      </c>
      <c r="F225" s="48"/>
      <c r="H225" s="19"/>
      <c r="I225" s="55">
        <f>SUM(I223:I224)</f>
        <v>1763</v>
      </c>
      <c r="J225" s="48"/>
    </row>
    <row r="226" spans="5:10" ht="6" customHeight="1" thickTop="1">
      <c r="E226" s="18"/>
      <c r="F226" s="48"/>
      <c r="H226" s="19"/>
      <c r="I226" s="18"/>
      <c r="J226" s="48"/>
    </row>
    <row r="227" spans="1:9" ht="16.5" customHeight="1">
      <c r="A227" s="2" t="s">
        <v>19</v>
      </c>
      <c r="E227" s="18"/>
      <c r="F227" s="48"/>
      <c r="H227" s="19"/>
      <c r="I227" s="19"/>
    </row>
    <row r="228" spans="1:8" ht="13.5" customHeight="1">
      <c r="A228" s="2" t="s">
        <v>194</v>
      </c>
      <c r="E228" s="48"/>
      <c r="F228" s="48"/>
      <c r="G228" s="18"/>
      <c r="H228" s="18"/>
    </row>
    <row r="229" spans="1:8" ht="19.5" customHeight="1">
      <c r="A229" s="42" t="s">
        <v>0</v>
      </c>
      <c r="E229" s="48"/>
      <c r="F229" s="48"/>
      <c r="G229" s="18"/>
      <c r="H229" s="18"/>
    </row>
    <row r="230" spans="1:8" ht="18.75" customHeight="1">
      <c r="A230" s="43" t="s">
        <v>41</v>
      </c>
      <c r="B230" s="1"/>
      <c r="E230" s="48"/>
      <c r="F230" s="48"/>
      <c r="G230" s="18"/>
      <c r="H230" s="18"/>
    </row>
    <row r="231" spans="1:8" ht="21" customHeight="1">
      <c r="A231" s="56" t="s">
        <v>199</v>
      </c>
      <c r="E231" s="48"/>
      <c r="F231" s="48"/>
      <c r="G231" s="18"/>
      <c r="H231" s="18"/>
    </row>
    <row r="232" spans="5:8" ht="24.75" customHeight="1">
      <c r="E232" s="48"/>
      <c r="F232" s="48"/>
      <c r="G232" s="18"/>
      <c r="H232" s="18"/>
    </row>
    <row r="233" spans="1:8" ht="13.5" customHeight="1">
      <c r="A233" s="2" t="s">
        <v>74</v>
      </c>
      <c r="B233" s="2" t="s">
        <v>75</v>
      </c>
      <c r="E233" s="48"/>
      <c r="F233" s="48"/>
      <c r="G233" s="18"/>
      <c r="H233" s="18"/>
    </row>
    <row r="234" spans="2:8" ht="18" customHeight="1">
      <c r="B234" s="2" t="s">
        <v>253</v>
      </c>
      <c r="E234" s="48"/>
      <c r="F234" s="48"/>
      <c r="G234" s="48"/>
      <c r="H234" s="48"/>
    </row>
    <row r="235" spans="2:8" ht="13.5" customHeight="1">
      <c r="B235" s="2" t="s">
        <v>201</v>
      </c>
      <c r="E235" s="48"/>
      <c r="F235" s="48"/>
      <c r="G235" s="48"/>
      <c r="H235" s="48"/>
    </row>
    <row r="236" ht="21" customHeight="1">
      <c r="B236" s="2" t="s">
        <v>235</v>
      </c>
    </row>
    <row r="237" ht="13.5" customHeight="1">
      <c r="B237" s="2" t="s">
        <v>254</v>
      </c>
    </row>
    <row r="239" spans="1:2" ht="13.5" customHeight="1">
      <c r="A239" s="2" t="s">
        <v>76</v>
      </c>
      <c r="B239" s="2" t="s">
        <v>77</v>
      </c>
    </row>
    <row r="240" ht="18" customHeight="1">
      <c r="B240" s="2" t="s">
        <v>255</v>
      </c>
    </row>
    <row r="242" spans="1:2" ht="13.5" customHeight="1">
      <c r="A242" s="2" t="s">
        <v>78</v>
      </c>
      <c r="B242" s="2" t="s">
        <v>79</v>
      </c>
    </row>
    <row r="243" ht="18" customHeight="1">
      <c r="B243" s="2" t="s">
        <v>236</v>
      </c>
    </row>
    <row r="244" ht="13.5" customHeight="1">
      <c r="B244" s="2" t="s">
        <v>182</v>
      </c>
    </row>
    <row r="246" spans="1:2" ht="13.5" customHeight="1">
      <c r="A246" s="2" t="s">
        <v>80</v>
      </c>
      <c r="B246" s="2" t="s">
        <v>81</v>
      </c>
    </row>
    <row r="247" ht="17.25" customHeight="1">
      <c r="B247" s="2" t="s">
        <v>237</v>
      </c>
    </row>
    <row r="248" ht="13.5" customHeight="1">
      <c r="B248" s="2" t="s">
        <v>202</v>
      </c>
    </row>
    <row r="250" spans="1:2" ht="13.5" customHeight="1">
      <c r="A250" s="2" t="s">
        <v>82</v>
      </c>
      <c r="B250" s="2" t="s">
        <v>83</v>
      </c>
    </row>
    <row r="251" ht="18" customHeight="1">
      <c r="B251" s="2" t="s">
        <v>238</v>
      </c>
    </row>
    <row r="252" ht="13.5" customHeight="1">
      <c r="B252" s="2" t="s">
        <v>84</v>
      </c>
    </row>
    <row r="254" spans="1:2" ht="13.5" customHeight="1">
      <c r="A254" s="2" t="s">
        <v>85</v>
      </c>
      <c r="B254" s="2" t="s">
        <v>86</v>
      </c>
    </row>
    <row r="255" ht="18" customHeight="1">
      <c r="B255" s="2" t="s">
        <v>239</v>
      </c>
    </row>
    <row r="256" ht="13.5" customHeight="1">
      <c r="B256" s="2" t="s">
        <v>203</v>
      </c>
    </row>
    <row r="257" spans="7:9" ht="10.5" customHeight="1">
      <c r="G257" s="75" t="s">
        <v>153</v>
      </c>
      <c r="H257" s="75"/>
      <c r="I257" s="51" t="s">
        <v>131</v>
      </c>
    </row>
    <row r="258" spans="7:9" ht="12" customHeight="1">
      <c r="G258" s="85" t="s">
        <v>154</v>
      </c>
      <c r="H258" s="86"/>
      <c r="I258" s="85" t="s">
        <v>154</v>
      </c>
    </row>
    <row r="259" spans="2:9" ht="17.25" customHeight="1">
      <c r="B259" s="2" t="s">
        <v>88</v>
      </c>
      <c r="G259" s="87">
        <v>61575</v>
      </c>
      <c r="H259" s="88"/>
      <c r="I259" s="87">
        <v>61568</v>
      </c>
    </row>
    <row r="260" spans="2:9" ht="17.25" customHeight="1">
      <c r="B260" s="2" t="s">
        <v>89</v>
      </c>
      <c r="G260" s="99">
        <v>0</v>
      </c>
      <c r="H260" s="88"/>
      <c r="I260" s="89">
        <v>7</v>
      </c>
    </row>
    <row r="261" spans="2:9" ht="18.75" customHeight="1" thickBot="1">
      <c r="B261" s="2" t="s">
        <v>90</v>
      </c>
      <c r="G261" s="90">
        <f>SUM(G259:G260)</f>
        <v>61575</v>
      </c>
      <c r="H261" s="88"/>
      <c r="I261" s="90">
        <f>SUM(I259:I260)</f>
        <v>61575</v>
      </c>
    </row>
    <row r="262" spans="7:9" ht="12" customHeight="1" thickTop="1">
      <c r="G262" s="48"/>
      <c r="H262" s="49"/>
      <c r="I262" s="48"/>
    </row>
    <row r="263" spans="1:9" ht="13.5" customHeight="1">
      <c r="A263" s="2" t="s">
        <v>91</v>
      </c>
      <c r="B263" s="2" t="s">
        <v>92</v>
      </c>
      <c r="G263" s="48"/>
      <c r="H263" s="48"/>
      <c r="I263" s="48"/>
    </row>
    <row r="264" ht="18.75" customHeight="1">
      <c r="B264" s="2" t="s">
        <v>204</v>
      </c>
    </row>
    <row r="265" ht="13.5" customHeight="1">
      <c r="B265" s="2" t="s">
        <v>205</v>
      </c>
    </row>
    <row r="266" ht="9.75" customHeight="1"/>
    <row r="267" ht="13.5" customHeight="1">
      <c r="B267" s="2" t="s">
        <v>206</v>
      </c>
    </row>
    <row r="268" ht="9" customHeight="1"/>
    <row r="269" ht="13.5" customHeight="1">
      <c r="B269" s="2" t="s">
        <v>183</v>
      </c>
    </row>
    <row r="271" spans="1:2" ht="13.5" customHeight="1">
      <c r="A271" s="2" t="s">
        <v>93</v>
      </c>
      <c r="B271" s="2" t="s">
        <v>94</v>
      </c>
    </row>
    <row r="272" spans="2:9" ht="18.75" customHeight="1">
      <c r="B272" s="2" t="s">
        <v>152</v>
      </c>
      <c r="I272" s="86"/>
    </row>
    <row r="273" spans="7:18" ht="19.5" customHeight="1">
      <c r="G273" s="51" t="s">
        <v>209</v>
      </c>
      <c r="I273" s="51" t="s">
        <v>209</v>
      </c>
      <c r="L273" s="32"/>
      <c r="M273" s="32"/>
      <c r="N273" s="75"/>
      <c r="O273" s="12"/>
      <c r="P273" s="32"/>
      <c r="Q273" s="32"/>
      <c r="R273" s="75"/>
    </row>
    <row r="274" spans="2:18" ht="13.5" customHeight="1">
      <c r="B274" s="56" t="s">
        <v>7</v>
      </c>
      <c r="G274" s="100" t="s">
        <v>210</v>
      </c>
      <c r="I274" s="100" t="s">
        <v>252</v>
      </c>
      <c r="L274" s="75"/>
      <c r="M274" s="32"/>
      <c r="N274" s="10"/>
      <c r="O274" s="12"/>
      <c r="P274" s="75"/>
      <c r="Q274" s="32"/>
      <c r="R274" s="10"/>
    </row>
    <row r="275" spans="2:18" ht="19.5" customHeight="1" thickBot="1">
      <c r="B275" s="2" t="s">
        <v>151</v>
      </c>
      <c r="G275" s="101">
        <f>+G13</f>
        <v>93736</v>
      </c>
      <c r="H275" s="18"/>
      <c r="I275" s="101">
        <f>+I13</f>
        <v>90608</v>
      </c>
      <c r="L275" s="19"/>
      <c r="M275" s="19"/>
      <c r="N275" s="19"/>
      <c r="O275" s="12"/>
      <c r="P275" s="19"/>
      <c r="Q275" s="19"/>
      <c r="R275" s="19"/>
    </row>
    <row r="276" spans="12:18" ht="9" customHeight="1" thickTop="1">
      <c r="L276" s="19"/>
      <c r="M276" s="19"/>
      <c r="N276" s="19"/>
      <c r="O276" s="12"/>
      <c r="P276" s="19"/>
      <c r="Q276" s="19"/>
      <c r="R276" s="19"/>
    </row>
    <row r="277" spans="2:18" ht="16.5" customHeight="1">
      <c r="B277" s="56" t="s">
        <v>207</v>
      </c>
      <c r="L277" s="19"/>
      <c r="M277" s="19"/>
      <c r="N277" s="19"/>
      <c r="O277" s="12"/>
      <c r="P277" s="19"/>
      <c r="Q277" s="19"/>
      <c r="R277" s="19"/>
    </row>
    <row r="278" spans="2:18" ht="16.5" customHeight="1">
      <c r="B278" s="2" t="s">
        <v>151</v>
      </c>
      <c r="G278" s="18">
        <v>2139</v>
      </c>
      <c r="H278" s="18"/>
      <c r="I278" s="18">
        <v>3708</v>
      </c>
      <c r="L278" s="19"/>
      <c r="M278" s="19"/>
      <c r="N278" s="19"/>
      <c r="O278" s="12"/>
      <c r="P278" s="19"/>
      <c r="Q278" s="19"/>
      <c r="R278" s="19"/>
    </row>
    <row r="279" spans="2:18" ht="15" customHeight="1">
      <c r="B279" s="2" t="s">
        <v>278</v>
      </c>
      <c r="G279" s="21">
        <v>-17</v>
      </c>
      <c r="H279" s="18"/>
      <c r="I279" s="21">
        <v>219</v>
      </c>
      <c r="L279" s="12"/>
      <c r="M279" s="12"/>
      <c r="N279" s="12"/>
      <c r="O279" s="12"/>
      <c r="P279" s="12"/>
      <c r="Q279" s="12"/>
      <c r="R279" s="12"/>
    </row>
    <row r="280" spans="7:18" ht="15.75" customHeight="1">
      <c r="G280" s="18">
        <f>SUM(G278:G279)</f>
        <v>2122</v>
      </c>
      <c r="H280" s="18"/>
      <c r="I280" s="18">
        <f>SUM(I278:I279)</f>
        <v>3927</v>
      </c>
      <c r="L280" s="12"/>
      <c r="M280" s="12"/>
      <c r="N280" s="12"/>
      <c r="O280" s="12"/>
      <c r="P280" s="12"/>
      <c r="Q280" s="12"/>
      <c r="R280" s="12"/>
    </row>
    <row r="281" spans="2:9" ht="15.75" customHeight="1">
      <c r="B281" s="2" t="s">
        <v>208</v>
      </c>
      <c r="G281" s="18">
        <v>-688</v>
      </c>
      <c r="H281" s="18"/>
      <c r="I281" s="18">
        <v>-298</v>
      </c>
    </row>
    <row r="282" spans="2:9" ht="21.75" customHeight="1" thickBot="1">
      <c r="B282" s="2" t="s">
        <v>12</v>
      </c>
      <c r="G282" s="55">
        <f>SUM(G280:G281)</f>
        <v>1434</v>
      </c>
      <c r="H282" s="18"/>
      <c r="I282" s="55">
        <f>SUM(I280:I281)</f>
        <v>3629</v>
      </c>
    </row>
    <row r="283" ht="18" customHeight="1" thickTop="1">
      <c r="A283" s="42" t="s">
        <v>0</v>
      </c>
    </row>
    <row r="284" ht="19.5" customHeight="1">
      <c r="A284" s="43" t="s">
        <v>41</v>
      </c>
    </row>
    <row r="285" ht="13.5" customHeight="1">
      <c r="A285" s="56" t="s">
        <v>200</v>
      </c>
    </row>
    <row r="286" ht="24.75" customHeight="1"/>
    <row r="287" spans="1:2" ht="13.5" customHeight="1">
      <c r="A287" s="2" t="s">
        <v>95</v>
      </c>
      <c r="B287" s="2" t="s">
        <v>96</v>
      </c>
    </row>
    <row r="288" ht="17.25" customHeight="1">
      <c r="B288" s="2" t="s">
        <v>184</v>
      </c>
    </row>
    <row r="289" ht="14.25" customHeight="1"/>
    <row r="290" spans="1:2" ht="13.5" customHeight="1">
      <c r="A290" s="2" t="s">
        <v>97</v>
      </c>
      <c r="B290" s="2" t="s">
        <v>98</v>
      </c>
    </row>
    <row r="291" ht="17.25" customHeight="1">
      <c r="B291" s="2" t="s">
        <v>240</v>
      </c>
    </row>
    <row r="292" ht="13.5" customHeight="1">
      <c r="B292" s="2" t="s">
        <v>99</v>
      </c>
    </row>
    <row r="294" spans="1:2" ht="13.5" customHeight="1">
      <c r="A294" s="2" t="s">
        <v>100</v>
      </c>
      <c r="B294" s="2" t="s">
        <v>101</v>
      </c>
    </row>
    <row r="295" ht="18" customHeight="1">
      <c r="B295" s="2" t="s">
        <v>241</v>
      </c>
    </row>
    <row r="297" spans="1:2" ht="13.5" customHeight="1">
      <c r="A297" s="2" t="s">
        <v>102</v>
      </c>
      <c r="B297" s="2" t="s">
        <v>103</v>
      </c>
    </row>
    <row r="298" ht="18" customHeight="1">
      <c r="B298" s="2" t="s">
        <v>251</v>
      </c>
    </row>
    <row r="299" ht="13.5" customHeight="1">
      <c r="B299" s="2" t="s">
        <v>242</v>
      </c>
    </row>
    <row r="300" ht="13.5" customHeight="1">
      <c r="B300" s="2" t="s">
        <v>273</v>
      </c>
    </row>
    <row r="301" ht="13.5" customHeight="1">
      <c r="B301" s="2" t="s">
        <v>211</v>
      </c>
    </row>
    <row r="302" ht="13.5" customHeight="1"/>
    <row r="303" spans="1:2" ht="13.5" customHeight="1">
      <c r="A303" s="2" t="s">
        <v>104</v>
      </c>
      <c r="B303" s="2" t="s">
        <v>105</v>
      </c>
    </row>
    <row r="304" ht="20.25" customHeight="1">
      <c r="B304" s="2" t="s">
        <v>256</v>
      </c>
    </row>
    <row r="305" ht="13.5" customHeight="1">
      <c r="B305" s="2" t="s">
        <v>257</v>
      </c>
    </row>
    <row r="306" ht="13.5" customHeight="1">
      <c r="B306" s="2" t="s">
        <v>232</v>
      </c>
    </row>
    <row r="307" ht="9" customHeight="1"/>
    <row r="308" ht="13.5" customHeight="1">
      <c r="B308" s="2" t="s">
        <v>279</v>
      </c>
    </row>
    <row r="309" ht="13.5" customHeight="1">
      <c r="B309" s="2" t="s">
        <v>288</v>
      </c>
    </row>
    <row r="310" ht="13.5" customHeight="1">
      <c r="B310" s="2" t="s">
        <v>289</v>
      </c>
    </row>
    <row r="311" ht="13.5" customHeight="1">
      <c r="B311" s="2" t="s">
        <v>287</v>
      </c>
    </row>
    <row r="313" spans="1:2" ht="13.5" customHeight="1">
      <c r="A313" s="2" t="s">
        <v>106</v>
      </c>
      <c r="B313" s="2" t="s">
        <v>107</v>
      </c>
    </row>
    <row r="314" ht="18" customHeight="1">
      <c r="B314" s="2" t="s">
        <v>259</v>
      </c>
    </row>
    <row r="315" ht="13.5" customHeight="1">
      <c r="B315" s="2" t="s">
        <v>277</v>
      </c>
    </row>
    <row r="316" ht="13.5" customHeight="1">
      <c r="B316" s="2" t="s">
        <v>258</v>
      </c>
    </row>
    <row r="318" spans="1:2" ht="13.5" customHeight="1">
      <c r="A318" s="2" t="s">
        <v>108</v>
      </c>
      <c r="B318" s="2" t="s">
        <v>280</v>
      </c>
    </row>
    <row r="319" ht="16.5" customHeight="1">
      <c r="B319" s="2" t="s">
        <v>281</v>
      </c>
    </row>
    <row r="320" ht="13.5" customHeight="1">
      <c r="B320" s="2" t="s">
        <v>272</v>
      </c>
    </row>
    <row r="322" spans="1:2" ht="13.5" customHeight="1">
      <c r="A322" s="2" t="s">
        <v>109</v>
      </c>
      <c r="B322" s="2" t="s">
        <v>110</v>
      </c>
    </row>
    <row r="323" ht="15.75" customHeight="1">
      <c r="B323" s="2" t="s">
        <v>282</v>
      </c>
    </row>
    <row r="324" ht="11.25" customHeight="1"/>
    <row r="325" spans="1:2" ht="13.5" customHeight="1">
      <c r="A325" s="2" t="s">
        <v>111</v>
      </c>
      <c r="B325" s="2" t="s">
        <v>13</v>
      </c>
    </row>
    <row r="326" ht="18.75" customHeight="1">
      <c r="B326" s="2" t="s">
        <v>243</v>
      </c>
    </row>
    <row r="327" ht="13.5" customHeight="1">
      <c r="B327" s="2" t="s">
        <v>275</v>
      </c>
    </row>
    <row r="328" spans="7:9" ht="10.5" customHeight="1">
      <c r="G328" s="75" t="s">
        <v>153</v>
      </c>
      <c r="H328" s="75"/>
      <c r="I328" s="75" t="s">
        <v>245</v>
      </c>
    </row>
    <row r="329" spans="3:9" ht="13.5" customHeight="1">
      <c r="C329" s="28"/>
      <c r="D329" s="28"/>
      <c r="E329" s="28"/>
      <c r="G329" s="91" t="s">
        <v>154</v>
      </c>
      <c r="H329" s="92"/>
      <c r="I329" s="91" t="s">
        <v>154</v>
      </c>
    </row>
    <row r="330" spans="2:9" ht="17.25" customHeight="1">
      <c r="B330" s="2" t="s">
        <v>112</v>
      </c>
      <c r="C330" s="48"/>
      <c r="D330" s="48"/>
      <c r="G330" s="94">
        <v>19</v>
      </c>
      <c r="H330" s="93"/>
      <c r="I330" s="94">
        <v>117</v>
      </c>
    </row>
    <row r="331" spans="2:9" ht="16.5" customHeight="1">
      <c r="B331" s="2" t="s">
        <v>274</v>
      </c>
      <c r="C331" s="48"/>
      <c r="D331" s="48"/>
      <c r="G331" s="119">
        <v>-284</v>
      </c>
      <c r="H331" s="93"/>
      <c r="I331" s="119">
        <v>-132</v>
      </c>
    </row>
    <row r="332" spans="2:9" ht="15.75" customHeight="1">
      <c r="B332" s="2" t="s">
        <v>113</v>
      </c>
      <c r="C332" s="48"/>
      <c r="D332" s="48"/>
      <c r="G332" s="94">
        <v>274</v>
      </c>
      <c r="H332" s="95"/>
      <c r="I332" s="112">
        <v>387</v>
      </c>
    </row>
    <row r="333" spans="3:9" ht="17.25" customHeight="1" thickBot="1">
      <c r="C333" s="49"/>
      <c r="D333" s="49"/>
      <c r="G333" s="96">
        <v>9</v>
      </c>
      <c r="H333" s="93"/>
      <c r="I333" s="96">
        <v>372</v>
      </c>
    </row>
    <row r="334" spans="2:9" ht="21" customHeight="1" thickTop="1">
      <c r="B334" s="2" t="s">
        <v>244</v>
      </c>
      <c r="G334" s="80"/>
      <c r="H334" s="80"/>
      <c r="I334" s="80"/>
    </row>
    <row r="335" ht="13.5" customHeight="1">
      <c r="B335" s="2" t="s">
        <v>264</v>
      </c>
    </row>
    <row r="336" ht="11.25" customHeight="1"/>
    <row r="339" ht="19.5" customHeight="1">
      <c r="A339" s="42" t="s">
        <v>0</v>
      </c>
    </row>
    <row r="340" ht="18.75" customHeight="1">
      <c r="A340" s="43" t="s">
        <v>41</v>
      </c>
    </row>
    <row r="342" ht="13.5" customHeight="1">
      <c r="A342" s="56" t="s">
        <v>200</v>
      </c>
    </row>
    <row r="343" ht="27" customHeight="1"/>
    <row r="344" spans="1:2" ht="13.5" customHeight="1">
      <c r="A344" s="2" t="s">
        <v>114</v>
      </c>
      <c r="B344" s="2" t="s">
        <v>271</v>
      </c>
    </row>
    <row r="345" ht="18" customHeight="1">
      <c r="B345" s="2" t="s">
        <v>283</v>
      </c>
    </row>
    <row r="346" ht="13.5" customHeight="1">
      <c r="B346" s="2" t="s">
        <v>284</v>
      </c>
    </row>
    <row r="347" ht="13.5" customHeight="1">
      <c r="B347" s="2" t="s">
        <v>292</v>
      </c>
    </row>
    <row r="348" ht="13.5" customHeight="1">
      <c r="B348" s="2" t="s">
        <v>294</v>
      </c>
    </row>
    <row r="349" ht="13.5" customHeight="1">
      <c r="B349" s="2" t="s">
        <v>293</v>
      </c>
    </row>
    <row r="350" ht="8.25" customHeight="1"/>
    <row r="351" ht="13.5" customHeight="1">
      <c r="B351" s="2" t="s">
        <v>212</v>
      </c>
    </row>
    <row r="352" ht="12.75" customHeight="1"/>
    <row r="353" spans="1:2" ht="13.5" customHeight="1">
      <c r="A353" s="2" t="s">
        <v>115</v>
      </c>
      <c r="B353" s="2" t="s">
        <v>116</v>
      </c>
    </row>
    <row r="354" ht="18.75" customHeight="1">
      <c r="B354" s="2" t="s">
        <v>285</v>
      </c>
    </row>
    <row r="355" ht="13.5" customHeight="1">
      <c r="B355" s="2" t="s">
        <v>213</v>
      </c>
    </row>
    <row r="356" spans="7:9" ht="12" customHeight="1">
      <c r="G356" s="75" t="s">
        <v>153</v>
      </c>
      <c r="H356" s="75"/>
      <c r="I356" s="75" t="s">
        <v>245</v>
      </c>
    </row>
    <row r="357" spans="7:9" ht="13.5" customHeight="1">
      <c r="G357" s="74" t="s">
        <v>154</v>
      </c>
      <c r="H357" s="75"/>
      <c r="I357" s="74" t="s">
        <v>154</v>
      </c>
    </row>
    <row r="358" spans="2:9" ht="21" customHeight="1">
      <c r="B358" s="2" t="s">
        <v>260</v>
      </c>
      <c r="G358" s="94" t="s">
        <v>215</v>
      </c>
      <c r="H358" s="77"/>
      <c r="I358" s="116">
        <v>1930</v>
      </c>
    </row>
    <row r="359" spans="2:9" ht="22.5" customHeight="1">
      <c r="B359" s="2" t="s">
        <v>63</v>
      </c>
      <c r="G359" s="102" t="s">
        <v>214</v>
      </c>
      <c r="H359" s="97"/>
      <c r="I359" s="94" t="s">
        <v>215</v>
      </c>
    </row>
    <row r="360" spans="2:9" ht="18.75" customHeight="1">
      <c r="B360" s="2" t="s">
        <v>216</v>
      </c>
      <c r="G360" s="102" t="s">
        <v>214</v>
      </c>
      <c r="I360" s="117">
        <v>-1763</v>
      </c>
    </row>
    <row r="361" spans="2:9" ht="13.5" customHeight="1">
      <c r="B361" s="2" t="s">
        <v>217</v>
      </c>
      <c r="G361" s="102" t="s">
        <v>214</v>
      </c>
      <c r="I361" s="103" t="s">
        <v>218</v>
      </c>
    </row>
    <row r="362" spans="7:9" ht="8.25" customHeight="1">
      <c r="G362" s="104"/>
      <c r="I362" s="105"/>
    </row>
    <row r="363" spans="2:9" ht="16.5" customHeight="1" thickBot="1">
      <c r="B363" s="2" t="s">
        <v>221</v>
      </c>
      <c r="G363" s="113" t="s">
        <v>215</v>
      </c>
      <c r="H363" s="97"/>
      <c r="I363" s="113" t="s">
        <v>215</v>
      </c>
    </row>
    <row r="364" ht="12" customHeight="1" thickTop="1"/>
    <row r="365" spans="2:9" ht="15.75" customHeight="1">
      <c r="B365" s="47" t="s">
        <v>219</v>
      </c>
      <c r="C365" s="47"/>
      <c r="D365" s="47"/>
      <c r="E365" s="47"/>
      <c r="F365" s="47"/>
      <c r="G365" s="115">
        <v>382</v>
      </c>
      <c r="H365" s="114"/>
      <c r="I365" s="115">
        <v>382</v>
      </c>
    </row>
    <row r="366" ht="13.5" customHeight="1"/>
    <row r="367" ht="13.5" customHeight="1"/>
    <row r="368" spans="1:2" ht="13.5" customHeight="1">
      <c r="A368" s="2" t="s">
        <v>117</v>
      </c>
      <c r="B368" s="2" t="s">
        <v>118</v>
      </c>
    </row>
    <row r="369" ht="18.75" customHeight="1">
      <c r="B369" s="2" t="s">
        <v>249</v>
      </c>
    </row>
    <row r="370" ht="12.75" customHeight="1"/>
    <row r="371" spans="1:2" ht="13.5" customHeight="1">
      <c r="A371" s="2" t="s">
        <v>119</v>
      </c>
      <c r="B371" s="2" t="s">
        <v>120</v>
      </c>
    </row>
    <row r="372" spans="2:9" ht="18.75" customHeight="1">
      <c r="B372" s="2" t="s">
        <v>220</v>
      </c>
      <c r="I372" s="86" t="s">
        <v>6</v>
      </c>
    </row>
    <row r="373" spans="2:9" ht="17.25" customHeight="1">
      <c r="B373" s="2" t="s">
        <v>186</v>
      </c>
      <c r="I373" s="109">
        <v>185</v>
      </c>
    </row>
    <row r="374" spans="2:9" ht="15" customHeight="1">
      <c r="B374" s="2" t="s">
        <v>187</v>
      </c>
      <c r="I374" s="93">
        <v>227</v>
      </c>
    </row>
    <row r="375" spans="2:9" ht="15.75" customHeight="1">
      <c r="B375" s="2" t="s">
        <v>156</v>
      </c>
      <c r="I375" s="77">
        <v>500</v>
      </c>
    </row>
    <row r="376" spans="2:9" ht="15.75" customHeight="1">
      <c r="B376" s="2" t="s">
        <v>157</v>
      </c>
      <c r="I376" s="76">
        <f>400+312</f>
        <v>712</v>
      </c>
    </row>
    <row r="377" spans="2:9" ht="18" customHeight="1">
      <c r="B377" s="2" t="s">
        <v>158</v>
      </c>
      <c r="I377" s="78">
        <f>SUM(I373:I376)</f>
        <v>1624</v>
      </c>
    </row>
    <row r="378" ht="6" customHeight="1">
      <c r="I378" s="93"/>
    </row>
    <row r="379" spans="2:9" ht="16.5" customHeight="1">
      <c r="B379" s="2" t="s">
        <v>155</v>
      </c>
      <c r="I379" s="77">
        <v>596</v>
      </c>
    </row>
    <row r="380" spans="2:9" ht="15.75" customHeight="1">
      <c r="B380" s="2" t="s">
        <v>187</v>
      </c>
      <c r="I380" s="76">
        <v>75</v>
      </c>
    </row>
    <row r="381" spans="2:9" ht="17.25" customHeight="1">
      <c r="B381" s="2" t="s">
        <v>188</v>
      </c>
      <c r="I381" s="78">
        <f>SUM(I379:I380)</f>
        <v>671</v>
      </c>
    </row>
    <row r="382" ht="4.5" customHeight="1">
      <c r="I382" s="77"/>
    </row>
    <row r="383" spans="2:9" ht="18" customHeight="1" thickBot="1">
      <c r="B383" s="2" t="s">
        <v>159</v>
      </c>
      <c r="I383" s="79">
        <f>+I377+I381</f>
        <v>2295</v>
      </c>
    </row>
    <row r="384" ht="5.25" customHeight="1" thickTop="1">
      <c r="I384" s="80"/>
    </row>
    <row r="385" spans="2:9" ht="13.5" customHeight="1">
      <c r="B385" s="2" t="s">
        <v>160</v>
      </c>
      <c r="I385" s="98" t="s">
        <v>161</v>
      </c>
    </row>
    <row r="386" ht="13.5" customHeight="1">
      <c r="B386" s="57"/>
    </row>
    <row r="387" spans="1:2" ht="13.5" customHeight="1">
      <c r="A387" s="2" t="s">
        <v>121</v>
      </c>
      <c r="B387" s="2" t="s">
        <v>122</v>
      </c>
    </row>
    <row r="388" ht="17.25" customHeight="1">
      <c r="B388" s="2" t="s">
        <v>250</v>
      </c>
    </row>
    <row r="389" ht="13.5" customHeight="1"/>
    <row r="390" spans="1:2" ht="13.5" customHeight="1">
      <c r="A390" s="2" t="s">
        <v>123</v>
      </c>
      <c r="B390" s="2" t="s">
        <v>124</v>
      </c>
    </row>
    <row r="391" ht="18" customHeight="1">
      <c r="B391" s="2" t="s">
        <v>125</v>
      </c>
    </row>
    <row r="396" ht="20.25" customHeight="1">
      <c r="A396" s="42" t="s">
        <v>0</v>
      </c>
    </row>
    <row r="397" ht="18.75" customHeight="1">
      <c r="A397" s="43" t="s">
        <v>41</v>
      </c>
    </row>
    <row r="399" ht="13.5" customHeight="1">
      <c r="A399" s="56" t="s">
        <v>200</v>
      </c>
    </row>
    <row r="400" ht="24" customHeight="1"/>
    <row r="401" spans="1:2" ht="13.5" customHeight="1">
      <c r="A401" s="2" t="s">
        <v>126</v>
      </c>
      <c r="B401" s="2" t="s">
        <v>127</v>
      </c>
    </row>
    <row r="402" ht="18" customHeight="1">
      <c r="B402" s="2" t="s">
        <v>189</v>
      </c>
    </row>
    <row r="403" ht="7.5" customHeight="1"/>
    <row r="404" ht="16.5" customHeight="1">
      <c r="B404" s="2" t="s">
        <v>246</v>
      </c>
    </row>
    <row r="405" ht="13.5" customHeight="1">
      <c r="B405" s="2" t="s">
        <v>262</v>
      </c>
    </row>
    <row r="406" ht="15" customHeight="1">
      <c r="B406" s="2" t="s">
        <v>261</v>
      </c>
    </row>
    <row r="407" ht="7.5" customHeight="1"/>
    <row r="408" ht="13.5" customHeight="1">
      <c r="B408" s="2" t="s">
        <v>247</v>
      </c>
    </row>
    <row r="409" ht="13.5" customHeight="1">
      <c r="B409" s="2" t="s">
        <v>248</v>
      </c>
    </row>
    <row r="410" ht="13.5" customHeight="1">
      <c r="B410" s="2" t="s">
        <v>223</v>
      </c>
    </row>
    <row r="411" ht="13.5" customHeight="1"/>
    <row r="412" spans="1:2" ht="13.5" customHeight="1">
      <c r="A412" s="2" t="s">
        <v>128</v>
      </c>
      <c r="B412" s="2" t="s">
        <v>129</v>
      </c>
    </row>
    <row r="413" ht="21" customHeight="1">
      <c r="B413" s="2" t="s">
        <v>276</v>
      </c>
    </row>
    <row r="414" spans="2:9" ht="19.5" customHeight="1">
      <c r="B414" s="2" t="s">
        <v>130</v>
      </c>
      <c r="C414" s="51"/>
      <c r="D414" s="51"/>
      <c r="E414" s="10"/>
      <c r="F414" s="10"/>
      <c r="G414" s="51" t="s">
        <v>87</v>
      </c>
      <c r="H414" s="51"/>
      <c r="I414" s="51" t="s">
        <v>185</v>
      </c>
    </row>
    <row r="415" spans="3:9" ht="3.75" customHeight="1">
      <c r="C415" s="9"/>
      <c r="D415" s="9"/>
      <c r="E415" s="9"/>
      <c r="F415" s="10"/>
      <c r="G415" s="13"/>
      <c r="H415" s="10"/>
      <c r="I415" s="13"/>
    </row>
    <row r="416" spans="2:9" ht="24.75" customHeight="1">
      <c r="B416" s="2" t="s">
        <v>132</v>
      </c>
      <c r="C416" s="10"/>
      <c r="D416" s="10"/>
      <c r="E416" s="51" t="s">
        <v>133</v>
      </c>
      <c r="F416" s="10"/>
      <c r="G416" s="106">
        <f>+C33</f>
        <v>282</v>
      </c>
      <c r="H416" s="58"/>
      <c r="I416" s="58">
        <f>+G33</f>
        <v>1062</v>
      </c>
    </row>
    <row r="417" spans="2:9" ht="20.25" customHeight="1">
      <c r="B417" s="2" t="s">
        <v>134</v>
      </c>
      <c r="E417" s="43" t="s">
        <v>135</v>
      </c>
      <c r="G417" s="59">
        <v>61575</v>
      </c>
      <c r="H417" s="58"/>
      <c r="I417" s="59">
        <v>61573</v>
      </c>
    </row>
    <row r="418" spans="2:9" ht="17.25" customHeight="1">
      <c r="B418" s="2" t="s">
        <v>136</v>
      </c>
      <c r="E418" s="43" t="s">
        <v>137</v>
      </c>
      <c r="G418" s="107">
        <f>+G416/G417*100</f>
        <v>0.45797807551766145</v>
      </c>
      <c r="H418" s="61"/>
      <c r="I418" s="60">
        <f>+I416/I417*100</f>
        <v>1.7247819661215142</v>
      </c>
    </row>
    <row r="419" spans="5:9" ht="15" customHeight="1">
      <c r="E419" s="43"/>
      <c r="G419" s="43"/>
      <c r="H419" s="62"/>
      <c r="I419" s="43"/>
    </row>
    <row r="420" spans="2:9" ht="16.5" customHeight="1">
      <c r="B420" s="2" t="s">
        <v>138</v>
      </c>
      <c r="E420" s="43"/>
      <c r="G420" s="51"/>
      <c r="H420" s="51"/>
      <c r="I420" s="10"/>
    </row>
    <row r="421" spans="5:9" ht="10.5" customHeight="1">
      <c r="E421" s="43"/>
      <c r="G421" s="10"/>
      <c r="H421" s="10"/>
      <c r="I421" s="63"/>
    </row>
    <row r="422" spans="2:9" ht="16.5" customHeight="1">
      <c r="B422" s="2" t="s">
        <v>132</v>
      </c>
      <c r="E422" s="51" t="s">
        <v>133</v>
      </c>
      <c r="G422" s="82">
        <f>+C33</f>
        <v>282</v>
      </c>
      <c r="H422" s="65"/>
      <c r="I422" s="64">
        <f>+G33</f>
        <v>1062</v>
      </c>
    </row>
    <row r="423" spans="5:9" ht="8.25" customHeight="1">
      <c r="E423" s="51"/>
      <c r="G423" s="64"/>
      <c r="H423" s="65"/>
      <c r="I423" s="64"/>
    </row>
    <row r="424" spans="2:9" ht="13.5" customHeight="1">
      <c r="B424" s="2" t="s">
        <v>139</v>
      </c>
      <c r="E424" s="43" t="s">
        <v>135</v>
      </c>
      <c r="G424" s="64">
        <v>61575</v>
      </c>
      <c r="H424" s="65"/>
      <c r="I424" s="64">
        <v>61573</v>
      </c>
    </row>
    <row r="425" spans="2:9" ht="15" customHeight="1">
      <c r="B425" s="2" t="s">
        <v>140</v>
      </c>
      <c r="E425" s="43" t="s">
        <v>135</v>
      </c>
      <c r="G425" s="66">
        <v>67</v>
      </c>
      <c r="H425" s="65"/>
      <c r="I425" s="66">
        <v>70</v>
      </c>
    </row>
    <row r="426" spans="2:9" ht="19.5" customHeight="1">
      <c r="B426" s="2" t="s">
        <v>141</v>
      </c>
      <c r="E426" s="43" t="s">
        <v>135</v>
      </c>
      <c r="G426" s="67">
        <f>SUM(G424:G425)</f>
        <v>61642</v>
      </c>
      <c r="H426" s="65"/>
      <c r="I426" s="67">
        <f>SUM(I424:I425)</f>
        <v>61643</v>
      </c>
    </row>
    <row r="427" spans="5:9" ht="14.25" customHeight="1">
      <c r="E427" s="43"/>
      <c r="G427" s="64"/>
      <c r="H427" s="65"/>
      <c r="I427" s="64"/>
    </row>
    <row r="428" spans="2:9" ht="17.25" customHeight="1">
      <c r="B428" s="2" t="s">
        <v>142</v>
      </c>
      <c r="E428" s="43" t="s">
        <v>137</v>
      </c>
      <c r="G428" s="108">
        <f>+G422/G426*100</f>
        <v>0.45748028941306257</v>
      </c>
      <c r="H428" s="69"/>
      <c r="I428" s="68">
        <f>+I422/I426*100</f>
        <v>1.7228233538276854</v>
      </c>
    </row>
    <row r="429" spans="5:9" ht="13.5" customHeight="1">
      <c r="E429" s="43"/>
      <c r="G429" s="68"/>
      <c r="H429" s="69"/>
      <c r="I429" s="68"/>
    </row>
    <row r="430" spans="1:9" ht="15" customHeight="1">
      <c r="A430" s="57" t="s">
        <v>150</v>
      </c>
      <c r="B430" s="2" t="s">
        <v>162</v>
      </c>
      <c r="E430" s="43"/>
      <c r="G430" s="69"/>
      <c r="H430" s="69"/>
      <c r="I430" s="68"/>
    </row>
    <row r="431" spans="2:9" ht="21" customHeight="1">
      <c r="B431" s="2" t="s">
        <v>222</v>
      </c>
      <c r="E431" s="43"/>
      <c r="G431" s="69"/>
      <c r="H431" s="69"/>
      <c r="I431" s="68"/>
    </row>
    <row r="432" spans="5:9" ht="12.75" customHeight="1">
      <c r="E432" s="43"/>
      <c r="G432" s="69"/>
      <c r="H432" s="69"/>
      <c r="I432" s="60" t="s">
        <v>154</v>
      </c>
    </row>
    <row r="433" spans="2:9" ht="15" customHeight="1">
      <c r="B433" s="2" t="s">
        <v>163</v>
      </c>
      <c r="E433" s="43"/>
      <c r="G433" s="69"/>
      <c r="H433" s="69"/>
      <c r="I433" s="64">
        <f>+E92</f>
        <v>82781</v>
      </c>
    </row>
    <row r="434" spans="5:9" ht="7.5" customHeight="1">
      <c r="E434" s="43"/>
      <c r="G434" s="69"/>
      <c r="H434" s="69"/>
      <c r="I434" s="64"/>
    </row>
    <row r="435" spans="2:9" ht="15" customHeight="1">
      <c r="B435" s="2" t="s">
        <v>164</v>
      </c>
      <c r="E435" s="43"/>
      <c r="G435" s="81"/>
      <c r="H435" s="69"/>
      <c r="I435" s="82">
        <v>-1297</v>
      </c>
    </row>
    <row r="436" spans="2:9" ht="15" customHeight="1">
      <c r="B436" s="2" t="s">
        <v>165</v>
      </c>
      <c r="E436" s="43"/>
      <c r="G436" s="81"/>
      <c r="H436" s="69"/>
      <c r="I436" s="82">
        <v>-1626</v>
      </c>
    </row>
    <row r="437" spans="5:9" ht="5.25" customHeight="1">
      <c r="E437" s="43"/>
      <c r="G437" s="81"/>
      <c r="H437" s="69"/>
      <c r="I437" s="82"/>
    </row>
    <row r="438" spans="2:9" ht="20.25" customHeight="1">
      <c r="B438" s="2" t="s">
        <v>166</v>
      </c>
      <c r="E438" s="43"/>
      <c r="G438" s="81"/>
      <c r="H438" s="69"/>
      <c r="I438" s="67">
        <f>SUM(I433:I437)</f>
        <v>79858</v>
      </c>
    </row>
    <row r="439" spans="5:9" ht="10.5" customHeight="1">
      <c r="E439" s="43"/>
      <c r="G439" s="81"/>
      <c r="H439" s="69"/>
      <c r="I439" s="65"/>
    </row>
    <row r="440" spans="2:9" ht="15" customHeight="1">
      <c r="B440" s="2" t="s">
        <v>167</v>
      </c>
      <c r="E440" s="43"/>
      <c r="G440" s="83">
        <v>61575</v>
      </c>
      <c r="H440" s="69"/>
      <c r="I440" s="64"/>
    </row>
    <row r="441" spans="5:9" ht="10.5" customHeight="1">
      <c r="E441" s="43"/>
      <c r="G441" s="81"/>
      <c r="H441" s="69"/>
      <c r="I441" s="64"/>
    </row>
    <row r="442" spans="2:9" ht="15" customHeight="1" thickBot="1">
      <c r="B442" s="2" t="s">
        <v>286</v>
      </c>
      <c r="E442" s="43"/>
      <c r="G442" s="81"/>
      <c r="H442" s="69"/>
      <c r="I442" s="120">
        <v>1.3</v>
      </c>
    </row>
    <row r="443" spans="5:9" ht="13.5" customHeight="1" thickTop="1">
      <c r="E443" s="43"/>
      <c r="G443" s="68"/>
      <c r="H443" s="69"/>
      <c r="I443" s="68"/>
    </row>
    <row r="444" spans="5:9" ht="13.5" customHeight="1">
      <c r="E444" s="43"/>
      <c r="G444" s="68"/>
      <c r="H444" s="69"/>
      <c r="I444" s="68"/>
    </row>
    <row r="445" spans="1:8" ht="13.5" customHeight="1">
      <c r="A445" s="2" t="s">
        <v>143</v>
      </c>
      <c r="E445" s="43"/>
      <c r="H445" s="12"/>
    </row>
    <row r="446" spans="5:8" ht="13.5" customHeight="1">
      <c r="E446" s="43"/>
      <c r="H446" s="12"/>
    </row>
    <row r="447" spans="5:8" ht="13.5" customHeight="1">
      <c r="E447" s="43"/>
      <c r="H447" s="12"/>
    </row>
    <row r="448" spans="1:8" ht="13.5" customHeight="1">
      <c r="A448" s="2" t="s">
        <v>290</v>
      </c>
      <c r="E448" s="43"/>
      <c r="H448" s="12"/>
    </row>
    <row r="449" spans="1:8" ht="13.5" customHeight="1">
      <c r="A449" s="2" t="s">
        <v>291</v>
      </c>
      <c r="E449" s="43"/>
      <c r="H449" s="12"/>
    </row>
    <row r="450" spans="5:8" ht="9" customHeight="1">
      <c r="E450" s="43"/>
      <c r="H450" s="12"/>
    </row>
    <row r="451" spans="1:8" ht="13.5" customHeight="1">
      <c r="A451" s="70" t="s">
        <v>270</v>
      </c>
      <c r="H451" s="12"/>
    </row>
    <row r="452" ht="13.5" customHeight="1">
      <c r="H452" s="12"/>
    </row>
    <row r="453" ht="13.5" customHeight="1">
      <c r="H453" s="12"/>
    </row>
    <row r="479" spans="1:42" ht="13.5" customHeight="1">
      <c r="A479" s="12"/>
      <c r="B479" s="12"/>
      <c r="C479" s="71"/>
      <c r="D479" s="71"/>
      <c r="E479" s="71"/>
      <c r="F479" s="12"/>
      <c r="G479" s="71"/>
      <c r="H479" s="71"/>
      <c r="I479" s="71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</row>
    <row r="480" spans="1:42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</row>
    <row r="481" spans="1:42" ht="13.5" customHeight="1">
      <c r="A481" s="12"/>
      <c r="B481" s="12"/>
      <c r="C481" s="12"/>
      <c r="D481" s="12"/>
      <c r="E481" s="49"/>
      <c r="F481" s="49"/>
      <c r="G481" s="49"/>
      <c r="H481" s="49"/>
      <c r="I481" s="49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</row>
    <row r="482" spans="1:42" ht="13.5" customHeight="1">
      <c r="A482" s="12"/>
      <c r="B482" s="12"/>
      <c r="C482" s="49"/>
      <c r="D482" s="49"/>
      <c r="E482" s="49"/>
      <c r="F482" s="49"/>
      <c r="G482" s="49"/>
      <c r="H482" s="49"/>
      <c r="I482" s="49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</row>
    <row r="483" spans="1:42" ht="13.5" customHeight="1">
      <c r="A483" s="12"/>
      <c r="B483" s="12"/>
      <c r="C483" s="49"/>
      <c r="D483" s="49"/>
      <c r="E483" s="49"/>
      <c r="F483" s="49"/>
      <c r="G483" s="49"/>
      <c r="H483" s="49"/>
      <c r="I483" s="49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</row>
    <row r="484" spans="1:42" ht="13.5" customHeight="1">
      <c r="A484" s="12"/>
      <c r="B484" s="12"/>
      <c r="C484" s="49"/>
      <c r="D484" s="49"/>
      <c r="E484" s="49"/>
      <c r="F484" s="49"/>
      <c r="G484" s="49"/>
      <c r="H484" s="49"/>
      <c r="I484" s="49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</row>
    <row r="485" spans="1:42" ht="13.5" customHeight="1">
      <c r="A485" s="12"/>
      <c r="B485" s="12"/>
      <c r="C485" s="49"/>
      <c r="D485" s="49"/>
      <c r="E485" s="49"/>
      <c r="F485" s="49"/>
      <c r="G485" s="49"/>
      <c r="H485" s="49"/>
      <c r="I485" s="49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</row>
    <row r="486" spans="1:42" ht="13.5" customHeight="1">
      <c r="A486" s="12"/>
      <c r="B486" s="12"/>
      <c r="C486" s="49"/>
      <c r="D486" s="49"/>
      <c r="E486" s="49"/>
      <c r="F486" s="49"/>
      <c r="G486" s="49"/>
      <c r="H486" s="49"/>
      <c r="I486" s="49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</row>
    <row r="487" spans="1:42" ht="13.5" customHeight="1">
      <c r="A487" s="12"/>
      <c r="B487" s="12"/>
      <c r="C487" s="49"/>
      <c r="D487" s="49"/>
      <c r="E487" s="49"/>
      <c r="F487" s="49"/>
      <c r="G487" s="49"/>
      <c r="H487" s="49"/>
      <c r="I487" s="49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</row>
    <row r="488" spans="1:42" ht="13.5" customHeight="1">
      <c r="A488" s="12"/>
      <c r="B488" s="12"/>
      <c r="C488" s="49"/>
      <c r="D488" s="49"/>
      <c r="E488" s="49"/>
      <c r="F488" s="49"/>
      <c r="G488" s="49"/>
      <c r="H488" s="49"/>
      <c r="I488" s="49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 spans="1:42" ht="13.5" customHeight="1">
      <c r="A489" s="12"/>
      <c r="B489" s="12"/>
      <c r="C489" s="49"/>
      <c r="D489" s="49"/>
      <c r="E489" s="49"/>
      <c r="F489" s="49"/>
      <c r="G489" s="49"/>
      <c r="H489" s="49"/>
      <c r="I489" s="49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 spans="1:42" ht="13.5" customHeight="1">
      <c r="A490" s="12"/>
      <c r="B490" s="12"/>
      <c r="C490" s="49"/>
      <c r="D490" s="49"/>
      <c r="E490" s="49"/>
      <c r="F490" s="49"/>
      <c r="G490" s="49"/>
      <c r="H490" s="49"/>
      <c r="I490" s="49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 spans="1:42" ht="13.5" customHeight="1">
      <c r="A491" s="12"/>
      <c r="B491" s="12"/>
      <c r="C491" s="49"/>
      <c r="D491" s="49"/>
      <c r="E491" s="49"/>
      <c r="F491" s="49"/>
      <c r="G491" s="49"/>
      <c r="H491" s="49"/>
      <c r="I491" s="49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 spans="1:42" ht="13.5" customHeight="1">
      <c r="A492" s="12"/>
      <c r="B492" s="12"/>
      <c r="C492" s="49"/>
      <c r="D492" s="49"/>
      <c r="E492" s="49"/>
      <c r="F492" s="49"/>
      <c r="G492" s="49"/>
      <c r="H492" s="49"/>
      <c r="I492" s="49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 spans="1:42" ht="13.5" customHeight="1">
      <c r="A493" s="12"/>
      <c r="B493" s="12"/>
      <c r="C493" s="49"/>
      <c r="D493" s="49"/>
      <c r="E493" s="49"/>
      <c r="F493" s="49"/>
      <c r="G493" s="49"/>
      <c r="H493" s="49"/>
      <c r="I493" s="49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spans="1:42" ht="13.5" customHeight="1">
      <c r="A494" s="12"/>
      <c r="B494" s="12"/>
      <c r="C494" s="49"/>
      <c r="D494" s="49"/>
      <c r="E494" s="49"/>
      <c r="F494" s="49"/>
      <c r="G494" s="49"/>
      <c r="H494" s="49"/>
      <c r="I494" s="49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spans="1:42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spans="1:42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spans="1:42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spans="1:42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spans="1:42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spans="1:42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 spans="1:42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 spans="1:4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 spans="1:42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  <row r="504" spans="1:42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</row>
    <row r="505" spans="1:42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</row>
    <row r="506" spans="1:42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</row>
    <row r="507" spans="1:42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</row>
    <row r="508" spans="1:42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</row>
    <row r="509" spans="1:42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</row>
    <row r="510" spans="1:42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</row>
    <row r="511" spans="1:42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</row>
    <row r="512" spans="1:4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</row>
    <row r="513" spans="1:42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</row>
    <row r="514" spans="1:42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</row>
  </sheetData>
  <mergeCells count="2">
    <mergeCell ref="C6:E6"/>
    <mergeCell ref="G6:I6"/>
  </mergeCells>
  <printOptions/>
  <pageMargins left="1.1" right="0" top="0.85" bottom="0" header="0.5" footer="0.5"/>
  <pageSetup horizontalDpi="300" verticalDpi="300" orientation="portrait" paperSize="9" scale="90" r:id="rId1"/>
  <rowBreaks count="7" manualBreakCount="7">
    <brk id="52" max="255" man="1"/>
    <brk id="111" max="255" man="1"/>
    <brk id="167" max="255" man="1"/>
    <brk id="228" max="255" man="1"/>
    <brk id="282" max="255" man="1"/>
    <brk id="338" max="255" man="1"/>
    <brk id="3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mgni-tech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mgni-tech</dc:creator>
  <cp:keywords/>
  <dc:description/>
  <cp:lastModifiedBy>User</cp:lastModifiedBy>
  <cp:lastPrinted>2005-06-30T09:03:52Z</cp:lastPrinted>
  <dcterms:created xsi:type="dcterms:W3CDTF">2004-06-15T06:22:39Z</dcterms:created>
  <dcterms:modified xsi:type="dcterms:W3CDTF">2005-06-30T09:03:55Z</dcterms:modified>
  <cp:category/>
  <cp:version/>
  <cp:contentType/>
  <cp:contentStatus/>
</cp:coreProperties>
</file>