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0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GoBack" localSheetId="4">'Notes'!#REF!</definedName>
    <definedName name="_xlnm.Print_Area" localSheetId="1">'BSheet'!$A$1:$G$60</definedName>
    <definedName name="_xlnm.Print_Area" localSheetId="3">'CashFlow'!$A$1:$E$82</definedName>
    <definedName name="_xlnm.Print_Area" localSheetId="2">'Equity'!$A$1:$O$51</definedName>
    <definedName name="_xlnm.Print_Area" localSheetId="0">'Income'!$A$1:$E$62</definedName>
    <definedName name="_xlnm.Print_Area" localSheetId="4">'Notes'!$A$1:$G$307</definedName>
    <definedName name="_xlnm.Print_Titles" localSheetId="4">'Notes'!$1:$5</definedName>
  </definedNames>
  <calcPr fullCalcOnLoad="1"/>
</workbook>
</file>

<file path=xl/sharedStrings.xml><?xml version="1.0" encoding="utf-8"?>
<sst xmlns="http://schemas.openxmlformats.org/spreadsheetml/2006/main" count="431" uniqueCount="327">
  <si>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</si>
  <si>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</si>
  <si>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</si>
  <si>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</si>
  <si>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</si>
  <si>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</si>
  <si>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</si>
  <si>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</si>
  <si>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Finance Costs</t>
  </si>
  <si>
    <t>Taxation</t>
  </si>
  <si>
    <t>(UNAUDITED)</t>
  </si>
  <si>
    <t>(AUDITED)</t>
  </si>
  <si>
    <t>Property, Plant and Equipment</t>
  </si>
  <si>
    <t>Inventories</t>
  </si>
  <si>
    <t>Cash and Cash Equivalents</t>
  </si>
  <si>
    <t>Share Capital</t>
  </si>
  <si>
    <t>Reserves</t>
  </si>
  <si>
    <t>Condensed Consolidated Statement of Changes in Equity</t>
  </si>
  <si>
    <t xml:space="preserve">Share </t>
  </si>
  <si>
    <t>Capital</t>
  </si>
  <si>
    <t>Reserve</t>
  </si>
  <si>
    <t>Total</t>
  </si>
  <si>
    <t>Balance at beginning of year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</si>
  <si>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</si>
  <si>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</si>
  <si>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</si>
  <si>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</si>
  <si>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</si>
  <si>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</si>
  <si>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</si>
  <si>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</si>
  <si>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</si>
  <si>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Repayment of borrowings</t>
  </si>
  <si>
    <t>Cash and cash equivalents at beginning of year</t>
  </si>
  <si>
    <t>Notes To The Interim Financial Report</t>
  </si>
  <si>
    <t>Accounting Policies and Methods of Computation</t>
  </si>
  <si>
    <t>Seasonal or Cyclical Factors</t>
  </si>
  <si>
    <t>Dividends Paid</t>
  </si>
  <si>
    <t>Segmental Reporting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</si>
  <si>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</si>
  <si>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</si>
  <si>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</si>
  <si>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</si>
  <si>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</si>
  <si>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Group Borrowings and Securities</t>
  </si>
  <si>
    <t>Material Litigation</t>
  </si>
  <si>
    <t>Material Changes in the Quarterly Results Compared to the Results of the Preceding Quarter</t>
  </si>
  <si>
    <t>Share</t>
  </si>
  <si>
    <t>Premium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</si>
  <si>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</si>
  <si>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</si>
  <si>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</si>
  <si>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</si>
  <si>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</si>
  <si>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</si>
  <si>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</si>
  <si>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Adjustments for :</t>
  </si>
  <si>
    <t>Investing activities :</t>
  </si>
  <si>
    <t>Financing activities :</t>
  </si>
  <si>
    <t>Profit/(Loss)</t>
  </si>
  <si>
    <t>Before Tax</t>
  </si>
  <si>
    <t>INDIVIDUAL QUARTER</t>
  </si>
  <si>
    <t>CUMULATIVE QUARTER</t>
  </si>
  <si>
    <t>Group</t>
  </si>
  <si>
    <t>Company</t>
  </si>
  <si>
    <t>Basic</t>
  </si>
  <si>
    <t>Corporate Proposals</t>
  </si>
  <si>
    <t>Cash generated from/ (used in) operations</t>
  </si>
  <si>
    <t>Preceding Audited Financial Statements</t>
  </si>
  <si>
    <t>Cash and bank balances</t>
  </si>
  <si>
    <t>Bank overdrafts</t>
  </si>
  <si>
    <t>Cash and cash equivalents</t>
  </si>
  <si>
    <t>Not applicable as there was no profit forecast or profit guarantee.</t>
  </si>
  <si>
    <t>Variance of Actual Profit from Profit Forecast or Profit Guarantee</t>
  </si>
  <si>
    <t>Debt and Equity Securities</t>
  </si>
  <si>
    <t>The Board of Directors does not propose any dividend for the period under review.</t>
  </si>
  <si>
    <t>Cash and cash equivalents included in the cash flow statement comprise the following balance sheet amounts :</t>
  </si>
  <si>
    <t>a)</t>
  </si>
  <si>
    <t>b)</t>
  </si>
  <si>
    <t>Diluted</t>
  </si>
  <si>
    <t>Changes in Accounting Policies</t>
  </si>
  <si>
    <t>Retained Profits/</t>
  </si>
  <si>
    <t>(Accumulated</t>
  </si>
  <si>
    <t>Losses)</t>
  </si>
  <si>
    <t>Total Assets</t>
  </si>
  <si>
    <t>Total Liabilities</t>
  </si>
  <si>
    <t>Total Equity and Liabilities</t>
  </si>
  <si>
    <t>Attributable to:</t>
  </si>
  <si>
    <t>Equity</t>
  </si>
  <si>
    <t>Profit/ (Loss) Before Tax</t>
  </si>
  <si>
    <t>Nature and Amount of Unusual Items</t>
  </si>
  <si>
    <t xml:space="preserve">  Basic (Sen)</t>
  </si>
  <si>
    <t>Other Operating Income/(Expenses)</t>
  </si>
  <si>
    <t>Revaluation</t>
  </si>
  <si>
    <t>Loans and Borrowings</t>
  </si>
  <si>
    <t>Deferred Tax Liabilities</t>
  </si>
  <si>
    <t>Receivables, Deposits and Prepayments</t>
  </si>
  <si>
    <t>Payables and Accruals</t>
  </si>
  <si>
    <t xml:space="preserve">Net Assets Per Share Attributable to Ordinary </t>
  </si>
  <si>
    <t>Profit/ (Loss) from Operations</t>
  </si>
  <si>
    <t>Profit/ (Loss) for the Period</t>
  </si>
  <si>
    <t>Earnings/ (Loss) Per Share Attributable to</t>
  </si>
  <si>
    <r>
      <t xml:space="preserve">SYF RESOURCES BERHAD </t>
    </r>
    <r>
      <rPr>
        <b/>
        <sz val="12"/>
        <rFont val="Times New Roman"/>
        <family val="1"/>
      </rPr>
      <t>(Co. No. 364372-H)</t>
    </r>
  </si>
  <si>
    <t>&lt;------------------------------------ Attributable to Shareholders of the Company -----------------------------------------------&gt;</t>
  </si>
  <si>
    <t>Investment holding and others</t>
  </si>
  <si>
    <t xml:space="preserve">Fixed deposits </t>
  </si>
  <si>
    <t xml:space="preserve">     </t>
  </si>
  <si>
    <t>Tax Recoverable</t>
  </si>
  <si>
    <t>Significant Event</t>
  </si>
  <si>
    <t xml:space="preserve"> </t>
  </si>
  <si>
    <t>Less: Consolidated adjustments</t>
  </si>
  <si>
    <t>(The figures have not been audited)</t>
  </si>
  <si>
    <t>Condensed Consolidated Statement of Financial Position</t>
  </si>
  <si>
    <t>Condensed Consolidated Statement of Cash Flows</t>
  </si>
  <si>
    <t>Equity Holders of the Company</t>
  </si>
  <si>
    <t>Non-controlling Interests</t>
  </si>
  <si>
    <t xml:space="preserve">(The Condensed Consolidated Statement of Comprehensive Income should be read in conjunction with the </t>
  </si>
  <si>
    <t>Other Comprehensive Income</t>
  </si>
  <si>
    <t>ASSETS</t>
  </si>
  <si>
    <t>Current Assets</t>
  </si>
  <si>
    <t>EQUITY AND LIABILITIES</t>
  </si>
  <si>
    <t>Equity Attributable to Equity Holders of the Company</t>
  </si>
  <si>
    <t xml:space="preserve">Total Equity </t>
  </si>
  <si>
    <t>Non-Current Liabilities</t>
  </si>
  <si>
    <t>Non-Current Assets</t>
  </si>
  <si>
    <t>Current Liabilities</t>
  </si>
  <si>
    <t xml:space="preserve"> Equity Holders of The Company (RM)</t>
  </si>
  <si>
    <t xml:space="preserve">(The Condensed Consolidated Statement of Financial Position should be read in conjunction with the Annual </t>
  </si>
  <si>
    <t>(The Condensed Consolidated Statement of Cash Flows should be read in conjunction with the Annual Financial Report</t>
  </si>
  <si>
    <t>Condensed Consolidated Statement of Comprehensive Income</t>
  </si>
  <si>
    <t>Total Comprehensive Income/ (Loss) for the Period</t>
  </si>
  <si>
    <t xml:space="preserve">  - Realised</t>
  </si>
  <si>
    <t xml:space="preserve">  - Unrealised</t>
  </si>
  <si>
    <t>Derivative Financial Assets</t>
  </si>
  <si>
    <t>FY 2012</t>
  </si>
  <si>
    <t>RCSLS</t>
  </si>
  <si>
    <t>01 August 2011</t>
  </si>
  <si>
    <t>Total comprehensive income for the period</t>
  </si>
  <si>
    <t>Profit/(Loss) before taxation</t>
  </si>
  <si>
    <t>Proceeds from Rights Issue</t>
  </si>
  <si>
    <t xml:space="preserve">Overprovision of Interest on Bank Borrowings </t>
  </si>
  <si>
    <t>Waiver of Debts on Bank Borrowings</t>
  </si>
  <si>
    <t xml:space="preserve">Fixed deposits pledged </t>
  </si>
  <si>
    <t xml:space="preserve">Less : Fixed deposits pledged </t>
  </si>
  <si>
    <t xml:space="preserve">Total retained profits/(accumulated losses) of the Group </t>
  </si>
  <si>
    <t>Requirements of Bursa Malaysia Securities Berhad.</t>
  </si>
  <si>
    <t xml:space="preserve">The significant accounting policies adopted are consistent with those of the audited financial </t>
  </si>
  <si>
    <t xml:space="preserve">There were no unusual items affecting assets, liabilities, equity, net income, or cash flows for the </t>
  </si>
  <si>
    <t xml:space="preserve">There were no material changes in the nature and amount of estimates used in the prior interim </t>
  </si>
  <si>
    <t xml:space="preserve">periods of the current financial year or material changes in nature and amount of estimates used in </t>
  </si>
  <si>
    <t>prior financial years.</t>
  </si>
  <si>
    <t xml:space="preserve">The Group has adopted the revaluation policy to review the carrying value of its land and buildings </t>
  </si>
  <si>
    <t xml:space="preserve">As at the date of this report, there is no contingent liability for the Group, other than disclosed below </t>
  </si>
  <si>
    <t xml:space="preserve">The Company has contingent liabilities in the form of corporate guarantees given to financial </t>
  </si>
  <si>
    <t xml:space="preserve"> per consolidated accounts</t>
  </si>
  <si>
    <t>Total Group retained profits/(accumulated losses) as</t>
  </si>
  <si>
    <t xml:space="preserve">Weighted average number of </t>
  </si>
  <si>
    <t>Depreciation of property, plant and equipment</t>
  </si>
  <si>
    <t>Interest espense</t>
  </si>
  <si>
    <t>Interest income</t>
  </si>
  <si>
    <t>There were no dividends paid for the current quarter and financial year-to-date.</t>
  </si>
  <si>
    <t xml:space="preserve">Profit/ (Loss) Before Tax </t>
  </si>
  <si>
    <t>Interest expense</t>
  </si>
  <si>
    <t>Depreciation and amortisation</t>
  </si>
  <si>
    <t>Current Quarter</t>
  </si>
  <si>
    <t xml:space="preserve">Financial </t>
  </si>
  <si>
    <t>Year-to-date</t>
  </si>
  <si>
    <t xml:space="preserve">The interim financial statements should be read in conjunction with the audited financial statements </t>
  </si>
  <si>
    <t xml:space="preserve">statements provide an explanation of events and transactions that are significant to an understanding </t>
  </si>
  <si>
    <t xml:space="preserve">of the changes in the financial position and performance of the Group since the financial year ended </t>
  </si>
  <si>
    <t xml:space="preserve">amendments to standards and IC Interpretations that are effective for the financial year ending </t>
  </si>
  <si>
    <t>was not subject to any qualification.</t>
  </si>
  <si>
    <t xml:space="preserve">Review of Performance </t>
  </si>
  <si>
    <t>reinvestment allowances for set-off against taxable income.</t>
  </si>
  <si>
    <t>There is no material litigation or pending litigation as at the date of the interim financial statements.</t>
  </si>
  <si>
    <t>Proposed Dividend</t>
  </si>
  <si>
    <t>Analysis by activities for the financial year-to-date is as follows:</t>
  </si>
  <si>
    <t>Comparison to preceding year corresponding quarter</t>
  </si>
  <si>
    <t>(Gain)/Loss on disposal of property, plant and equipment</t>
  </si>
  <si>
    <t>(Gain)/Loss on derivatives</t>
  </si>
  <si>
    <t>Proceeds from borrowings</t>
  </si>
  <si>
    <t xml:space="preserve">The interim financial statements are unaudited and have been prepared in accordance with the </t>
  </si>
  <si>
    <t>Property development</t>
  </si>
  <si>
    <t>Secured</t>
  </si>
  <si>
    <t>Non-current</t>
  </si>
  <si>
    <t xml:space="preserve">requirements of MFRS 134: Interim Financial Reporting and paragraph 9.22 of the Listing </t>
  </si>
  <si>
    <t>As At 31/07/2012</t>
  </si>
  <si>
    <t>As at 31.07.12</t>
  </si>
  <si>
    <t>There is no significant event for the period under review.</t>
  </si>
  <si>
    <t>Profit/ (loss) before tax is derived after charging/ (crediting):</t>
  </si>
  <si>
    <t>Realised and Unrealised Profits/ (Losses)</t>
  </si>
  <si>
    <t>01 August 2012</t>
  </si>
  <si>
    <t xml:space="preserve">  Annual Financial Report for the year ended 31 July 2012)</t>
  </si>
  <si>
    <t xml:space="preserve">  Financial Report for the year ended 31 July 2012)</t>
  </si>
  <si>
    <t>(The Condensed Consolidated Statement of Changes in Equity should be read in conjunction with the Annual Financial Report for the year ended 31 July 2012)</t>
  </si>
  <si>
    <t xml:space="preserve">   for the year ended 31 July 2012)</t>
  </si>
  <si>
    <t>FY 2013</t>
  </si>
  <si>
    <t>31 July 2012.</t>
  </si>
  <si>
    <t>The audit report of the preceding annual financial statements for the financial year ended 31 July 2012</t>
  </si>
  <si>
    <t>current quarter and financial year-to-date.</t>
  </si>
  <si>
    <t>There were no changes in the composition of the Group during the financial year-to-date.</t>
  </si>
  <si>
    <t xml:space="preserve">for the financial year ended 31 July 2012. These explanatory notes attached to the interim financial </t>
  </si>
  <si>
    <t xml:space="preserve">statements for the financial year ended 31 July 2012 except for the adoption of new standards, </t>
  </si>
  <si>
    <t>31 July 2013. The adoption does not have significant impact on the Group's financial statements.</t>
  </si>
  <si>
    <t>Exercise of ESOS</t>
  </si>
  <si>
    <t>Basic earning per share (sen)</t>
  </si>
  <si>
    <t>No of Options</t>
  </si>
  <si>
    <t xml:space="preserve">There were no issuances, cancellations, repurchases, resale and repayments of debt securities for the </t>
  </si>
  <si>
    <t>Exercised</t>
  </si>
  <si>
    <t>every five years. Surplus arising from revaluation are reflected in the revaluation reserve account.</t>
  </si>
  <si>
    <t>Rights issue</t>
  </si>
  <si>
    <t>(Gain)/ loss on disposal of</t>
  </si>
  <si>
    <t>(Gain)/ loss on foreign exchange</t>
  </si>
  <si>
    <t>(Gain)/ loss on derivatives</t>
  </si>
  <si>
    <t>Proceeds from exercise of ESOS</t>
  </si>
  <si>
    <t>The Group's effective tax rates for the current quarter and financial year-to-date are lower than the</t>
  </si>
  <si>
    <t>statutory tax rate due to unused business losses, unutilised capital allowances and unutilised</t>
  </si>
  <si>
    <t>Profit/ (loss) attributable to</t>
  </si>
  <si>
    <t xml:space="preserve"> equity holders of the company</t>
  </si>
  <si>
    <t>Effect of dilution - ESOS ('000)</t>
  </si>
  <si>
    <t xml:space="preserve"> ordinary shares ('000)</t>
  </si>
  <si>
    <t xml:space="preserve">Adjusted weighted average </t>
  </si>
  <si>
    <t xml:space="preserve"> number of ordinary shares ('000)</t>
  </si>
  <si>
    <t xml:space="preserve">The number of shares under Warrants was not taken into account in the computation of diluted earnings </t>
  </si>
  <si>
    <t>per share because the effect on the basic earnings per share is antidilutive.</t>
  </si>
  <si>
    <t>Diluted earning per share (sen)</t>
  </si>
  <si>
    <t xml:space="preserve">  Diluted (Sen)</t>
  </si>
  <si>
    <t xml:space="preserve">and a supplier to facilitate the operations of the Group. </t>
  </si>
  <si>
    <t>Capital Commitments</t>
  </si>
  <si>
    <t xml:space="preserve">  </t>
  </si>
  <si>
    <t>Approved and contracted for purchase of property, plant and equipment</t>
  </si>
  <si>
    <t>16.10</t>
  </si>
  <si>
    <t xml:space="preserve"> Equity Holders of the Company (Note 16.12)</t>
  </si>
  <si>
    <t>Earnings Per Share Attributable to Equity Holders of the Company</t>
  </si>
  <si>
    <t>Land and Property Development Costs</t>
  </si>
  <si>
    <t>'000</t>
  </si>
  <si>
    <t>Conversion of RCSLS to ordinary shares</t>
  </si>
  <si>
    <t>Issuance of RCSLS</t>
  </si>
  <si>
    <t>Global demand for furniture products remains sluggish with no discernible improvement in the near</t>
  </si>
  <si>
    <t>future. The recently held Malaysia International Furniture Fair (MIFF) 2013 did not bring much cheer</t>
  </si>
  <si>
    <t xml:space="preserve">to local exporters as the response from buyers was not encouraging. Consequently, the Group's export </t>
  </si>
  <si>
    <t xml:space="preserve">Fortunately, the Group had been steadily growing the upstream segment and is now a major supplier of </t>
  </si>
  <si>
    <t xml:space="preserve">On a negative note, the minimum wage policy has resulted in additional labour cost as the Group employs </t>
  </si>
  <si>
    <t xml:space="preserve">more than 1,500 workers, the majority of whom are foreign nationals earning significantly below the </t>
  </si>
  <si>
    <t xml:space="preserve">proposed minimum wage. </t>
  </si>
  <si>
    <t>Impairment loss on trade receivables</t>
  </si>
  <si>
    <t>Impairment on receivables</t>
  </si>
  <si>
    <t>There were no corporate proposals announced but not completed as at the date of this announcement.</t>
  </si>
  <si>
    <t>Treasury</t>
  </si>
  <si>
    <t>Shares</t>
  </si>
  <si>
    <t>Treasury shares acquired</t>
  </si>
  <si>
    <t>Treasury Shares</t>
  </si>
  <si>
    <t>Share buy back</t>
  </si>
  <si>
    <t>For the quarter ended 31 July 2013</t>
  </si>
  <si>
    <t>31/07/2013</t>
  </si>
  <si>
    <t>31/07/2012</t>
  </si>
  <si>
    <t>12 Months</t>
  </si>
  <si>
    <t>As At 31 July 2013</t>
  </si>
  <si>
    <t>As At 31/07/2013</t>
  </si>
  <si>
    <t>12 months period ended</t>
  </si>
  <si>
    <t>31 July 2013</t>
  </si>
  <si>
    <t>31 July 2012</t>
  </si>
  <si>
    <t>12 Months Ended</t>
  </si>
  <si>
    <t>Realisation of assets revaluation reserve</t>
  </si>
  <si>
    <t>Tax refund</t>
  </si>
  <si>
    <t>Bad debts written off</t>
  </si>
  <si>
    <t>Deposits written off</t>
  </si>
  <si>
    <t>Impairment on property, plant and equipment</t>
  </si>
  <si>
    <t>Property, plant and equipment written off</t>
  </si>
  <si>
    <t>(Gain)/Loss on unrealised foreign exchange</t>
  </si>
  <si>
    <t>Waiver of debts on bank borrowings, net of bank overdraft</t>
  </si>
  <si>
    <t xml:space="preserve">Overprovision of interest on bank borrowings, net of bank overdraft </t>
  </si>
  <si>
    <t>Reversal of impairment on receivables</t>
  </si>
  <si>
    <t>Reversal of impairment on property, plant and equipment</t>
  </si>
  <si>
    <t>As at 1 May 2013</t>
  </si>
  <si>
    <t>As at 31 July 2013</t>
  </si>
  <si>
    <t>Traditionally the quarter under review is a peak period for the furniture industry due to high demand</t>
  </si>
  <si>
    <t>from customers in western countries in preparation of Christmas and New Year.</t>
  </si>
  <si>
    <t>Capital commitments of the Group as at 31 July 2013 are as follows:</t>
  </si>
  <si>
    <t xml:space="preserve">The Group borrowings as at 31 July 2013 are as follows : </t>
  </si>
  <si>
    <t>As at 31.07.13</t>
  </si>
  <si>
    <t xml:space="preserve">and existing bank guarantees totaling RM3.9m issued in favor of government authorities, utility boards </t>
  </si>
  <si>
    <t>institutions in respect of facilities granted to subsidiaries amounting to RM51.2m as at 31 July 2013.</t>
  </si>
  <si>
    <t>There are no material events subsequent to the end of the interim period except the Company's</t>
  </si>
  <si>
    <t>warrant 2003/2013 will be expired on 30 September 2013 and delisted on 1 October 2013.</t>
  </si>
  <si>
    <t>Derivative Financial Liabilities</t>
  </si>
  <si>
    <t>Insurance claims received for inventories destroyed in fire</t>
  </si>
  <si>
    <t xml:space="preserve">Insurance claims received for property, plant and equipment </t>
  </si>
  <si>
    <t xml:space="preserve">  destroyed in fire</t>
  </si>
  <si>
    <t>Property, plant and equipment written off, net of insurance claim</t>
  </si>
  <si>
    <t xml:space="preserve">Impairment/written off/(reversal) </t>
  </si>
  <si>
    <t xml:space="preserve">  on property, plantand equipment</t>
  </si>
  <si>
    <t xml:space="preserve">   property, plant and equipment</t>
  </si>
  <si>
    <t>Provision of slow moving stocks</t>
  </si>
  <si>
    <t>Deferred tax assets/crystalisation</t>
  </si>
  <si>
    <t>The Group recorded RM57.8m in revenue for the current quarter as compared to RM62.9m in the</t>
  </si>
  <si>
    <t xml:space="preserve">The Group registered RM57.8m in revenue for the current quarter as compared to RM50.0m in the </t>
  </si>
  <si>
    <t>preceding quarter. The increase of RM7.8m or 15.6% was mainly due to higher recognition of revenue</t>
  </si>
  <si>
    <t>in property development segment and better sales in timber segment.</t>
  </si>
  <si>
    <t>was recognised in property development segment.</t>
  </si>
  <si>
    <t xml:space="preserve">This quarter achieved a net profit of RM0.6m as compared to RM4.8m in the corresponding quarter last </t>
  </si>
  <si>
    <t xml:space="preserve">The net profit for the quarter declined RM1.6m as compared to the preceding period mainly due to </t>
  </si>
  <si>
    <t>provision of non-recurring expenses, such as unrealised loss on derivatives and slow moving stocks.</t>
  </si>
  <si>
    <t>The Company repurchased 10,000 ordinary shares of RM0.25 each of its issued share capital from the</t>
  </si>
  <si>
    <t>open market at an average cost of RM0.68. The total consideration paid for the share buy-back, inclusive</t>
  </si>
  <si>
    <t>of transaction costs amounted to RM6,849.84 and were financed by internal fund. The shares are held as</t>
  </si>
  <si>
    <t>treasury shares in accordance with the requirement of Section 67A of the Companies Act, 1965.</t>
  </si>
  <si>
    <t>As at 31 July 2013, the total number of treasury shares held was 10,000 ordinary shares of RM0.25 each.</t>
  </si>
  <si>
    <t>corresponding quarter last year. The decrease of RM5.2m was mainly due to lower revenue of RM5.1m</t>
  </si>
  <si>
    <t xml:space="preserve">year. The significant decline was due to drop in selling price in timber segment,  pre-operating </t>
  </si>
  <si>
    <t xml:space="preserve">expenditure incurred in particleboard segment, lower sales recognised in the property development </t>
  </si>
  <si>
    <t>segment and provision of non-recurring expenses, such as unrealised loss on derivatives and provision</t>
  </si>
  <si>
    <t>of slow moving stocks.</t>
  </si>
  <si>
    <t>segment is not expected to show much improvement in the near future.</t>
  </si>
  <si>
    <t>rubber wood materials and component parts to the local furniture industry. The continued growth in the</t>
  </si>
  <si>
    <t>Prospects for the Next Financial Year</t>
  </si>
  <si>
    <t>In light of prevailing conditions, prospects for the next financial year will remain challenging.</t>
  </si>
  <si>
    <t>upstream capabilities will lead to progressively higher efficiency and cost savings.  With the completion</t>
  </si>
  <si>
    <t>of particleboard plant at the end of the financial year, there will be expected further contribution from</t>
  </si>
  <si>
    <t>the upstream segment in next financial year.</t>
  </si>
  <si>
    <t>period under review except the following:</t>
  </si>
  <si>
    <t>The status of the Company's Employee's Share Option Scheme ("ESOS") is as follows:</t>
  </si>
  <si>
    <t>Current tax expense</t>
  </si>
  <si>
    <t xml:space="preserve">In property development, Semenyih Hi-Tech 6 and Kiara Plaza projects are expected to be launched </t>
  </si>
  <si>
    <t xml:space="preserve">in the next financial year ending 31 July 2014 while Semenyih Hi-Tech 6 is being completed.  </t>
  </si>
  <si>
    <t>Subsequent to the end of the quarter, the particleboard plant commenced operation in August 2013 and</t>
  </si>
  <si>
    <t>will start contributing to operating results henceforth.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</si>
</sst>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32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42" applyNumberFormat="1" applyFont="1" applyFill="1" applyAlignment="1">
      <alignment/>
    </xf>
    <xf numFmtId="173" fontId="2" fillId="0" borderId="10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42" applyNumberFormat="1" applyFont="1" applyFill="1" applyBorder="1" applyAlignment="1">
      <alignment/>
    </xf>
    <xf numFmtId="173" fontId="2" fillId="0" borderId="13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73" fontId="2" fillId="0" borderId="14" xfId="42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3" fontId="10" fillId="0" borderId="0" xfId="42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10" fillId="0" borderId="0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43" fontId="5" fillId="0" borderId="0" xfId="42" applyNumberFormat="1" applyFont="1" applyFill="1" applyAlignment="1">
      <alignment/>
    </xf>
    <xf numFmtId="173" fontId="10" fillId="0" borderId="10" xfId="42" applyNumberFormat="1" applyFont="1" applyFill="1" applyBorder="1" applyAlignment="1">
      <alignment/>
    </xf>
    <xf numFmtId="43" fontId="10" fillId="0" borderId="0" xfId="42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173" fontId="2" fillId="0" borderId="16" xfId="42" applyNumberFormat="1" applyFont="1" applyFill="1" applyBorder="1" applyAlignment="1">
      <alignment/>
    </xf>
    <xf numFmtId="43" fontId="2" fillId="0" borderId="11" xfId="42" applyFont="1" applyFill="1" applyBorder="1" applyAlignment="1">
      <alignment/>
    </xf>
    <xf numFmtId="173" fontId="2" fillId="0" borderId="0" xfId="0" applyNumberFormat="1" applyFont="1" applyFill="1" applyAlignment="1">
      <alignment/>
    </xf>
    <xf numFmtId="43" fontId="10" fillId="0" borderId="10" xfId="42" applyFont="1" applyFill="1" applyBorder="1" applyAlignment="1">
      <alignment/>
    </xf>
    <xf numFmtId="0" fontId="2" fillId="0" borderId="0" xfId="57" applyFont="1" applyFill="1" applyBorder="1">
      <alignment/>
      <protection/>
    </xf>
    <xf numFmtId="173" fontId="10" fillId="0" borderId="13" xfId="42" applyNumberFormat="1" applyFont="1" applyFill="1" applyBorder="1" applyAlignment="1">
      <alignment/>
    </xf>
    <xf numFmtId="173" fontId="2" fillId="0" borderId="17" xfId="42" applyNumberFormat="1" applyFont="1" applyFill="1" applyBorder="1" applyAlignment="1">
      <alignment/>
    </xf>
    <xf numFmtId="173" fontId="2" fillId="0" borderId="18" xfId="42" applyNumberFormat="1" applyFont="1" applyFill="1" applyBorder="1" applyAlignment="1">
      <alignment/>
    </xf>
    <xf numFmtId="173" fontId="2" fillId="0" borderId="19" xfId="42" applyNumberFormat="1" applyFont="1" applyFill="1" applyBorder="1" applyAlignment="1">
      <alignment/>
    </xf>
    <xf numFmtId="173" fontId="2" fillId="0" borderId="20" xfId="42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173" fontId="2" fillId="0" borderId="0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3" fontId="2" fillId="0" borderId="0" xfId="42" applyFont="1" applyFill="1" applyAlignment="1">
      <alignment/>
    </xf>
    <xf numFmtId="173" fontId="5" fillId="0" borderId="10" xfId="42" applyNumberFormat="1" applyFont="1" applyFill="1" applyBorder="1" applyAlignment="1">
      <alignment/>
    </xf>
    <xf numFmtId="173" fontId="5" fillId="0" borderId="0" xfId="42" applyNumberFormat="1" applyFont="1" applyFill="1" applyAlignment="1">
      <alignment/>
    </xf>
    <xf numFmtId="0" fontId="10" fillId="0" borderId="0" xfId="0" applyFont="1" applyFill="1" applyBorder="1" applyAlignment="1">
      <alignment horizontal="right"/>
    </xf>
    <xf numFmtId="43" fontId="10" fillId="0" borderId="0" xfId="42" applyFont="1" applyFill="1" applyAlignment="1">
      <alignment horizontal="center"/>
    </xf>
    <xf numFmtId="43" fontId="10" fillId="0" borderId="0" xfId="42" applyFont="1" applyFill="1" applyAlignment="1" quotePrefix="1">
      <alignment horizontal="center"/>
    </xf>
    <xf numFmtId="173" fontId="10" fillId="0" borderId="21" xfId="42" applyNumberFormat="1" applyFont="1" applyFill="1" applyBorder="1" applyAlignment="1">
      <alignment/>
    </xf>
    <xf numFmtId="173" fontId="10" fillId="0" borderId="14" xfId="42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43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 quotePrefix="1">
      <alignment horizontal="center"/>
    </xf>
    <xf numFmtId="0" fontId="2" fillId="0" borderId="23" xfId="0" applyFont="1" applyFill="1" applyBorder="1" applyAlignment="1" quotePrefix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73" fontId="2" fillId="0" borderId="26" xfId="42" applyNumberFormat="1" applyFont="1" applyFill="1" applyBorder="1" applyAlignment="1">
      <alignment/>
    </xf>
    <xf numFmtId="173" fontId="2" fillId="0" borderId="27" xfId="42" applyNumberFormat="1" applyFont="1" applyFill="1" applyBorder="1" applyAlignment="1">
      <alignment/>
    </xf>
    <xf numFmtId="173" fontId="2" fillId="0" borderId="28" xfId="42" applyNumberFormat="1" applyFont="1" applyFill="1" applyBorder="1" applyAlignment="1">
      <alignment/>
    </xf>
    <xf numFmtId="173" fontId="2" fillId="0" borderId="29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22" xfId="42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72" fontId="1" fillId="0" borderId="0" xfId="42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73" fontId="2" fillId="0" borderId="33" xfId="42" applyNumberFormat="1" applyFont="1" applyFill="1" applyBorder="1" applyAlignment="1">
      <alignment horizontal="center" vertical="center"/>
    </xf>
    <xf numFmtId="173" fontId="2" fillId="0" borderId="21" xfId="4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ne 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41.57421875" style="5" customWidth="1"/>
    <col min="2" max="5" width="13.7109375" style="5" customWidth="1"/>
    <col min="6" max="16384" width="9.140625" style="5" customWidth="1"/>
  </cols>
  <sheetData>
    <row r="1" ht="18.75">
      <c r="A1" s="22" t="s">
        <v>102</v>
      </c>
    </row>
    <row r="3" spans="1:4" ht="14.25">
      <c r="A3" s="8" t="s">
        <v>129</v>
      </c>
      <c r="B3" s="8"/>
      <c r="C3" s="8"/>
      <c r="D3" s="8"/>
    </row>
    <row r="4" spans="1:4" ht="14.25">
      <c r="A4" s="8" t="s">
        <v>253</v>
      </c>
      <c r="B4" s="8"/>
      <c r="C4" s="8"/>
      <c r="D4" s="8"/>
    </row>
    <row r="5" spans="1:4" ht="14.25">
      <c r="A5" s="5" t="s">
        <v>111</v>
      </c>
      <c r="B5" s="8"/>
      <c r="C5" s="8"/>
      <c r="D5" s="8"/>
    </row>
    <row r="6" ht="13.5" thickBot="1"/>
    <row r="7" spans="2:5" ht="13.5" thickBot="1">
      <c r="B7" s="95" t="s">
        <v>61</v>
      </c>
      <c r="C7" s="96"/>
      <c r="D7" s="95" t="s">
        <v>62</v>
      </c>
      <c r="E7" s="96"/>
    </row>
    <row r="8" spans="2:5" ht="12.75">
      <c r="B8" s="9"/>
      <c r="C8" s="77"/>
      <c r="D8" s="9"/>
      <c r="E8" s="77"/>
    </row>
    <row r="9" spans="2:5" ht="12.75">
      <c r="B9" s="10" t="s">
        <v>196</v>
      </c>
      <c r="C9" s="78" t="s">
        <v>134</v>
      </c>
      <c r="D9" s="10" t="s">
        <v>196</v>
      </c>
      <c r="E9" s="78" t="s">
        <v>134</v>
      </c>
    </row>
    <row r="10" spans="2:5" ht="12.75">
      <c r="B10" s="11" t="s">
        <v>0</v>
      </c>
      <c r="C10" s="79" t="s">
        <v>1</v>
      </c>
      <c r="D10" s="11" t="s">
        <v>256</v>
      </c>
      <c r="E10" s="79" t="s">
        <v>256</v>
      </c>
    </row>
    <row r="11" spans="2:5" ht="12.75">
      <c r="B11" s="11" t="s">
        <v>2</v>
      </c>
      <c r="C11" s="79" t="s">
        <v>2</v>
      </c>
      <c r="D11" s="11" t="s">
        <v>3</v>
      </c>
      <c r="E11" s="79" t="s">
        <v>3</v>
      </c>
    </row>
    <row r="12" spans="2:5" ht="12.75">
      <c r="B12" s="12" t="s">
        <v>254</v>
      </c>
      <c r="C12" s="80" t="s">
        <v>255</v>
      </c>
      <c r="D12" s="11" t="s">
        <v>4</v>
      </c>
      <c r="E12" s="79" t="s">
        <v>4</v>
      </c>
    </row>
    <row r="13" spans="2:5" ht="13.5" thickBot="1">
      <c r="B13" s="13"/>
      <c r="C13" s="81"/>
      <c r="D13" s="14"/>
      <c r="E13" s="82"/>
    </row>
    <row r="14" spans="2:5" ht="12.75">
      <c r="B14" s="50" t="s">
        <v>5</v>
      </c>
      <c r="C14" s="83" t="s">
        <v>5</v>
      </c>
      <c r="D14" s="50" t="s">
        <v>5</v>
      </c>
      <c r="E14" s="84" t="s">
        <v>5</v>
      </c>
    </row>
    <row r="15" spans="2:5" ht="12.75">
      <c r="B15" s="9"/>
      <c r="C15" s="19"/>
      <c r="D15" s="9"/>
      <c r="E15" s="77"/>
    </row>
    <row r="16" spans="1:5" ht="12.75">
      <c r="A16" s="5" t="s">
        <v>6</v>
      </c>
      <c r="B16" s="52">
        <v>57748</v>
      </c>
      <c r="C16" s="85">
        <v>62935</v>
      </c>
      <c r="D16" s="52">
        <v>219670</v>
      </c>
      <c r="E16" s="85">
        <v>198570</v>
      </c>
    </row>
    <row r="17" spans="2:5" ht="12.75">
      <c r="B17" s="52"/>
      <c r="C17" s="85"/>
      <c r="D17" s="52"/>
      <c r="E17" s="85"/>
    </row>
    <row r="18" spans="1:5" ht="12.75">
      <c r="A18" s="5" t="s">
        <v>7</v>
      </c>
      <c r="B18" s="52">
        <v>-56392</v>
      </c>
      <c r="C18" s="85">
        <v>-56917</v>
      </c>
      <c r="D18" s="52">
        <f>-218562+11855</f>
        <v>-206707</v>
      </c>
      <c r="E18" s="85">
        <v>-183756</v>
      </c>
    </row>
    <row r="19" spans="2:5" ht="12.75">
      <c r="B19" s="52"/>
      <c r="C19" s="85"/>
      <c r="D19" s="52"/>
      <c r="E19" s="85"/>
    </row>
    <row r="20" spans="1:5" ht="12.75">
      <c r="A20" s="5" t="s">
        <v>92</v>
      </c>
      <c r="B20" s="52">
        <v>-734</v>
      </c>
      <c r="C20" s="85">
        <v>-643</v>
      </c>
      <c r="D20" s="52">
        <f>608+491+15</f>
        <v>1114</v>
      </c>
      <c r="E20" s="85">
        <v>406</v>
      </c>
    </row>
    <row r="21" spans="2:5" ht="12.75">
      <c r="B21" s="58"/>
      <c r="C21" s="86"/>
      <c r="D21" s="59"/>
      <c r="E21" s="86"/>
    </row>
    <row r="22" spans="1:5" ht="12.75">
      <c r="A22" s="5" t="s">
        <v>99</v>
      </c>
      <c r="B22" s="52">
        <f>B16+B18+B20</f>
        <v>622</v>
      </c>
      <c r="C22" s="85">
        <f>C16+C18+C20</f>
        <v>5375</v>
      </c>
      <c r="D22" s="52">
        <f>D16+D18+D20</f>
        <v>14077</v>
      </c>
      <c r="E22" s="85">
        <f>E16+E18+E20</f>
        <v>15220</v>
      </c>
    </row>
    <row r="23" spans="2:5" ht="12.75">
      <c r="B23" s="52"/>
      <c r="C23" s="85"/>
      <c r="D23" s="52"/>
      <c r="E23" s="85"/>
    </row>
    <row r="24" spans="1:5" ht="12.75">
      <c r="A24" s="5" t="s">
        <v>8</v>
      </c>
      <c r="B24" s="52">
        <v>-438</v>
      </c>
      <c r="C24" s="85">
        <v>-614</v>
      </c>
      <c r="D24" s="52">
        <v>-2629</v>
      </c>
      <c r="E24" s="85">
        <v>-2334</v>
      </c>
    </row>
    <row r="25" spans="2:5" ht="12.75">
      <c r="B25" s="52"/>
      <c r="C25" s="85"/>
      <c r="D25" s="52"/>
      <c r="E25" s="85"/>
    </row>
    <row r="26" spans="1:5" ht="12.75">
      <c r="A26" s="5" t="s">
        <v>141</v>
      </c>
      <c r="B26" s="52">
        <v>0</v>
      </c>
      <c r="C26" s="85">
        <v>0</v>
      </c>
      <c r="D26" s="52">
        <v>0</v>
      </c>
      <c r="E26" s="85">
        <v>32349</v>
      </c>
    </row>
    <row r="27" spans="2:5" ht="12.75">
      <c r="B27" s="52"/>
      <c r="C27" s="85"/>
      <c r="D27" s="52"/>
      <c r="E27" s="85"/>
    </row>
    <row r="28" spans="1:5" ht="12.75">
      <c r="A28" s="5" t="s">
        <v>140</v>
      </c>
      <c r="B28" s="52">
        <v>0</v>
      </c>
      <c r="C28" s="85">
        <v>0</v>
      </c>
      <c r="D28" s="52">
        <v>0</v>
      </c>
      <c r="E28" s="85">
        <v>5409</v>
      </c>
    </row>
    <row r="29" spans="2:5" ht="12.75">
      <c r="B29" s="58"/>
      <c r="C29" s="86"/>
      <c r="D29" s="59"/>
      <c r="E29" s="86"/>
    </row>
    <row r="30" spans="1:5" ht="12.75">
      <c r="A30" s="5" t="s">
        <v>89</v>
      </c>
      <c r="B30" s="52">
        <f>B22+B24+B26+B28</f>
        <v>184</v>
      </c>
      <c r="C30" s="85">
        <f>C22+C24+C26+C28</f>
        <v>4761</v>
      </c>
      <c r="D30" s="52">
        <f>D22+D24+D26+D28</f>
        <v>11448</v>
      </c>
      <c r="E30" s="85">
        <f>E22+E24+E26+E28</f>
        <v>50644</v>
      </c>
    </row>
    <row r="31" spans="2:5" ht="12.75">
      <c r="B31" s="52"/>
      <c r="C31" s="85"/>
      <c r="D31" s="52"/>
      <c r="E31" s="85"/>
    </row>
    <row r="32" spans="1:5" ht="12.75">
      <c r="A32" s="5" t="s">
        <v>9</v>
      </c>
      <c r="B32" s="52">
        <v>458</v>
      </c>
      <c r="C32" s="85">
        <v>85</v>
      </c>
      <c r="D32" s="52">
        <v>407</v>
      </c>
      <c r="E32" s="85">
        <v>74</v>
      </c>
    </row>
    <row r="33" spans="2:5" ht="12.75">
      <c r="B33" s="58"/>
      <c r="C33" s="86"/>
      <c r="D33" s="59"/>
      <c r="E33" s="86"/>
    </row>
    <row r="34" spans="1:5" ht="13.5" thickBot="1">
      <c r="A34" s="5" t="s">
        <v>100</v>
      </c>
      <c r="B34" s="60">
        <f>B30+B32</f>
        <v>642</v>
      </c>
      <c r="C34" s="87">
        <f>C30+C32</f>
        <v>4846</v>
      </c>
      <c r="D34" s="61">
        <f>D30+D32</f>
        <v>11855</v>
      </c>
      <c r="E34" s="87">
        <f>E30+E32</f>
        <v>50718</v>
      </c>
    </row>
    <row r="35" spans="2:5" ht="13.5" thickTop="1">
      <c r="B35" s="52"/>
      <c r="C35" s="85"/>
      <c r="D35" s="52"/>
      <c r="E35" s="85"/>
    </row>
    <row r="36" spans="1:5" ht="12.75">
      <c r="A36" s="56" t="s">
        <v>117</v>
      </c>
      <c r="B36" s="52">
        <v>0</v>
      </c>
      <c r="C36" s="85">
        <v>0</v>
      </c>
      <c r="D36" s="52">
        <v>0</v>
      </c>
      <c r="E36" s="85">
        <v>0</v>
      </c>
    </row>
    <row r="37" spans="1:5" ht="12.75">
      <c r="A37" s="56"/>
      <c r="B37" s="52"/>
      <c r="C37" s="85"/>
      <c r="D37" s="52"/>
      <c r="E37" s="85"/>
    </row>
    <row r="38" spans="1:5" ht="13.5" thickBot="1">
      <c r="A38" s="56" t="s">
        <v>130</v>
      </c>
      <c r="B38" s="60">
        <f>+B34+B36</f>
        <v>642</v>
      </c>
      <c r="C38" s="87">
        <f>+C34+C36</f>
        <v>4846</v>
      </c>
      <c r="D38" s="61">
        <f>+D34+D36</f>
        <v>11855</v>
      </c>
      <c r="E38" s="87">
        <f>+E34+E36</f>
        <v>50718</v>
      </c>
    </row>
    <row r="39" spans="2:5" ht="13.5" thickTop="1">
      <c r="B39" s="52"/>
      <c r="C39" s="85"/>
      <c r="D39" s="52"/>
      <c r="E39" s="85"/>
    </row>
    <row r="40" spans="1:5" ht="12.75">
      <c r="A40" s="5" t="s">
        <v>87</v>
      </c>
      <c r="B40" s="52"/>
      <c r="C40" s="85"/>
      <c r="D40" s="52"/>
      <c r="E40" s="85"/>
    </row>
    <row r="41" spans="2:5" ht="12.75">
      <c r="B41" s="52"/>
      <c r="C41" s="85"/>
      <c r="D41" s="52"/>
      <c r="E41" s="85"/>
    </row>
    <row r="42" spans="1:5" ht="12.75">
      <c r="A42" s="5" t="s">
        <v>114</v>
      </c>
      <c r="B42" s="52">
        <f>+B46-B44</f>
        <v>642</v>
      </c>
      <c r="C42" s="85">
        <f>+C46-C44</f>
        <v>4846</v>
      </c>
      <c r="D42" s="52">
        <f>+D46-D44</f>
        <v>11855</v>
      </c>
      <c r="E42" s="85">
        <f>+E46-E44</f>
        <v>50718</v>
      </c>
    </row>
    <row r="43" spans="2:5" ht="12.75">
      <c r="B43" s="52"/>
      <c r="C43" s="85"/>
      <c r="D43" s="52"/>
      <c r="E43" s="85"/>
    </row>
    <row r="44" spans="1:5" ht="12.75">
      <c r="A44" s="5" t="s">
        <v>115</v>
      </c>
      <c r="B44" s="52">
        <v>0</v>
      </c>
      <c r="C44" s="85">
        <v>0</v>
      </c>
      <c r="D44" s="52">
        <v>0</v>
      </c>
      <c r="E44" s="85">
        <v>0</v>
      </c>
    </row>
    <row r="45" spans="2:5" ht="12.75">
      <c r="B45" s="52"/>
      <c r="C45" s="85"/>
      <c r="D45" s="52"/>
      <c r="E45" s="85"/>
    </row>
    <row r="46" spans="1:5" ht="13.5" thickBot="1">
      <c r="A46" s="5" t="s">
        <v>100</v>
      </c>
      <c r="B46" s="60">
        <f>+B34</f>
        <v>642</v>
      </c>
      <c r="C46" s="87">
        <f>+C34</f>
        <v>4846</v>
      </c>
      <c r="D46" s="61">
        <f>+D34</f>
        <v>11855</v>
      </c>
      <c r="E46" s="87">
        <f>+E34</f>
        <v>50718</v>
      </c>
    </row>
    <row r="47" spans="2:5" ht="13.5" thickTop="1">
      <c r="B47" s="52"/>
      <c r="C47" s="88"/>
      <c r="D47" s="52"/>
      <c r="E47" s="85"/>
    </row>
    <row r="48" spans="1:5" ht="12.75">
      <c r="A48" s="5" t="s">
        <v>101</v>
      </c>
      <c r="B48" s="9"/>
      <c r="C48" s="19"/>
      <c r="D48" s="9"/>
      <c r="E48" s="77"/>
    </row>
    <row r="49" spans="1:5" ht="12.75">
      <c r="A49" s="5" t="s">
        <v>232</v>
      </c>
      <c r="B49" s="9"/>
      <c r="C49" s="19"/>
      <c r="D49" s="9"/>
      <c r="E49" s="77"/>
    </row>
    <row r="50" spans="2:5" ht="12.75">
      <c r="B50" s="9"/>
      <c r="C50" s="19"/>
      <c r="D50" s="9"/>
      <c r="E50" s="77"/>
    </row>
    <row r="51" spans="1:5" ht="12.75">
      <c r="A51" s="5" t="s">
        <v>91</v>
      </c>
      <c r="B51" s="53">
        <f>+Notes!D290</f>
        <v>0.23525359384676273</v>
      </c>
      <c r="C51" s="89">
        <f>+Notes!E290</f>
        <v>1.7891359647341585</v>
      </c>
      <c r="D51" s="53">
        <f>+Notes!F290</f>
        <v>4.353734001726069</v>
      </c>
      <c r="E51" s="90">
        <f>+Notes!G290</f>
        <v>23.043162199000456</v>
      </c>
    </row>
    <row r="52" spans="1:5" ht="12.75">
      <c r="A52" s="5" t="s">
        <v>226</v>
      </c>
      <c r="B52" s="53">
        <f>+Notes!D304</f>
        <v>0.22959156304648695</v>
      </c>
      <c r="C52" s="89">
        <f>+Notes!E304</f>
        <v>1.7891359647341585</v>
      </c>
      <c r="D52" s="53">
        <f>+Notes!F304</f>
        <v>4.2487232326852435</v>
      </c>
      <c r="E52" s="90">
        <f>+Notes!G304</f>
        <v>23.043162199000456</v>
      </c>
    </row>
    <row r="53" spans="2:5" ht="13.5" thickBot="1">
      <c r="B53" s="15"/>
      <c r="C53" s="91"/>
      <c r="D53" s="15"/>
      <c r="E53" s="92"/>
    </row>
    <row r="56" ht="13.5">
      <c r="A56" s="27" t="s">
        <v>116</v>
      </c>
    </row>
    <row r="57" ht="13.5">
      <c r="A57" s="27" t="s">
        <v>192</v>
      </c>
    </row>
  </sheetData>
  <sheetProtection/>
  <mergeCells count="2">
    <mergeCell ref="B7:C7"/>
    <mergeCell ref="D7:E7"/>
  </mergeCells>
  <printOptions/>
  <pageMargins left="0.67" right="0.11811023622047245" top="0.9" bottom="0.61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.7109375" style="75" customWidth="1"/>
    <col min="2" max="2" width="42.7109375" style="5" customWidth="1"/>
    <col min="3" max="3" width="7.7109375" style="5" customWidth="1"/>
    <col min="4" max="4" width="13.7109375" style="5" customWidth="1"/>
    <col min="5" max="5" width="3.7109375" style="5" customWidth="1"/>
    <col min="6" max="6" width="13.7109375" style="5" customWidth="1"/>
    <col min="7" max="7" width="9.140625" style="5" customWidth="1"/>
    <col min="8" max="8" width="9.8515625" style="5" bestFit="1" customWidth="1"/>
    <col min="9" max="16384" width="9.140625" style="5" customWidth="1"/>
  </cols>
  <sheetData>
    <row r="1" spans="1:3" ht="18.75">
      <c r="A1" s="22" t="s">
        <v>102</v>
      </c>
      <c r="B1" s="8"/>
      <c r="C1" s="8"/>
    </row>
    <row r="3" spans="1:3" ht="14.25">
      <c r="A3" s="8" t="s">
        <v>112</v>
      </c>
      <c r="B3" s="8"/>
      <c r="C3" s="8"/>
    </row>
    <row r="4" spans="1:3" ht="14.25">
      <c r="A4" s="8" t="s">
        <v>257</v>
      </c>
      <c r="B4" s="8"/>
      <c r="C4" s="8"/>
    </row>
    <row r="5" ht="12.75">
      <c r="A5" s="5" t="s">
        <v>111</v>
      </c>
    </row>
    <row r="6" ht="15">
      <c r="A6" s="33"/>
    </row>
    <row r="7" spans="4:6" ht="12.75">
      <c r="D7" s="28" t="s">
        <v>10</v>
      </c>
      <c r="E7" s="28"/>
      <c r="F7" s="28" t="s">
        <v>11</v>
      </c>
    </row>
    <row r="8" spans="4:6" ht="12.75">
      <c r="D8" s="17" t="s">
        <v>258</v>
      </c>
      <c r="E8" s="62"/>
      <c r="F8" s="17" t="s">
        <v>186</v>
      </c>
    </row>
    <row r="9" spans="4:6" ht="12.75">
      <c r="D9" s="18" t="s">
        <v>5</v>
      </c>
      <c r="E9" s="18"/>
      <c r="F9" s="18" t="s">
        <v>5</v>
      </c>
    </row>
    <row r="10" spans="1:6" ht="12.75">
      <c r="A10" s="76" t="s">
        <v>118</v>
      </c>
      <c r="B10" s="19"/>
      <c r="C10" s="19"/>
      <c r="D10" s="19"/>
      <c r="E10" s="19"/>
      <c r="F10" s="16"/>
    </row>
    <row r="11" spans="1:6" ht="12.75">
      <c r="A11" s="76" t="s">
        <v>124</v>
      </c>
      <c r="B11" s="19"/>
      <c r="C11" s="19"/>
      <c r="D11" s="19"/>
      <c r="E11" s="19"/>
      <c r="F11" s="16"/>
    </row>
    <row r="12" spans="2:6" ht="12.75">
      <c r="B12" s="19" t="s">
        <v>12</v>
      </c>
      <c r="C12" s="19"/>
      <c r="D12" s="20">
        <v>157647</v>
      </c>
      <c r="E12" s="20"/>
      <c r="F12" s="20">
        <v>128703</v>
      </c>
    </row>
    <row r="13" spans="1:6" ht="12.75">
      <c r="A13" s="76"/>
      <c r="B13" s="19"/>
      <c r="C13" s="19"/>
      <c r="D13" s="20"/>
      <c r="E13" s="20"/>
      <c r="F13" s="6"/>
    </row>
    <row r="14" spans="1:6" ht="12.75">
      <c r="A14" s="76" t="s">
        <v>119</v>
      </c>
      <c r="B14" s="19"/>
      <c r="C14" s="19"/>
      <c r="D14" s="20"/>
      <c r="E14" s="20"/>
      <c r="F14" s="6"/>
    </row>
    <row r="15" spans="1:6" ht="12.75">
      <c r="A15" s="76"/>
      <c r="B15" s="19" t="s">
        <v>13</v>
      </c>
      <c r="C15" s="19"/>
      <c r="D15" s="6">
        <v>56802</v>
      </c>
      <c r="E15" s="6"/>
      <c r="F15" s="6">
        <v>48165</v>
      </c>
    </row>
    <row r="16" spans="1:6" ht="12.75">
      <c r="A16" s="76"/>
      <c r="B16" s="19" t="s">
        <v>234</v>
      </c>
      <c r="C16" s="19"/>
      <c r="D16" s="6">
        <v>6515</v>
      </c>
      <c r="E16" s="6"/>
      <c r="F16" s="6">
        <v>7944</v>
      </c>
    </row>
    <row r="17" spans="1:6" ht="12.75">
      <c r="A17" s="76"/>
      <c r="B17" s="19" t="s">
        <v>96</v>
      </c>
      <c r="C17" s="19"/>
      <c r="D17" s="6">
        <v>29790</v>
      </c>
      <c r="E17" s="6"/>
      <c r="F17" s="6">
        <f>19993+26255</f>
        <v>46248</v>
      </c>
    </row>
    <row r="18" spans="1:6" ht="12.75">
      <c r="A18" s="76"/>
      <c r="B18" s="19" t="s">
        <v>133</v>
      </c>
      <c r="C18" s="19"/>
      <c r="D18" s="6">
        <v>0</v>
      </c>
      <c r="E18" s="6"/>
      <c r="F18" s="6">
        <v>136</v>
      </c>
    </row>
    <row r="19" spans="1:6" ht="12.75">
      <c r="A19" s="76"/>
      <c r="B19" s="19" t="s">
        <v>107</v>
      </c>
      <c r="C19" s="19"/>
      <c r="D19" s="6">
        <v>31</v>
      </c>
      <c r="E19" s="6"/>
      <c r="F19" s="6">
        <v>31</v>
      </c>
    </row>
    <row r="20" spans="1:6" ht="12.75">
      <c r="A20" s="76"/>
      <c r="B20" s="19" t="s">
        <v>14</v>
      </c>
      <c r="C20" s="19"/>
      <c r="D20" s="6">
        <v>3239</v>
      </c>
      <c r="E20" s="6"/>
      <c r="F20" s="6">
        <f>240+3057</f>
        <v>3297</v>
      </c>
    </row>
    <row r="21" spans="1:6" ht="12.75">
      <c r="A21" s="76"/>
      <c r="B21" s="19"/>
      <c r="C21" s="19"/>
      <c r="D21" s="6"/>
      <c r="E21" s="6"/>
      <c r="F21" s="6"/>
    </row>
    <row r="22" spans="1:6" ht="12.75">
      <c r="A22" s="76"/>
      <c r="B22" s="19"/>
      <c r="C22" s="19"/>
      <c r="D22" s="31">
        <f>SUM(D15:D21)</f>
        <v>96377</v>
      </c>
      <c r="E22" s="6"/>
      <c r="F22" s="31">
        <f>SUM(F15:F21)</f>
        <v>105821</v>
      </c>
    </row>
    <row r="23" spans="1:6" ht="12.75">
      <c r="A23" s="76"/>
      <c r="B23" s="19"/>
      <c r="C23" s="19"/>
      <c r="D23" s="20"/>
      <c r="E23" s="6"/>
      <c r="F23" s="20"/>
    </row>
    <row r="24" spans="1:6" ht="13.5" thickBot="1">
      <c r="A24" s="76" t="s">
        <v>84</v>
      </c>
      <c r="B24" s="19"/>
      <c r="C24" s="19"/>
      <c r="D24" s="66">
        <f>+D12+D22</f>
        <v>254024</v>
      </c>
      <c r="E24" s="67"/>
      <c r="F24" s="66">
        <f>+F12+F22</f>
        <v>234524</v>
      </c>
    </row>
    <row r="25" spans="1:6" ht="13.5" thickTop="1">
      <c r="A25" s="76"/>
      <c r="B25" s="19"/>
      <c r="C25" s="19"/>
      <c r="D25" s="20"/>
      <c r="E25" s="6"/>
      <c r="F25" s="20"/>
    </row>
    <row r="26" spans="1:6" ht="12.75">
      <c r="A26" s="75" t="s">
        <v>120</v>
      </c>
      <c r="D26" s="6"/>
      <c r="E26" s="6"/>
      <c r="F26" s="6"/>
    </row>
    <row r="27" spans="1:6" ht="12.75">
      <c r="A27" s="75" t="s">
        <v>121</v>
      </c>
      <c r="D27" s="6"/>
      <c r="E27" s="6"/>
      <c r="F27" s="6"/>
    </row>
    <row r="28" spans="2:6" ht="12.75">
      <c r="B28" s="5" t="s">
        <v>15</v>
      </c>
      <c r="D28" s="6">
        <f>+Equity!B26</f>
        <v>68280.5</v>
      </c>
      <c r="E28" s="6"/>
      <c r="F28" s="6">
        <v>67714</v>
      </c>
    </row>
    <row r="29" spans="2:6" ht="12.75">
      <c r="B29" s="5" t="s">
        <v>16</v>
      </c>
      <c r="D29" s="20">
        <f>+Equity!F26+Equity!H26+Equity!J26+Equity!L26</f>
        <v>96157.5</v>
      </c>
      <c r="E29" s="6"/>
      <c r="F29" s="20">
        <v>81573</v>
      </c>
    </row>
    <row r="30" spans="2:6" ht="12.75">
      <c r="B30" s="5" t="s">
        <v>251</v>
      </c>
      <c r="D30" s="20">
        <f>+Equity!D26</f>
        <v>-7</v>
      </c>
      <c r="E30" s="6"/>
      <c r="F30" s="20">
        <v>0</v>
      </c>
    </row>
    <row r="31" spans="4:6" ht="12.75">
      <c r="D31" s="21"/>
      <c r="E31" s="20"/>
      <c r="F31" s="21"/>
    </row>
    <row r="32" spans="1:6" ht="12.75">
      <c r="A32" s="75" t="s">
        <v>122</v>
      </c>
      <c r="D32" s="31">
        <f>SUM(D28:D31)</f>
        <v>164431</v>
      </c>
      <c r="E32" s="6"/>
      <c r="F32" s="31">
        <f>SUM(F28:F31)</f>
        <v>149287</v>
      </c>
    </row>
    <row r="33" spans="4:6" ht="12.75">
      <c r="D33" s="6"/>
      <c r="E33" s="6"/>
      <c r="F33" s="6"/>
    </row>
    <row r="34" spans="4:6" ht="12.75">
      <c r="D34" s="6"/>
      <c r="E34" s="6"/>
      <c r="F34" s="6"/>
    </row>
    <row r="35" spans="1:6" ht="12.75">
      <c r="A35" s="75" t="s">
        <v>123</v>
      </c>
      <c r="D35" s="6"/>
      <c r="E35" s="6"/>
      <c r="F35" s="6"/>
    </row>
    <row r="36" spans="2:6" ht="12.75">
      <c r="B36" s="5" t="s">
        <v>94</v>
      </c>
      <c r="D36" s="6">
        <v>19634</v>
      </c>
      <c r="E36" s="6"/>
      <c r="F36" s="6">
        <f>656+7079</f>
        <v>7735</v>
      </c>
    </row>
    <row r="37" spans="2:6" ht="12.75">
      <c r="B37" s="5" t="s">
        <v>95</v>
      </c>
      <c r="D37" s="6">
        <v>8234</v>
      </c>
      <c r="E37" s="6"/>
      <c r="F37" s="6">
        <v>8736</v>
      </c>
    </row>
    <row r="38" spans="4:6" ht="12.75">
      <c r="D38" s="6"/>
      <c r="E38" s="6"/>
      <c r="F38" s="6"/>
    </row>
    <row r="39" spans="4:6" ht="12.75">
      <c r="D39" s="31">
        <f>SUM(D36:D38)</f>
        <v>27868</v>
      </c>
      <c r="E39" s="6"/>
      <c r="F39" s="31">
        <f>SUM(F36:F38)</f>
        <v>16471</v>
      </c>
    </row>
    <row r="40" spans="1:6" ht="12.75">
      <c r="A40" s="75" t="s">
        <v>125</v>
      </c>
      <c r="D40" s="6"/>
      <c r="E40" s="6"/>
      <c r="F40" s="6"/>
    </row>
    <row r="41" spans="1:6" ht="12.75">
      <c r="A41" s="76"/>
      <c r="B41" s="19" t="s">
        <v>97</v>
      </c>
      <c r="C41" s="19"/>
      <c r="D41" s="6">
        <v>31730</v>
      </c>
      <c r="E41" s="6"/>
      <c r="F41" s="6">
        <f>28262+11061+2400</f>
        <v>41723</v>
      </c>
    </row>
    <row r="42" spans="1:6" ht="12.75">
      <c r="A42" s="76"/>
      <c r="B42" s="19" t="s">
        <v>285</v>
      </c>
      <c r="C42" s="19"/>
      <c r="D42" s="6">
        <v>777</v>
      </c>
      <c r="E42" s="6"/>
      <c r="F42" s="6">
        <v>0</v>
      </c>
    </row>
    <row r="43" spans="1:6" ht="12.75">
      <c r="A43" s="76"/>
      <c r="B43" s="5" t="s">
        <v>94</v>
      </c>
      <c r="D43" s="6">
        <v>28997</v>
      </c>
      <c r="E43" s="6"/>
      <c r="F43" s="6">
        <f>231+26781</f>
        <v>27012</v>
      </c>
    </row>
    <row r="44" spans="1:6" ht="12.75">
      <c r="A44" s="76"/>
      <c r="B44" s="5" t="s">
        <v>9</v>
      </c>
      <c r="D44" s="6">
        <v>221</v>
      </c>
      <c r="E44" s="6"/>
      <c r="F44" s="6">
        <v>31</v>
      </c>
    </row>
    <row r="45" spans="4:6" ht="12.75">
      <c r="D45" s="6"/>
      <c r="E45" s="6"/>
      <c r="F45" s="6"/>
    </row>
    <row r="46" spans="1:6" ht="12.75">
      <c r="A46" s="5"/>
      <c r="D46" s="31">
        <f>SUM(D41:D45)</f>
        <v>61725</v>
      </c>
      <c r="E46" s="6"/>
      <c r="F46" s="31">
        <f>SUM(F41:F45)</f>
        <v>68766</v>
      </c>
    </row>
    <row r="47" spans="4:6" ht="12.75">
      <c r="D47" s="31"/>
      <c r="E47" s="6"/>
      <c r="F47" s="31"/>
    </row>
    <row r="48" spans="1:6" ht="12.75">
      <c r="A48" s="75" t="s">
        <v>85</v>
      </c>
      <c r="D48" s="31">
        <f>+D46+D39</f>
        <v>89593</v>
      </c>
      <c r="E48" s="6"/>
      <c r="F48" s="31">
        <f>+F46+F39</f>
        <v>85237</v>
      </c>
    </row>
    <row r="49" spans="4:8" ht="12.75">
      <c r="D49" s="6"/>
      <c r="E49" s="6"/>
      <c r="F49" s="6"/>
      <c r="H49" s="74"/>
    </row>
    <row r="50" spans="1:8" ht="13.5" thickBot="1">
      <c r="A50" s="75" t="s">
        <v>86</v>
      </c>
      <c r="D50" s="66">
        <f>+D48+D32</f>
        <v>254024</v>
      </c>
      <c r="E50" s="67"/>
      <c r="F50" s="66">
        <f>+F48+F32</f>
        <v>234524</v>
      </c>
      <c r="H50" s="74"/>
    </row>
    <row r="51" spans="4:6" ht="13.5" thickTop="1">
      <c r="D51" s="20"/>
      <c r="E51" s="6"/>
      <c r="F51" s="20"/>
    </row>
    <row r="52" spans="2:6" ht="12.75">
      <c r="B52" s="75" t="s">
        <v>98</v>
      </c>
      <c r="C52" s="75"/>
      <c r="D52" s="6"/>
      <c r="E52" s="6"/>
      <c r="F52" s="6"/>
    </row>
    <row r="53" spans="2:6" ht="12.75">
      <c r="B53" s="75" t="s">
        <v>126</v>
      </c>
      <c r="C53" s="75"/>
      <c r="D53" s="46">
        <f>+D32/(D28*4)</f>
        <v>0.6020423107622235</v>
      </c>
      <c r="E53" s="6"/>
      <c r="F53" s="46">
        <f>+F32/(F28*4)</f>
        <v>0.5511674099890717</v>
      </c>
    </row>
    <row r="54" spans="2:6" ht="12.75">
      <c r="B54" s="75"/>
      <c r="C54" s="75"/>
      <c r="D54" s="46"/>
      <c r="E54" s="46"/>
      <c r="F54" s="46"/>
    </row>
    <row r="55" spans="4:6" ht="12.75">
      <c r="D55" s="54"/>
      <c r="F55" s="74"/>
    </row>
    <row r="56" ht="13.5">
      <c r="A56" s="27" t="s">
        <v>127</v>
      </c>
    </row>
    <row r="57" ht="13.5">
      <c r="A57" s="27" t="s">
        <v>193</v>
      </c>
    </row>
    <row r="58" ht="12.75">
      <c r="D58" s="54">
        <f>+D50-D24</f>
        <v>0</v>
      </c>
    </row>
  </sheetData>
  <sheetProtection/>
  <printOptions/>
  <pageMargins left="0.7480314960629921" right="0.11811023622047245" top="0.984251968503937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34.7109375" style="5" customWidth="1"/>
    <col min="2" max="2" width="12.7109375" style="5" customWidth="1"/>
    <col min="3" max="3" width="1.1484375" style="5" customWidth="1"/>
    <col min="4" max="4" width="13.28125" style="5" customWidth="1"/>
    <col min="5" max="5" width="1.1484375" style="5" customWidth="1"/>
    <col min="6" max="6" width="12.7109375" style="5" customWidth="1"/>
    <col min="7" max="7" width="0.9921875" style="5" customWidth="1"/>
    <col min="8" max="8" width="10.8515625" style="5" customWidth="1"/>
    <col min="9" max="9" width="1.421875" style="5" customWidth="1"/>
    <col min="10" max="10" width="12.140625" style="5" customWidth="1"/>
    <col min="11" max="11" width="1.421875" style="5" customWidth="1"/>
    <col min="12" max="12" width="14.00390625" style="5" customWidth="1"/>
    <col min="13" max="13" width="1.1484375" style="5" customWidth="1"/>
    <col min="14" max="14" width="12.7109375" style="5" customWidth="1"/>
    <col min="15" max="15" width="2.57421875" style="5" customWidth="1"/>
    <col min="16" max="16384" width="9.140625" style="5" customWidth="1"/>
  </cols>
  <sheetData>
    <row r="1" spans="1:5" ht="18.75">
      <c r="A1" s="22" t="s">
        <v>102</v>
      </c>
      <c r="B1" s="8"/>
      <c r="C1" s="8"/>
      <c r="D1" s="8"/>
      <c r="E1" s="8"/>
    </row>
    <row r="3" spans="1:5" ht="14.25">
      <c r="A3" s="8" t="s">
        <v>17</v>
      </c>
      <c r="B3" s="8"/>
      <c r="C3" s="8"/>
      <c r="D3" s="8"/>
      <c r="E3" s="8"/>
    </row>
    <row r="4" spans="1:5" ht="14.25">
      <c r="A4" s="8" t="s">
        <v>253</v>
      </c>
      <c r="B4" s="8"/>
      <c r="C4" s="8"/>
      <c r="D4" s="8"/>
      <c r="E4" s="8"/>
    </row>
    <row r="5" spans="1:5" ht="14.25">
      <c r="A5" s="5" t="s">
        <v>111</v>
      </c>
      <c r="B5" s="8"/>
      <c r="C5" s="8"/>
      <c r="D5" s="8"/>
      <c r="E5" s="8"/>
    </row>
    <row r="7" spans="2:14" ht="12.75">
      <c r="B7" s="99" t="s">
        <v>103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8:12" ht="12.75">
      <c r="H8" s="16"/>
      <c r="I8" s="16"/>
      <c r="J8" s="16"/>
      <c r="K8" s="16"/>
      <c r="L8" s="16" t="s">
        <v>81</v>
      </c>
    </row>
    <row r="9" spans="2:14" ht="12.75">
      <c r="B9" s="16" t="s">
        <v>18</v>
      </c>
      <c r="C9" s="16"/>
      <c r="D9" s="16" t="s">
        <v>248</v>
      </c>
      <c r="E9" s="16"/>
      <c r="F9" s="16" t="s">
        <v>47</v>
      </c>
      <c r="G9" s="16"/>
      <c r="H9" s="16" t="s">
        <v>93</v>
      </c>
      <c r="I9" s="16"/>
      <c r="J9" s="16"/>
      <c r="K9" s="16"/>
      <c r="L9" s="16" t="s">
        <v>82</v>
      </c>
      <c r="M9" s="16"/>
      <c r="N9" s="16" t="s">
        <v>21</v>
      </c>
    </row>
    <row r="10" spans="2:14" ht="12.75">
      <c r="B10" s="16" t="s">
        <v>19</v>
      </c>
      <c r="C10" s="16"/>
      <c r="D10" s="16" t="s">
        <v>249</v>
      </c>
      <c r="E10" s="16"/>
      <c r="F10" s="16" t="s">
        <v>48</v>
      </c>
      <c r="G10" s="16"/>
      <c r="H10" s="16" t="s">
        <v>20</v>
      </c>
      <c r="I10" s="16"/>
      <c r="J10" s="16" t="s">
        <v>135</v>
      </c>
      <c r="K10" s="16"/>
      <c r="L10" s="16" t="s">
        <v>83</v>
      </c>
      <c r="M10" s="16"/>
      <c r="N10" s="16" t="s">
        <v>88</v>
      </c>
    </row>
    <row r="11" spans="2:14" ht="12.75">
      <c r="B11" s="23" t="s">
        <v>5</v>
      </c>
      <c r="C11" s="23"/>
      <c r="D11" s="23" t="s">
        <v>5</v>
      </c>
      <c r="E11" s="23"/>
      <c r="F11" s="23" t="s">
        <v>5</v>
      </c>
      <c r="G11" s="23"/>
      <c r="H11" s="23" t="s">
        <v>5</v>
      </c>
      <c r="I11" s="23"/>
      <c r="J11" s="23" t="s">
        <v>5</v>
      </c>
      <c r="K11" s="23"/>
      <c r="L11" s="23" t="s">
        <v>5</v>
      </c>
      <c r="M11" s="23"/>
      <c r="N11" s="23" t="s">
        <v>5</v>
      </c>
    </row>
    <row r="13" ht="12.75">
      <c r="A13" s="24" t="s">
        <v>259</v>
      </c>
    </row>
    <row r="14" ht="12.75">
      <c r="A14" s="25" t="s">
        <v>260</v>
      </c>
    </row>
    <row r="17" spans="1:14" ht="12.75">
      <c r="A17" s="5" t="s">
        <v>22</v>
      </c>
      <c r="B17" s="20"/>
      <c r="C17" s="6"/>
      <c r="D17" s="6"/>
      <c r="E17" s="6"/>
      <c r="F17" s="20"/>
      <c r="G17" s="6"/>
      <c r="H17" s="20"/>
      <c r="I17" s="6"/>
      <c r="J17" s="6"/>
      <c r="K17" s="6"/>
      <c r="L17" s="20"/>
      <c r="M17" s="6"/>
      <c r="N17" s="20"/>
    </row>
    <row r="18" spans="1:15" ht="12.75">
      <c r="A18" s="26" t="s">
        <v>191</v>
      </c>
      <c r="B18" s="6">
        <v>67714</v>
      </c>
      <c r="C18" s="6"/>
      <c r="D18" s="6">
        <v>0</v>
      </c>
      <c r="E18" s="6"/>
      <c r="F18" s="6">
        <v>15374</v>
      </c>
      <c r="G18" s="6"/>
      <c r="H18" s="6">
        <v>38169</v>
      </c>
      <c r="I18" s="6"/>
      <c r="J18" s="6">
        <v>0</v>
      </c>
      <c r="K18" s="6"/>
      <c r="L18" s="6">
        <v>28030</v>
      </c>
      <c r="M18" s="6"/>
      <c r="N18" s="6">
        <f>SUM(B18:L18)</f>
        <v>149287</v>
      </c>
      <c r="O18" s="6"/>
    </row>
    <row r="19" spans="1:14" ht="12.75">
      <c r="A19" s="2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.75">
      <c r="A20" s="5" t="s">
        <v>137</v>
      </c>
      <c r="B20" s="6">
        <v>0</v>
      </c>
      <c r="C20" s="6"/>
      <c r="D20" s="6"/>
      <c r="E20" s="6"/>
      <c r="F20" s="6">
        <v>0</v>
      </c>
      <c r="G20" s="6"/>
      <c r="H20" s="6">
        <v>2163</v>
      </c>
      <c r="I20" s="6"/>
      <c r="J20" s="6">
        <v>0</v>
      </c>
      <c r="K20" s="6"/>
      <c r="L20" s="6">
        <f>+Income!D42</f>
        <v>11855</v>
      </c>
      <c r="M20" s="6"/>
      <c r="N20" s="6">
        <f>SUM(B20:M20)</f>
        <v>14018</v>
      </c>
    </row>
    <row r="21" spans="2:14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5" t="s">
        <v>204</v>
      </c>
      <c r="B22" s="6">
        <f>343+54+19.5+150</f>
        <v>566.5</v>
      </c>
      <c r="C22" s="6"/>
      <c r="D22" s="6"/>
      <c r="E22" s="6"/>
      <c r="F22" s="6">
        <f>343+54+19.5+150</f>
        <v>566.5</v>
      </c>
      <c r="G22" s="6"/>
      <c r="H22" s="6">
        <v>0</v>
      </c>
      <c r="I22" s="6"/>
      <c r="J22" s="6">
        <v>0</v>
      </c>
      <c r="K22" s="6"/>
      <c r="L22" s="6">
        <v>0</v>
      </c>
      <c r="M22" s="6"/>
      <c r="N22" s="6">
        <f>SUM(B22:M22)</f>
        <v>1133</v>
      </c>
    </row>
    <row r="23" spans="2:14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5" t="s">
        <v>250</v>
      </c>
      <c r="B24" s="6">
        <v>0</v>
      </c>
      <c r="C24" s="6"/>
      <c r="D24" s="6">
        <v>-7</v>
      </c>
      <c r="E24" s="6"/>
      <c r="F24" s="6">
        <v>0</v>
      </c>
      <c r="G24" s="6"/>
      <c r="H24" s="6">
        <v>0</v>
      </c>
      <c r="I24" s="6"/>
      <c r="J24" s="6">
        <v>0</v>
      </c>
      <c r="K24" s="6"/>
      <c r="L24" s="6">
        <v>0</v>
      </c>
      <c r="M24" s="6"/>
      <c r="N24" s="6">
        <f>SUM(B24:M24)</f>
        <v>-7</v>
      </c>
    </row>
    <row r="25" spans="1:14" ht="12.75">
      <c r="A25" s="2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5"/>
    </row>
    <row r="26" spans="1:14" ht="12.75">
      <c r="A26" s="5" t="s">
        <v>23</v>
      </c>
      <c r="B26" s="97">
        <f>SUM(B18:B25)</f>
        <v>68280.5</v>
      </c>
      <c r="C26" s="6"/>
      <c r="D26" s="97">
        <f>SUM(D18:D25)</f>
        <v>-7</v>
      </c>
      <c r="E26" s="6"/>
      <c r="F26" s="97">
        <f>SUM(F18:F25)</f>
        <v>15940.5</v>
      </c>
      <c r="G26" s="63"/>
      <c r="H26" s="97">
        <f>SUM(H18:H25)</f>
        <v>40332</v>
      </c>
      <c r="I26" s="63"/>
      <c r="J26" s="97">
        <f>SUM(J18:J25)</f>
        <v>0</v>
      </c>
      <c r="K26" s="63"/>
      <c r="L26" s="97">
        <f>SUM(L18:L25)</f>
        <v>39885</v>
      </c>
      <c r="M26" s="63"/>
      <c r="N26" s="97">
        <f>SUM(N18:N25)</f>
        <v>164431</v>
      </c>
    </row>
    <row r="27" spans="1:14" ht="13.5" thickBot="1">
      <c r="A27" s="26" t="s">
        <v>260</v>
      </c>
      <c r="B27" s="98"/>
      <c r="C27" s="6"/>
      <c r="D27" s="98"/>
      <c r="E27" s="6"/>
      <c r="F27" s="98"/>
      <c r="G27" s="63"/>
      <c r="H27" s="98"/>
      <c r="I27" s="63"/>
      <c r="J27" s="98"/>
      <c r="K27" s="63"/>
      <c r="L27" s="98"/>
      <c r="M27" s="63"/>
      <c r="N27" s="98"/>
    </row>
    <row r="28" spans="2:14" ht="13.5" thickTop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ht="12.75">
      <c r="A30" s="24" t="s">
        <v>259</v>
      </c>
    </row>
    <row r="31" ht="12.75">
      <c r="A31" s="25" t="s">
        <v>261</v>
      </c>
    </row>
    <row r="34" spans="1:14" ht="12.75">
      <c r="A34" s="5" t="s">
        <v>22</v>
      </c>
      <c r="B34" s="20"/>
      <c r="C34" s="6"/>
      <c r="D34" s="6"/>
      <c r="E34" s="6"/>
      <c r="F34" s="20"/>
      <c r="G34" s="6"/>
      <c r="H34" s="20"/>
      <c r="I34" s="6"/>
      <c r="J34" s="6"/>
      <c r="K34" s="6"/>
      <c r="L34" s="20"/>
      <c r="M34" s="6"/>
      <c r="N34" s="20"/>
    </row>
    <row r="35" spans="1:15" ht="12.75">
      <c r="A35" s="26" t="s">
        <v>136</v>
      </c>
      <c r="B35" s="6">
        <v>21017</v>
      </c>
      <c r="C35" s="6"/>
      <c r="D35" s="6">
        <v>0</v>
      </c>
      <c r="E35" s="6"/>
      <c r="F35" s="6">
        <v>15374</v>
      </c>
      <c r="G35" s="6"/>
      <c r="H35" s="6">
        <v>11435</v>
      </c>
      <c r="I35" s="6"/>
      <c r="J35" s="6">
        <v>0</v>
      </c>
      <c r="K35" s="6"/>
      <c r="L35" s="6">
        <v>-22807</v>
      </c>
      <c r="M35" s="6"/>
      <c r="N35" s="6">
        <f>SUM(B35:L35)</f>
        <v>25019</v>
      </c>
      <c r="O35" s="6"/>
    </row>
    <row r="36" spans="1:14" ht="12.75">
      <c r="A36" s="2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5" t="s">
        <v>137</v>
      </c>
      <c r="B37" s="6">
        <v>0</v>
      </c>
      <c r="C37" s="6"/>
      <c r="D37" s="6">
        <v>0</v>
      </c>
      <c r="E37" s="6"/>
      <c r="F37" s="6">
        <v>0</v>
      </c>
      <c r="G37" s="6"/>
      <c r="H37" s="6">
        <v>26853</v>
      </c>
      <c r="I37" s="6"/>
      <c r="J37" s="6">
        <v>0</v>
      </c>
      <c r="K37" s="6"/>
      <c r="L37" s="6">
        <f>+Income!E42</f>
        <v>50718</v>
      </c>
      <c r="M37" s="6"/>
      <c r="N37" s="6">
        <f>SUM(B37:M37)</f>
        <v>77571</v>
      </c>
    </row>
    <row r="38" spans="2:14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5" t="s">
        <v>210</v>
      </c>
      <c r="B39" s="6">
        <v>21017</v>
      </c>
      <c r="C39" s="6"/>
      <c r="D39" s="6">
        <v>0</v>
      </c>
      <c r="E39" s="6"/>
      <c r="F39" s="6">
        <v>0</v>
      </c>
      <c r="G39" s="6"/>
      <c r="H39" s="6">
        <v>0</v>
      </c>
      <c r="I39" s="6"/>
      <c r="J39" s="6">
        <v>0</v>
      </c>
      <c r="K39" s="6"/>
      <c r="L39" s="6">
        <v>0</v>
      </c>
      <c r="M39" s="6"/>
      <c r="N39" s="6">
        <f>SUM(B39:M39)</f>
        <v>21017</v>
      </c>
    </row>
    <row r="40" spans="2:14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5" t="s">
        <v>237</v>
      </c>
      <c r="B41" s="6">
        <v>0</v>
      </c>
      <c r="C41" s="6"/>
      <c r="D41" s="6">
        <v>0</v>
      </c>
      <c r="E41" s="6"/>
      <c r="F41" s="6">
        <v>0</v>
      </c>
      <c r="G41" s="6"/>
      <c r="H41" s="6">
        <v>0</v>
      </c>
      <c r="I41" s="6"/>
      <c r="J41" s="6">
        <v>25680</v>
      </c>
      <c r="K41" s="6"/>
      <c r="L41" s="6">
        <v>0</v>
      </c>
      <c r="M41" s="6"/>
      <c r="N41" s="6">
        <f>SUM(B41:M41)</f>
        <v>25680</v>
      </c>
    </row>
    <row r="42" spans="2:14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5" t="s">
        <v>236</v>
      </c>
      <c r="B43" s="6">
        <v>25680</v>
      </c>
      <c r="C43" s="6"/>
      <c r="D43" s="6">
        <v>0</v>
      </c>
      <c r="E43" s="6"/>
      <c r="F43" s="6">
        <v>0</v>
      </c>
      <c r="G43" s="6"/>
      <c r="H43" s="6">
        <v>0</v>
      </c>
      <c r="I43" s="6"/>
      <c r="J43" s="6">
        <v>-25680</v>
      </c>
      <c r="K43" s="6"/>
      <c r="L43" s="6">
        <v>0</v>
      </c>
      <c r="M43" s="6"/>
      <c r="N43" s="6">
        <f>SUM(B43:M43)</f>
        <v>0</v>
      </c>
    </row>
    <row r="44" spans="2:14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 s="5" t="s">
        <v>263</v>
      </c>
      <c r="B45" s="6">
        <v>0</v>
      </c>
      <c r="C45" s="6"/>
      <c r="D45" s="6">
        <v>0</v>
      </c>
      <c r="E45" s="6"/>
      <c r="F45" s="6">
        <v>0</v>
      </c>
      <c r="G45" s="6"/>
      <c r="H45" s="6">
        <v>-119</v>
      </c>
      <c r="I45" s="6"/>
      <c r="J45" s="6">
        <v>0</v>
      </c>
      <c r="K45" s="6"/>
      <c r="L45" s="6">
        <v>119</v>
      </c>
      <c r="M45" s="6"/>
      <c r="N45" s="6">
        <f>SUM(B45:M45)</f>
        <v>0</v>
      </c>
    </row>
    <row r="46" spans="2:14" ht="12.75">
      <c r="B46" s="20"/>
      <c r="C46" s="6"/>
      <c r="D46" s="6"/>
      <c r="E46" s="6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2.75">
      <c r="A47" s="5" t="s">
        <v>23</v>
      </c>
      <c r="B47" s="97">
        <f>SUM(B35:B46)</f>
        <v>67714</v>
      </c>
      <c r="C47" s="6"/>
      <c r="D47" s="97">
        <f>SUM(D35:D46)</f>
        <v>0</v>
      </c>
      <c r="E47" s="6"/>
      <c r="F47" s="97">
        <f>SUM(F35:F46)</f>
        <v>15374</v>
      </c>
      <c r="G47" s="63"/>
      <c r="H47" s="97">
        <f>SUM(H35:H46)</f>
        <v>38169</v>
      </c>
      <c r="I47" s="63"/>
      <c r="J47" s="97">
        <f>SUM(J35:J46)</f>
        <v>0</v>
      </c>
      <c r="K47" s="63"/>
      <c r="L47" s="97">
        <f>SUM(L35:L46)</f>
        <v>28030</v>
      </c>
      <c r="M47" s="63"/>
      <c r="N47" s="97">
        <f>SUM(N35:N46)</f>
        <v>149287</v>
      </c>
    </row>
    <row r="48" spans="1:14" ht="13.5" thickBot="1">
      <c r="A48" s="26" t="s">
        <v>261</v>
      </c>
      <c r="B48" s="98"/>
      <c r="C48" s="6"/>
      <c r="D48" s="98"/>
      <c r="E48" s="6"/>
      <c r="F48" s="98"/>
      <c r="G48" s="63"/>
      <c r="H48" s="98"/>
      <c r="I48" s="63"/>
      <c r="J48" s="98"/>
      <c r="K48" s="63"/>
      <c r="L48" s="98"/>
      <c r="M48" s="63"/>
      <c r="N48" s="98"/>
    </row>
    <row r="49" ht="13.5" thickTop="1"/>
    <row r="50" ht="13.5">
      <c r="A50" s="27" t="s">
        <v>194</v>
      </c>
    </row>
    <row r="51" ht="13.5">
      <c r="A51" s="27"/>
    </row>
  </sheetData>
  <sheetProtection/>
  <mergeCells count="15">
    <mergeCell ref="D26:D27"/>
    <mergeCell ref="B7:N7"/>
    <mergeCell ref="B26:B27"/>
    <mergeCell ref="N47:N48"/>
    <mergeCell ref="N26:N27"/>
    <mergeCell ref="F26:F27"/>
    <mergeCell ref="L26:L27"/>
    <mergeCell ref="H26:H27"/>
    <mergeCell ref="J26:J27"/>
    <mergeCell ref="F47:F48"/>
    <mergeCell ref="B47:B48"/>
    <mergeCell ref="D47:D48"/>
    <mergeCell ref="H47:H48"/>
    <mergeCell ref="L47:L48"/>
    <mergeCell ref="J47:J48"/>
  </mergeCells>
  <printOptions/>
  <pageMargins left="0.47" right="0.16" top="0.54" bottom="0.36" header="0.24" footer="0.17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0"/>
  <sheetViews>
    <sheetView zoomScalePageLayoutView="0" workbookViewId="0" topLeftCell="A1">
      <selection activeCell="B12" sqref="B11:B12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5" customWidth="1"/>
    <col min="4" max="4" width="2.7109375" style="5" customWidth="1"/>
    <col min="5" max="5" width="15.7109375" style="5" customWidth="1"/>
    <col min="6" max="16384" width="9.140625" style="2" customWidth="1"/>
  </cols>
  <sheetData>
    <row r="1" spans="1:4" ht="18.75">
      <c r="A1" s="4" t="s">
        <v>102</v>
      </c>
      <c r="D1" s="19"/>
    </row>
    <row r="2" ht="12.75">
      <c r="D2" s="19"/>
    </row>
    <row r="3" spans="1:4" ht="14.25">
      <c r="A3" s="1" t="s">
        <v>113</v>
      </c>
      <c r="D3" s="19"/>
    </row>
    <row r="4" spans="1:4" ht="14.25">
      <c r="A4" s="1" t="s">
        <v>253</v>
      </c>
      <c r="D4" s="19"/>
    </row>
    <row r="5" spans="1:4" ht="12.75">
      <c r="A5" s="2" t="s">
        <v>111</v>
      </c>
      <c r="D5" s="19"/>
    </row>
    <row r="6" spans="1:4" ht="14.25">
      <c r="A6" s="1"/>
      <c r="D6" s="19"/>
    </row>
    <row r="7" spans="3:5" ht="12.75">
      <c r="C7" s="29" t="s">
        <v>196</v>
      </c>
      <c r="D7" s="64"/>
      <c r="E7" s="29" t="s">
        <v>134</v>
      </c>
    </row>
    <row r="8" spans="3:5" ht="12.75">
      <c r="C8" s="30" t="s">
        <v>262</v>
      </c>
      <c r="D8" s="62"/>
      <c r="E8" s="30" t="s">
        <v>262</v>
      </c>
    </row>
    <row r="9" spans="3:5" ht="12.75">
      <c r="C9" s="30" t="s">
        <v>254</v>
      </c>
      <c r="D9" s="62"/>
      <c r="E9" s="30" t="s">
        <v>255</v>
      </c>
    </row>
    <row r="10" spans="3:5" ht="12.75">
      <c r="C10" s="23" t="s">
        <v>5</v>
      </c>
      <c r="D10" s="18"/>
      <c r="E10" s="23" t="s">
        <v>5</v>
      </c>
    </row>
    <row r="11" ht="12.75">
      <c r="D11" s="19"/>
    </row>
    <row r="12" spans="1:5" ht="12.75">
      <c r="A12" s="2" t="s">
        <v>138</v>
      </c>
      <c r="C12" s="6">
        <v>11448</v>
      </c>
      <c r="D12" s="20"/>
      <c r="E12" s="6">
        <v>50644</v>
      </c>
    </row>
    <row r="13" spans="3:5" ht="12.75">
      <c r="C13" s="6"/>
      <c r="D13" s="20"/>
      <c r="E13" s="6"/>
    </row>
    <row r="14" spans="1:5" ht="12.75">
      <c r="A14" s="2" t="s">
        <v>56</v>
      </c>
      <c r="C14" s="6"/>
      <c r="D14" s="20"/>
      <c r="E14" s="6"/>
    </row>
    <row r="15" spans="2:5" ht="12.75">
      <c r="B15" s="2" t="s">
        <v>157</v>
      </c>
      <c r="C15" s="6">
        <v>6328</v>
      </c>
      <c r="D15" s="20"/>
      <c r="E15" s="6">
        <v>5494</v>
      </c>
    </row>
    <row r="16" spans="2:5" ht="12.75">
      <c r="B16" s="5" t="s">
        <v>265</v>
      </c>
      <c r="C16" s="6">
        <v>0</v>
      </c>
      <c r="D16" s="20"/>
      <c r="E16" s="6">
        <v>1377</v>
      </c>
    </row>
    <row r="17" spans="2:5" ht="12.75">
      <c r="B17" s="2" t="s">
        <v>266</v>
      </c>
      <c r="C17" s="6">
        <v>0</v>
      </c>
      <c r="D17" s="20"/>
      <c r="E17" s="6">
        <v>2</v>
      </c>
    </row>
    <row r="18" spans="2:5" ht="12.75">
      <c r="B18" s="2" t="s">
        <v>267</v>
      </c>
      <c r="C18" s="6">
        <v>0</v>
      </c>
      <c r="D18" s="20"/>
      <c r="E18" s="6">
        <v>715</v>
      </c>
    </row>
    <row r="19" spans="2:5" ht="12.75">
      <c r="B19" s="5" t="s">
        <v>268</v>
      </c>
      <c r="C19" s="6">
        <v>0</v>
      </c>
      <c r="D19" s="20"/>
      <c r="E19" s="6">
        <v>1504</v>
      </c>
    </row>
    <row r="20" spans="2:5" ht="12.75">
      <c r="B20" s="5" t="s">
        <v>289</v>
      </c>
      <c r="C20" s="6">
        <v>-408</v>
      </c>
      <c r="D20" s="20"/>
      <c r="E20" s="6">
        <v>0</v>
      </c>
    </row>
    <row r="21" spans="2:5" ht="12.75">
      <c r="B21" s="2" t="s">
        <v>270</v>
      </c>
      <c r="C21" s="6">
        <v>0</v>
      </c>
      <c r="D21" s="20"/>
      <c r="E21" s="6">
        <v>-30968</v>
      </c>
    </row>
    <row r="22" spans="2:5" ht="12.75">
      <c r="B22" s="2" t="s">
        <v>271</v>
      </c>
      <c r="C22" s="6">
        <v>0</v>
      </c>
      <c r="D22" s="20"/>
      <c r="E22" s="6">
        <v>-5021</v>
      </c>
    </row>
    <row r="23" spans="2:5" ht="12.75">
      <c r="B23" s="2" t="s">
        <v>158</v>
      </c>
      <c r="C23" s="6">
        <v>2629</v>
      </c>
      <c r="D23" s="20"/>
      <c r="E23" s="6">
        <v>2334</v>
      </c>
    </row>
    <row r="24" spans="2:5" ht="12.75">
      <c r="B24" s="2" t="s">
        <v>159</v>
      </c>
      <c r="C24" s="6">
        <v>-15</v>
      </c>
      <c r="D24" s="20"/>
      <c r="E24" s="6">
        <v>-56</v>
      </c>
    </row>
    <row r="25" spans="2:5" ht="12.75">
      <c r="B25" s="5" t="s">
        <v>245</v>
      </c>
      <c r="C25" s="6">
        <v>7</v>
      </c>
      <c r="D25" s="20"/>
      <c r="E25" s="6">
        <v>461</v>
      </c>
    </row>
    <row r="26" spans="2:5" ht="12.75">
      <c r="B26" s="5" t="s">
        <v>272</v>
      </c>
      <c r="C26" s="6">
        <v>0</v>
      </c>
      <c r="D26" s="20"/>
      <c r="E26" s="6">
        <f>-1249-166</f>
        <v>-1415</v>
      </c>
    </row>
    <row r="27" spans="2:5" ht="12.75">
      <c r="B27" s="2" t="s">
        <v>273</v>
      </c>
      <c r="C27" s="6">
        <v>0</v>
      </c>
      <c r="D27" s="20"/>
      <c r="E27" s="6">
        <v>-1651</v>
      </c>
    </row>
    <row r="28" spans="2:5" ht="12.75">
      <c r="B28" s="2" t="s">
        <v>179</v>
      </c>
      <c r="C28" s="6">
        <v>913</v>
      </c>
      <c r="D28" s="20"/>
      <c r="E28" s="6">
        <v>275</v>
      </c>
    </row>
    <row r="29" spans="2:5" ht="12.75">
      <c r="B29" s="5" t="s">
        <v>269</v>
      </c>
      <c r="C29" s="6">
        <v>25</v>
      </c>
      <c r="D29" s="20"/>
      <c r="E29" s="6">
        <v>168</v>
      </c>
    </row>
    <row r="30" spans="2:5" ht="12.75">
      <c r="B30" s="2" t="s">
        <v>178</v>
      </c>
      <c r="C30" s="6">
        <v>-158</v>
      </c>
      <c r="D30" s="20"/>
      <c r="E30" s="6">
        <v>-177</v>
      </c>
    </row>
    <row r="31" spans="3:5" ht="12.75">
      <c r="C31" s="21"/>
      <c r="D31" s="20"/>
      <c r="E31" s="21"/>
    </row>
    <row r="32" spans="1:5" ht="12.75">
      <c r="A32" s="2" t="s">
        <v>50</v>
      </c>
      <c r="C32" s="6">
        <f>SUM(C12:C31)</f>
        <v>20769</v>
      </c>
      <c r="D32" s="20"/>
      <c r="E32" s="6">
        <f>SUM(E12:E31)</f>
        <v>23686</v>
      </c>
    </row>
    <row r="33" spans="3:5" ht="12.75">
      <c r="C33" s="6"/>
      <c r="D33" s="20"/>
      <c r="E33" s="6"/>
    </row>
    <row r="34" spans="1:5" ht="12.75">
      <c r="A34" s="2" t="s">
        <v>26</v>
      </c>
      <c r="C34" s="6"/>
      <c r="D34" s="20"/>
      <c r="E34" s="6"/>
    </row>
    <row r="35" spans="2:5" ht="12.75">
      <c r="B35" s="2" t="s">
        <v>24</v>
      </c>
      <c r="C35" s="6">
        <v>9081</v>
      </c>
      <c r="D35" s="20"/>
      <c r="E35" s="6">
        <v>-50368</v>
      </c>
    </row>
    <row r="36" spans="2:5" ht="12.75">
      <c r="B36" s="2" t="s">
        <v>25</v>
      </c>
      <c r="C36" s="6">
        <v>-9994</v>
      </c>
      <c r="D36" s="20"/>
      <c r="E36" s="6">
        <v>19807</v>
      </c>
    </row>
    <row r="37" spans="3:5" ht="12.75">
      <c r="C37" s="21"/>
      <c r="D37" s="20"/>
      <c r="E37" s="21"/>
    </row>
    <row r="38" spans="1:5" ht="12.75">
      <c r="A38" s="2" t="s">
        <v>67</v>
      </c>
      <c r="C38" s="20">
        <f>SUM(C32:C36)</f>
        <v>19856</v>
      </c>
      <c r="D38" s="20"/>
      <c r="E38" s="20">
        <f>SUM(E32:E36)</f>
        <v>-6875</v>
      </c>
    </row>
    <row r="39" spans="3:5" ht="12.75">
      <c r="C39" s="6"/>
      <c r="D39" s="20"/>
      <c r="E39" s="6"/>
    </row>
    <row r="40" spans="1:5" ht="12.75">
      <c r="A40" s="2" t="s">
        <v>286</v>
      </c>
      <c r="C40" s="6">
        <v>138</v>
      </c>
      <c r="D40" s="20"/>
      <c r="E40" s="6">
        <v>0</v>
      </c>
    </row>
    <row r="41" spans="1:5" ht="12.75">
      <c r="A41" s="2" t="s">
        <v>27</v>
      </c>
      <c r="C41" s="6">
        <v>-361</v>
      </c>
      <c r="D41" s="20"/>
      <c r="E41" s="6">
        <v>-17</v>
      </c>
    </row>
    <row r="42" spans="1:5" ht="12.75">
      <c r="A42" s="2" t="s">
        <v>264</v>
      </c>
      <c r="C42" s="6">
        <v>0</v>
      </c>
      <c r="D42" s="20"/>
      <c r="E42" s="6">
        <v>2</v>
      </c>
    </row>
    <row r="43" spans="3:5" ht="12.75">
      <c r="C43" s="21"/>
      <c r="D43" s="20"/>
      <c r="E43" s="21"/>
    </row>
    <row r="44" spans="1:5" ht="12.75">
      <c r="A44" s="2" t="s">
        <v>51</v>
      </c>
      <c r="C44" s="31">
        <f>SUM(C38:C43)</f>
        <v>19633</v>
      </c>
      <c r="D44" s="20"/>
      <c r="E44" s="31">
        <f>SUM(E38:E43)</f>
        <v>-6890</v>
      </c>
    </row>
    <row r="45" spans="3:5" ht="12.75">
      <c r="C45" s="6"/>
      <c r="D45" s="20"/>
      <c r="E45" s="6"/>
    </row>
    <row r="46" spans="1:5" ht="12.75">
      <c r="A46" s="2" t="s">
        <v>57</v>
      </c>
      <c r="C46" s="6"/>
      <c r="D46" s="20"/>
      <c r="E46" s="6"/>
    </row>
    <row r="47" spans="2:5" ht="12.75">
      <c r="B47" s="2" t="s">
        <v>30</v>
      </c>
      <c r="C47" s="6">
        <v>-33933</v>
      </c>
      <c r="D47" s="20"/>
      <c r="E47" s="6">
        <v>-1986</v>
      </c>
    </row>
    <row r="48" spans="2:5" ht="12.75">
      <c r="B48" s="2" t="s">
        <v>31</v>
      </c>
      <c r="C48" s="6">
        <v>210</v>
      </c>
      <c r="D48" s="20"/>
      <c r="E48" s="6">
        <v>372</v>
      </c>
    </row>
    <row r="49" spans="2:5" ht="12.75">
      <c r="B49" s="2" t="s">
        <v>287</v>
      </c>
      <c r="C49" s="6"/>
      <c r="D49" s="20"/>
      <c r="E49" s="6"/>
    </row>
    <row r="50" spans="2:5" ht="12.75">
      <c r="B50" s="2" t="s">
        <v>288</v>
      </c>
      <c r="C50" s="6">
        <v>2385</v>
      </c>
      <c r="D50" s="20"/>
      <c r="E50" s="6">
        <v>0</v>
      </c>
    </row>
    <row r="51" spans="2:5" ht="12.75">
      <c r="B51" s="2" t="s">
        <v>29</v>
      </c>
      <c r="C51" s="6">
        <v>15</v>
      </c>
      <c r="D51" s="20"/>
      <c r="E51" s="6">
        <v>56</v>
      </c>
    </row>
    <row r="52" spans="2:5" ht="12.75">
      <c r="B52" s="5" t="s">
        <v>142</v>
      </c>
      <c r="C52" s="6">
        <v>19</v>
      </c>
      <c r="D52" s="20"/>
      <c r="E52" s="6">
        <v>-190</v>
      </c>
    </row>
    <row r="53" spans="2:5" ht="12.75">
      <c r="B53" s="5"/>
      <c r="C53" s="6"/>
      <c r="D53" s="20"/>
      <c r="E53" s="6"/>
    </row>
    <row r="54" spans="1:5" ht="12.75">
      <c r="A54" s="2" t="s">
        <v>52</v>
      </c>
      <c r="B54" s="5"/>
      <c r="C54" s="31">
        <f>SUM(C47:C53)</f>
        <v>-31304</v>
      </c>
      <c r="D54" s="20"/>
      <c r="E54" s="31">
        <f>SUM(E47:E53)</f>
        <v>-1748</v>
      </c>
    </row>
    <row r="55" spans="2:5" ht="12.75">
      <c r="B55" s="5"/>
      <c r="C55" s="6"/>
      <c r="D55" s="20"/>
      <c r="E55" s="6"/>
    </row>
    <row r="56" spans="1:5" ht="12.75">
      <c r="A56" s="2" t="s">
        <v>58</v>
      </c>
      <c r="B56" s="5"/>
      <c r="C56" s="6"/>
      <c r="D56" s="20"/>
      <c r="E56" s="6"/>
    </row>
    <row r="57" spans="2:5" ht="12.75">
      <c r="B57" s="5" t="s">
        <v>32</v>
      </c>
      <c r="C57" s="6">
        <v>-18502</v>
      </c>
      <c r="D57" s="20"/>
      <c r="E57" s="6">
        <f>-11889-170</f>
        <v>-12059</v>
      </c>
    </row>
    <row r="58" spans="2:5" ht="12.75">
      <c r="B58" s="5" t="s">
        <v>28</v>
      </c>
      <c r="C58" s="6">
        <v>-2629</v>
      </c>
      <c r="D58" s="20"/>
      <c r="E58" s="6">
        <v>-2334</v>
      </c>
    </row>
    <row r="59" spans="2:5" ht="12.75">
      <c r="B59" s="5" t="s">
        <v>139</v>
      </c>
      <c r="C59" s="6">
        <v>0</v>
      </c>
      <c r="D59" s="20"/>
      <c r="E59" s="6">
        <v>21017</v>
      </c>
    </row>
    <row r="60" spans="2:5" ht="12.75">
      <c r="B60" s="5" t="s">
        <v>214</v>
      </c>
      <c r="C60" s="6">
        <v>1134</v>
      </c>
      <c r="D60" s="20"/>
      <c r="E60" s="6">
        <v>0</v>
      </c>
    </row>
    <row r="61" spans="2:5" ht="12.75">
      <c r="B61" s="5" t="s">
        <v>180</v>
      </c>
      <c r="C61" s="6">
        <v>24200</v>
      </c>
      <c r="D61" s="20"/>
      <c r="E61" s="6">
        <v>4000</v>
      </c>
    </row>
    <row r="62" spans="2:5" ht="12.75">
      <c r="B62" s="2" t="s">
        <v>252</v>
      </c>
      <c r="C62" s="6">
        <v>-7</v>
      </c>
      <c r="D62" s="20"/>
      <c r="E62" s="6">
        <v>0</v>
      </c>
    </row>
    <row r="63" spans="2:5" ht="12.75">
      <c r="B63" s="5"/>
      <c r="C63" s="6"/>
      <c r="D63" s="20"/>
      <c r="E63" s="6"/>
    </row>
    <row r="64" spans="1:5" ht="12.75">
      <c r="A64" s="2" t="s">
        <v>53</v>
      </c>
      <c r="B64" s="5"/>
      <c r="C64" s="31">
        <f>SUM(C57:C63)</f>
        <v>4196</v>
      </c>
      <c r="D64" s="20"/>
      <c r="E64" s="31">
        <f>SUM(E57:E63)</f>
        <v>10624</v>
      </c>
    </row>
    <row r="65" spans="2:5" ht="12.75">
      <c r="B65" s="5"/>
      <c r="C65" s="6"/>
      <c r="D65" s="20"/>
      <c r="E65" s="6"/>
    </row>
    <row r="66" spans="1:5" ht="12.75">
      <c r="A66" s="2" t="s">
        <v>54</v>
      </c>
      <c r="B66" s="5"/>
      <c r="C66" s="6">
        <f>C44+C54+C64</f>
        <v>-7475</v>
      </c>
      <c r="D66" s="20"/>
      <c r="E66" s="6">
        <f>E44+E54+E64</f>
        <v>1986</v>
      </c>
    </row>
    <row r="67" spans="2:5" ht="12.75">
      <c r="B67" s="5"/>
      <c r="C67" s="6"/>
      <c r="D67" s="20"/>
      <c r="E67" s="6"/>
    </row>
    <row r="68" spans="1:5" ht="12.75">
      <c r="A68" s="2" t="s">
        <v>33</v>
      </c>
      <c r="B68" s="5"/>
      <c r="C68" s="6">
        <v>-260</v>
      </c>
      <c r="D68" s="20"/>
      <c r="E68" s="6">
        <v>-2246</v>
      </c>
    </row>
    <row r="69" spans="2:5" ht="12.75">
      <c r="B69" s="5"/>
      <c r="C69" s="6"/>
      <c r="D69" s="20"/>
      <c r="E69" s="6"/>
    </row>
    <row r="70" spans="1:5" ht="13.5" thickBot="1">
      <c r="A70" s="2" t="s">
        <v>55</v>
      </c>
      <c r="B70" s="5"/>
      <c r="C70" s="7">
        <f>C66+C68</f>
        <v>-7735</v>
      </c>
      <c r="D70" s="20"/>
      <c r="E70" s="7">
        <f>E66+E68</f>
        <v>-260</v>
      </c>
    </row>
    <row r="71" spans="2:5" ht="13.5" thickTop="1">
      <c r="B71" s="5"/>
      <c r="C71" s="6"/>
      <c r="D71" s="20"/>
      <c r="E71" s="6"/>
    </row>
    <row r="72" spans="1:5" ht="12.75">
      <c r="A72" s="2" t="s">
        <v>76</v>
      </c>
      <c r="B72" s="5"/>
      <c r="C72" s="6"/>
      <c r="D72" s="20"/>
      <c r="E72" s="6"/>
    </row>
    <row r="73" spans="2:5" ht="12.75">
      <c r="B73" s="5"/>
      <c r="C73" s="6"/>
      <c r="D73" s="20"/>
      <c r="E73" s="6"/>
    </row>
    <row r="74" spans="1:5" ht="12.75">
      <c r="A74" s="2" t="s">
        <v>69</v>
      </c>
      <c r="B74" s="5"/>
      <c r="C74" s="6">
        <v>3018</v>
      </c>
      <c r="D74" s="20"/>
      <c r="E74" s="6">
        <v>3057</v>
      </c>
    </row>
    <row r="75" spans="1:5" ht="12.75">
      <c r="A75" s="2" t="s">
        <v>105</v>
      </c>
      <c r="B75" s="5"/>
      <c r="C75" s="21">
        <v>221</v>
      </c>
      <c r="D75" s="20"/>
      <c r="E75" s="21">
        <v>240</v>
      </c>
    </row>
    <row r="76" spans="1:5" ht="12.75">
      <c r="A76" s="2" t="s">
        <v>71</v>
      </c>
      <c r="B76" s="5"/>
      <c r="C76" s="6">
        <f>SUM(C74:C75)</f>
        <v>3239</v>
      </c>
      <c r="D76" s="20"/>
      <c r="E76" s="6">
        <f>SUM(E74:E75)</f>
        <v>3297</v>
      </c>
    </row>
    <row r="77" spans="1:5" ht="12.75">
      <c r="A77" s="2" t="s">
        <v>70</v>
      </c>
      <c r="B77" s="5"/>
      <c r="C77" s="6">
        <v>-10753</v>
      </c>
      <c r="D77" s="20"/>
      <c r="E77" s="6">
        <v>-3317</v>
      </c>
    </row>
    <row r="78" spans="1:5" ht="12.75">
      <c r="A78" s="5" t="s">
        <v>143</v>
      </c>
      <c r="B78" s="5"/>
      <c r="C78" s="6">
        <v>-221</v>
      </c>
      <c r="D78" s="20"/>
      <c r="E78" s="6">
        <v>-240</v>
      </c>
    </row>
    <row r="79" spans="3:5" ht="13.5" thickBot="1">
      <c r="C79" s="7">
        <f>SUM(C76:C78)</f>
        <v>-7735</v>
      </c>
      <c r="D79" s="20"/>
      <c r="E79" s="7">
        <f>SUM(E76:E78)</f>
        <v>-260</v>
      </c>
    </row>
    <row r="80" spans="3:5" ht="13.5" thickTop="1">
      <c r="C80" s="6"/>
      <c r="D80" s="20"/>
      <c r="E80" s="6"/>
    </row>
    <row r="81" spans="1:4" ht="13.5">
      <c r="A81" s="3" t="s">
        <v>128</v>
      </c>
      <c r="D81" s="19"/>
    </row>
    <row r="82" spans="1:4" ht="13.5">
      <c r="A82" s="3" t="s">
        <v>195</v>
      </c>
      <c r="D82" s="19"/>
    </row>
    <row r="83" ht="12.75">
      <c r="D83" s="19"/>
    </row>
    <row r="84" ht="12.75">
      <c r="D84" s="19"/>
    </row>
    <row r="85" ht="12.75">
      <c r="D85" s="19"/>
    </row>
    <row r="86" ht="12.75">
      <c r="D86" s="19"/>
    </row>
    <row r="87" ht="12.75">
      <c r="D87" s="19"/>
    </row>
    <row r="88" ht="12.75">
      <c r="D88" s="19"/>
    </row>
    <row r="89" ht="12.75">
      <c r="D89" s="19"/>
    </row>
    <row r="90" ht="12.75">
      <c r="D90" s="19"/>
    </row>
    <row r="91" ht="12.75">
      <c r="D91" s="19"/>
    </row>
    <row r="92" ht="12.75">
      <c r="D92" s="19"/>
    </row>
    <row r="93" ht="12.75">
      <c r="D93" s="19"/>
    </row>
    <row r="94" ht="12.75">
      <c r="D94" s="19"/>
    </row>
    <row r="95" ht="12.75">
      <c r="D95" s="19"/>
    </row>
    <row r="96" ht="12.75">
      <c r="D96" s="19"/>
    </row>
    <row r="97" ht="12.75">
      <c r="D97" s="19"/>
    </row>
    <row r="98" ht="12.75">
      <c r="D98" s="19"/>
    </row>
    <row r="99" ht="12.75">
      <c r="D99" s="19"/>
    </row>
    <row r="100" ht="12.75">
      <c r="D100" s="19"/>
    </row>
    <row r="101" ht="12.75">
      <c r="D101" s="19"/>
    </row>
    <row r="102" ht="12.75">
      <c r="D102" s="19"/>
    </row>
    <row r="103" ht="12.75">
      <c r="D103" s="19"/>
    </row>
    <row r="104" ht="12.75">
      <c r="D104" s="19"/>
    </row>
    <row r="105" ht="12.75">
      <c r="D105" s="19"/>
    </row>
    <row r="106" ht="12.75">
      <c r="D106" s="19"/>
    </row>
    <row r="107" ht="12.75">
      <c r="D107" s="19"/>
    </row>
    <row r="108" ht="12.75">
      <c r="D108" s="19"/>
    </row>
    <row r="109" ht="12.75">
      <c r="D109" s="19"/>
    </row>
    <row r="110" ht="12.75">
      <c r="D110" s="19"/>
    </row>
    <row r="111" ht="12.75">
      <c r="D111" s="19"/>
    </row>
    <row r="112" ht="12.75">
      <c r="D112" s="19"/>
    </row>
    <row r="113" ht="12.75">
      <c r="D113" s="19"/>
    </row>
    <row r="114" ht="12.75">
      <c r="D114" s="19"/>
    </row>
    <row r="115" ht="12.75">
      <c r="D115" s="19"/>
    </row>
    <row r="116" ht="12.75">
      <c r="D116" s="19"/>
    </row>
    <row r="117" ht="12.75">
      <c r="D117" s="19"/>
    </row>
    <row r="118" ht="12.75">
      <c r="D118" s="19"/>
    </row>
    <row r="119" ht="12.75">
      <c r="D119" s="19"/>
    </row>
    <row r="120" ht="12.75">
      <c r="D120" s="19"/>
    </row>
    <row r="121" ht="12.75">
      <c r="D121" s="19"/>
    </row>
    <row r="122" ht="12.75">
      <c r="D122" s="19"/>
    </row>
    <row r="123" ht="12.75">
      <c r="D123" s="19"/>
    </row>
    <row r="124" ht="12.75">
      <c r="D124" s="19"/>
    </row>
    <row r="125" ht="12.75">
      <c r="D125" s="19"/>
    </row>
    <row r="126" ht="12.75">
      <c r="D126" s="19"/>
    </row>
    <row r="127" ht="12.75">
      <c r="D127" s="19"/>
    </row>
    <row r="128" ht="12.75">
      <c r="D128" s="19"/>
    </row>
    <row r="129" ht="12.75">
      <c r="D129" s="19"/>
    </row>
    <row r="130" ht="12.75">
      <c r="D130" s="19"/>
    </row>
    <row r="131" ht="12.75">
      <c r="D131" s="19"/>
    </row>
    <row r="132" ht="12.75">
      <c r="D132" s="19"/>
    </row>
    <row r="133" ht="12.75">
      <c r="D133" s="19"/>
    </row>
    <row r="134" ht="12.75">
      <c r="D134" s="19"/>
    </row>
    <row r="135" ht="12.75">
      <c r="D135" s="19"/>
    </row>
    <row r="136" ht="12.75">
      <c r="D136" s="19"/>
    </row>
    <row r="137" ht="12.75">
      <c r="D137" s="19"/>
    </row>
    <row r="138" ht="12.75">
      <c r="D138" s="19"/>
    </row>
    <row r="139" ht="12.75">
      <c r="D139" s="19"/>
    </row>
    <row r="140" ht="12.75">
      <c r="D140" s="19"/>
    </row>
  </sheetData>
  <sheetProtection/>
  <printOptions/>
  <pageMargins left="0.5118110236220472" right="0.11811023622047245" top="0.35433070866141736" bottom="0.11811023622047245" header="0.5118110236220472" footer="0.17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1"/>
  <sheetViews>
    <sheetView view="pageBreakPreview" zoomScaleSheetLayoutView="100" zoomScalePageLayoutView="0" workbookViewId="0" topLeftCell="A1">
      <selection activeCell="G143" sqref="G143"/>
    </sheetView>
  </sheetViews>
  <sheetFormatPr defaultColWidth="9.140625" defaultRowHeight="12.75"/>
  <cols>
    <col min="1" max="1" width="7.7109375" style="5" customWidth="1"/>
    <col min="2" max="2" width="3.7109375" style="5" customWidth="1"/>
    <col min="3" max="3" width="28.421875" style="5" customWidth="1"/>
    <col min="4" max="4" width="13.140625" style="5" customWidth="1"/>
    <col min="5" max="5" width="14.00390625" style="5" customWidth="1"/>
    <col min="6" max="6" width="16.00390625" style="5" customWidth="1"/>
    <col min="7" max="7" width="16.8515625" style="5" customWidth="1"/>
    <col min="8" max="8" width="13.7109375" style="5" customWidth="1"/>
    <col min="9" max="9" width="14.8515625" style="5" customWidth="1"/>
    <col min="10" max="16384" width="9.140625" style="5" customWidth="1"/>
  </cols>
  <sheetData>
    <row r="1" spans="1:2" ht="18.75">
      <c r="A1" s="22" t="s">
        <v>102</v>
      </c>
      <c r="B1" s="8"/>
    </row>
    <row r="2" ht="12.75">
      <c r="A2" s="26"/>
    </row>
    <row r="3" spans="1:2" ht="15.75">
      <c r="A3" s="44" t="s">
        <v>34</v>
      </c>
      <c r="B3" s="8"/>
    </row>
    <row r="4" spans="1:2" ht="15.75">
      <c r="A4" s="44" t="s">
        <v>253</v>
      </c>
      <c r="B4" s="8"/>
    </row>
    <row r="5" spans="1:8" ht="15">
      <c r="A5" s="33"/>
      <c r="B5" s="33"/>
      <c r="C5" s="33"/>
      <c r="D5" s="33"/>
      <c r="E5" s="33"/>
      <c r="F5" s="33"/>
      <c r="G5" s="33"/>
      <c r="H5" s="33"/>
    </row>
    <row r="6" spans="1:8" ht="15">
      <c r="A6" s="33"/>
      <c r="B6" s="33"/>
      <c r="C6" s="33"/>
      <c r="D6" s="33"/>
      <c r="E6" s="33" t="s">
        <v>109</v>
      </c>
      <c r="F6" s="33"/>
      <c r="G6" s="33"/>
      <c r="H6" s="33"/>
    </row>
    <row r="7" spans="1:8" ht="15">
      <c r="A7" s="32">
        <v>1</v>
      </c>
      <c r="B7" s="32"/>
      <c r="C7" s="8" t="s">
        <v>35</v>
      </c>
      <c r="D7" s="33"/>
      <c r="E7" s="33"/>
      <c r="F7" s="33"/>
      <c r="G7" s="33"/>
      <c r="H7" s="33"/>
    </row>
    <row r="8" spans="1:8" ht="15">
      <c r="A8" s="32"/>
      <c r="B8" s="32"/>
      <c r="C8" s="33"/>
      <c r="D8" s="33"/>
      <c r="E8" s="33"/>
      <c r="F8" s="33"/>
      <c r="G8" s="33"/>
      <c r="H8" s="33"/>
    </row>
    <row r="9" spans="1:8" ht="15">
      <c r="A9" s="32"/>
      <c r="B9" s="32"/>
      <c r="C9" s="33" t="s">
        <v>181</v>
      </c>
      <c r="D9" s="33"/>
      <c r="E9" s="33"/>
      <c r="F9" s="33"/>
      <c r="G9" s="33"/>
      <c r="H9" s="33"/>
    </row>
    <row r="10" spans="1:8" ht="15">
      <c r="A10" s="32"/>
      <c r="B10" s="32"/>
      <c r="C10" s="33" t="s">
        <v>185</v>
      </c>
      <c r="D10" s="33"/>
      <c r="E10" s="33"/>
      <c r="F10" s="33"/>
      <c r="G10" s="33"/>
      <c r="H10" s="33"/>
    </row>
    <row r="11" spans="1:8" ht="15">
      <c r="A11" s="32"/>
      <c r="B11" s="32"/>
      <c r="C11" s="33" t="s">
        <v>145</v>
      </c>
      <c r="D11" s="33"/>
      <c r="E11" s="33"/>
      <c r="F11" s="33"/>
      <c r="G11" s="33"/>
      <c r="H11" s="33"/>
    </row>
    <row r="12" spans="1:8" ht="15">
      <c r="A12" s="32"/>
      <c r="B12" s="32"/>
      <c r="C12" s="33"/>
      <c r="D12" s="33"/>
      <c r="E12" s="33"/>
      <c r="F12" s="33"/>
      <c r="G12" s="33"/>
      <c r="H12" s="33"/>
    </row>
    <row r="13" spans="1:8" ht="15">
      <c r="A13" s="32"/>
      <c r="B13" s="32"/>
      <c r="C13" s="33" t="s">
        <v>167</v>
      </c>
      <c r="D13" s="33"/>
      <c r="E13" s="33"/>
      <c r="F13" s="33"/>
      <c r="G13" s="33"/>
      <c r="H13" s="33"/>
    </row>
    <row r="14" spans="1:8" ht="15">
      <c r="A14" s="32"/>
      <c r="B14" s="32"/>
      <c r="C14" s="33" t="s">
        <v>201</v>
      </c>
      <c r="D14" s="33"/>
      <c r="E14" s="33"/>
      <c r="F14" s="33"/>
      <c r="G14" s="33"/>
      <c r="H14" s="33"/>
    </row>
    <row r="15" spans="1:8" ht="15">
      <c r="A15" s="32"/>
      <c r="B15" s="32"/>
      <c r="C15" s="33" t="s">
        <v>168</v>
      </c>
      <c r="D15" s="33"/>
      <c r="E15" s="33"/>
      <c r="F15" s="33"/>
      <c r="G15" s="33"/>
      <c r="H15" s="33"/>
    </row>
    <row r="16" spans="1:8" ht="15">
      <c r="A16" s="32"/>
      <c r="B16" s="32"/>
      <c r="C16" s="33" t="s">
        <v>169</v>
      </c>
      <c r="D16" s="33"/>
      <c r="E16" s="33"/>
      <c r="F16" s="33"/>
      <c r="G16" s="33"/>
      <c r="H16" s="33"/>
    </row>
    <row r="17" spans="1:8" ht="15">
      <c r="A17" s="32"/>
      <c r="B17" s="32"/>
      <c r="C17" s="33" t="s">
        <v>197</v>
      </c>
      <c r="D17" s="33"/>
      <c r="E17" s="33"/>
      <c r="F17" s="33"/>
      <c r="G17" s="33"/>
      <c r="H17" s="33"/>
    </row>
    <row r="18" spans="1:8" ht="15">
      <c r="A18" s="32"/>
      <c r="B18" s="32"/>
      <c r="C18" s="33"/>
      <c r="D18" s="33"/>
      <c r="E18" s="33"/>
      <c r="F18" s="33"/>
      <c r="G18" s="33"/>
      <c r="H18" s="33"/>
    </row>
    <row r="19" spans="1:8" ht="15">
      <c r="A19" s="32"/>
      <c r="B19" s="32"/>
      <c r="C19" s="33"/>
      <c r="D19" s="33"/>
      <c r="E19" s="33"/>
      <c r="F19" s="33"/>
      <c r="G19" s="33"/>
      <c r="H19" s="33"/>
    </row>
    <row r="20" spans="1:8" ht="15">
      <c r="A20" s="32">
        <v>2</v>
      </c>
      <c r="B20" s="32"/>
      <c r="C20" s="8" t="s">
        <v>80</v>
      </c>
      <c r="D20" s="33"/>
      <c r="E20" s="33"/>
      <c r="F20" s="33"/>
      <c r="G20" s="33"/>
      <c r="H20" s="33"/>
    </row>
    <row r="21" spans="1:8" ht="15">
      <c r="A21" s="32"/>
      <c r="B21" s="32"/>
      <c r="C21" s="33"/>
      <c r="D21" s="33"/>
      <c r="E21" s="33"/>
      <c r="F21" s="33"/>
      <c r="G21" s="33"/>
      <c r="H21" s="33"/>
    </row>
    <row r="22" spans="1:8" ht="15">
      <c r="A22" s="32"/>
      <c r="B22" s="32"/>
      <c r="C22" s="33" t="s">
        <v>146</v>
      </c>
      <c r="D22" s="33"/>
      <c r="E22" s="33"/>
      <c r="F22" s="33"/>
      <c r="G22" s="33"/>
      <c r="H22" s="33"/>
    </row>
    <row r="23" spans="1:8" ht="15">
      <c r="A23" s="32"/>
      <c r="B23" s="32"/>
      <c r="C23" s="33" t="s">
        <v>202</v>
      </c>
      <c r="D23" s="33"/>
      <c r="E23" s="33"/>
      <c r="F23" s="33"/>
      <c r="G23" s="33"/>
      <c r="H23" s="33"/>
    </row>
    <row r="24" spans="1:8" ht="15">
      <c r="A24" s="32"/>
      <c r="B24" s="34"/>
      <c r="C24" s="33" t="s">
        <v>170</v>
      </c>
      <c r="D24" s="33"/>
      <c r="E24" s="33"/>
      <c r="F24" s="33"/>
      <c r="G24" s="33"/>
      <c r="H24" s="33"/>
    </row>
    <row r="25" spans="1:8" ht="15">
      <c r="A25" s="32"/>
      <c r="B25" s="34"/>
      <c r="C25" s="33" t="s">
        <v>203</v>
      </c>
      <c r="D25" s="33"/>
      <c r="E25" s="33"/>
      <c r="F25" s="33"/>
      <c r="G25" s="33"/>
      <c r="H25" s="33"/>
    </row>
    <row r="26" spans="1:8" ht="15">
      <c r="A26" s="32"/>
      <c r="B26" s="34"/>
      <c r="C26" s="33"/>
      <c r="D26" s="33"/>
      <c r="E26" s="33"/>
      <c r="F26" s="33"/>
      <c r="G26" s="33"/>
      <c r="H26" s="33"/>
    </row>
    <row r="27" spans="1:8" ht="15">
      <c r="A27" s="32"/>
      <c r="B27" s="34"/>
      <c r="C27" s="33"/>
      <c r="D27" s="33"/>
      <c r="E27" s="33"/>
      <c r="F27" s="33"/>
      <c r="G27" s="33"/>
      <c r="H27" s="33"/>
    </row>
    <row r="28" spans="1:8" ht="15">
      <c r="A28" s="32">
        <v>3</v>
      </c>
      <c r="B28" s="32"/>
      <c r="C28" s="8" t="s">
        <v>68</v>
      </c>
      <c r="D28" s="33"/>
      <c r="E28" s="33"/>
      <c r="F28" s="33"/>
      <c r="G28" s="33"/>
      <c r="H28" s="33"/>
    </row>
    <row r="29" spans="1:8" ht="15">
      <c r="A29" s="32"/>
      <c r="B29" s="32"/>
      <c r="C29" s="33"/>
      <c r="D29" s="33"/>
      <c r="E29" s="33"/>
      <c r="F29" s="33"/>
      <c r="G29" s="33"/>
      <c r="H29" s="33"/>
    </row>
    <row r="30" spans="1:8" ht="15">
      <c r="A30" s="32"/>
      <c r="B30" s="32"/>
      <c r="C30" s="33" t="s">
        <v>198</v>
      </c>
      <c r="D30" s="33"/>
      <c r="E30" s="33"/>
      <c r="F30" s="33"/>
      <c r="G30" s="33"/>
      <c r="H30" s="33"/>
    </row>
    <row r="31" spans="1:8" ht="15">
      <c r="A31" s="32"/>
      <c r="B31" s="32"/>
      <c r="C31" s="33" t="s">
        <v>171</v>
      </c>
      <c r="D31" s="33"/>
      <c r="E31" s="33"/>
      <c r="F31" s="33"/>
      <c r="G31" s="33"/>
      <c r="H31" s="33"/>
    </row>
    <row r="32" spans="1:8" ht="15">
      <c r="A32" s="32"/>
      <c r="B32" s="32"/>
      <c r="C32" s="33"/>
      <c r="D32" s="33"/>
      <c r="E32" s="33"/>
      <c r="F32" s="33"/>
      <c r="G32" s="33"/>
      <c r="H32" s="33"/>
    </row>
    <row r="33" spans="1:8" ht="15">
      <c r="A33" s="32"/>
      <c r="B33" s="32"/>
      <c r="C33" s="33"/>
      <c r="D33" s="33"/>
      <c r="E33" s="33"/>
      <c r="F33" s="33"/>
      <c r="G33" s="33"/>
      <c r="H33" s="33"/>
    </row>
    <row r="34" spans="1:8" ht="15">
      <c r="A34" s="32">
        <v>4</v>
      </c>
      <c r="B34" s="32"/>
      <c r="C34" s="8" t="s">
        <v>36</v>
      </c>
      <c r="D34" s="33"/>
      <c r="E34" s="33"/>
      <c r="F34" s="33"/>
      <c r="G34" s="33"/>
      <c r="H34" s="33"/>
    </row>
    <row r="35" spans="1:8" ht="15">
      <c r="A35" s="32"/>
      <c r="B35" s="32"/>
      <c r="C35" s="33"/>
      <c r="D35" s="33"/>
      <c r="E35" s="33"/>
      <c r="F35" s="33"/>
      <c r="G35" s="33"/>
      <c r="H35" s="33"/>
    </row>
    <row r="36" spans="1:8" ht="15">
      <c r="A36" s="32"/>
      <c r="B36" s="32"/>
      <c r="C36" s="33" t="s">
        <v>276</v>
      </c>
      <c r="D36" s="33"/>
      <c r="E36" s="33"/>
      <c r="F36" s="33"/>
      <c r="G36" s="33"/>
      <c r="H36" s="33"/>
    </row>
    <row r="37" spans="1:8" ht="15">
      <c r="A37" s="32"/>
      <c r="B37" s="32"/>
      <c r="C37" s="33" t="s">
        <v>277</v>
      </c>
      <c r="D37" s="33"/>
      <c r="E37" s="33"/>
      <c r="F37" s="33"/>
      <c r="G37" s="33"/>
      <c r="H37" s="33"/>
    </row>
    <row r="38" spans="1:8" ht="15">
      <c r="A38" s="32"/>
      <c r="B38" s="32"/>
      <c r="C38" s="33"/>
      <c r="D38" s="33"/>
      <c r="E38" s="33"/>
      <c r="F38" s="33"/>
      <c r="G38" s="33"/>
      <c r="H38" s="33"/>
    </row>
    <row r="39" spans="1:8" ht="15">
      <c r="A39" s="32"/>
      <c r="B39" s="32"/>
      <c r="C39" s="33"/>
      <c r="D39" s="33"/>
      <c r="E39" s="33" t="s">
        <v>106</v>
      </c>
      <c r="F39" s="33"/>
      <c r="G39" s="33"/>
      <c r="H39" s="33"/>
    </row>
    <row r="40" spans="1:8" ht="15">
      <c r="A40" s="32">
        <v>5</v>
      </c>
      <c r="B40" s="32"/>
      <c r="C40" s="8" t="s">
        <v>90</v>
      </c>
      <c r="D40" s="33"/>
      <c r="E40" s="33"/>
      <c r="F40" s="33"/>
      <c r="G40" s="33"/>
      <c r="H40" s="33"/>
    </row>
    <row r="41" spans="1:8" ht="15">
      <c r="A41" s="32"/>
      <c r="B41" s="32"/>
      <c r="C41" s="33"/>
      <c r="D41" s="33"/>
      <c r="E41" s="33"/>
      <c r="F41" s="33"/>
      <c r="G41" s="33"/>
      <c r="H41" s="33"/>
    </row>
    <row r="42" spans="1:8" ht="15">
      <c r="A42" s="32"/>
      <c r="B42" s="32"/>
      <c r="C42" s="33" t="s">
        <v>147</v>
      </c>
      <c r="D42" s="33"/>
      <c r="E42" s="33"/>
      <c r="F42" s="33"/>
      <c r="G42" s="33"/>
      <c r="H42" s="33"/>
    </row>
    <row r="43" spans="1:8" ht="15">
      <c r="A43" s="32"/>
      <c r="B43" s="32"/>
      <c r="C43" s="33" t="s">
        <v>199</v>
      </c>
      <c r="D43" s="33"/>
      <c r="E43" s="33"/>
      <c r="F43" s="33"/>
      <c r="G43" s="33"/>
      <c r="H43" s="33"/>
    </row>
    <row r="44" spans="1:8" ht="15">
      <c r="A44" s="32"/>
      <c r="B44" s="32"/>
      <c r="C44" s="49"/>
      <c r="D44" s="33"/>
      <c r="E44" s="33"/>
      <c r="F44" s="33"/>
      <c r="G44" s="33"/>
      <c r="H44" s="33"/>
    </row>
    <row r="45" spans="1:8" ht="15">
      <c r="A45" s="32"/>
      <c r="B45" s="32"/>
      <c r="C45" s="33"/>
      <c r="D45" s="33"/>
      <c r="E45" s="33"/>
      <c r="F45" s="33"/>
      <c r="G45" s="33"/>
      <c r="H45" s="33"/>
    </row>
    <row r="46" spans="1:8" ht="15">
      <c r="A46" s="32">
        <v>6</v>
      </c>
      <c r="B46" s="32"/>
      <c r="C46" s="8" t="s">
        <v>49</v>
      </c>
      <c r="D46" s="33"/>
      <c r="E46" s="33"/>
      <c r="F46" s="33"/>
      <c r="G46" s="33"/>
      <c r="H46" s="33"/>
    </row>
    <row r="47" spans="1:8" ht="15">
      <c r="A47" s="32"/>
      <c r="B47" s="32"/>
      <c r="C47" s="33"/>
      <c r="D47" s="33"/>
      <c r="E47" s="33"/>
      <c r="F47" s="33"/>
      <c r="G47" s="33"/>
      <c r="H47" s="33"/>
    </row>
    <row r="48" spans="1:8" ht="15">
      <c r="A48" s="32"/>
      <c r="B48" s="32"/>
      <c r="C48" s="33" t="s">
        <v>148</v>
      </c>
      <c r="D48" s="33"/>
      <c r="E48" s="33"/>
      <c r="F48" s="33"/>
      <c r="G48" s="33"/>
      <c r="H48" s="33"/>
    </row>
    <row r="49" spans="1:8" ht="15">
      <c r="A49" s="32"/>
      <c r="B49" s="32"/>
      <c r="C49" s="33" t="s">
        <v>149</v>
      </c>
      <c r="D49" s="33"/>
      <c r="E49" s="33"/>
      <c r="F49" s="33"/>
      <c r="G49" s="33"/>
      <c r="H49" s="33"/>
    </row>
    <row r="50" spans="1:8" ht="15">
      <c r="A50" s="32"/>
      <c r="B50" s="32"/>
      <c r="C50" s="33" t="s">
        <v>150</v>
      </c>
      <c r="D50" s="33"/>
      <c r="E50" s="33"/>
      <c r="F50" s="33"/>
      <c r="G50" s="33"/>
      <c r="H50" s="33"/>
    </row>
    <row r="51" spans="1:8" ht="15">
      <c r="A51" s="32"/>
      <c r="B51" s="32"/>
      <c r="C51" s="33"/>
      <c r="D51" s="33"/>
      <c r="E51" s="33"/>
      <c r="F51" s="33"/>
      <c r="G51" s="33"/>
      <c r="H51" s="33"/>
    </row>
    <row r="52" spans="1:8" ht="15">
      <c r="A52" s="32"/>
      <c r="B52" s="32"/>
      <c r="C52" s="33"/>
      <c r="D52" s="33"/>
      <c r="E52" s="33"/>
      <c r="F52" s="33"/>
      <c r="G52" s="33"/>
      <c r="H52" s="33"/>
    </row>
    <row r="53" spans="1:8" ht="15">
      <c r="A53" s="32">
        <v>7</v>
      </c>
      <c r="B53" s="32"/>
      <c r="C53" s="8" t="s">
        <v>74</v>
      </c>
      <c r="D53" s="33"/>
      <c r="E53" s="33"/>
      <c r="F53" s="33"/>
      <c r="G53" s="33"/>
      <c r="H53" s="33"/>
    </row>
    <row r="54" spans="1:8" ht="15">
      <c r="A54" s="32"/>
      <c r="B54" s="32"/>
      <c r="C54" s="33"/>
      <c r="D54" s="33"/>
      <c r="E54" s="33"/>
      <c r="F54" s="33"/>
      <c r="G54" s="33"/>
      <c r="H54" s="33"/>
    </row>
    <row r="55" spans="1:8" ht="15">
      <c r="A55" s="32"/>
      <c r="B55" s="32"/>
      <c r="C55" s="33" t="s">
        <v>207</v>
      </c>
      <c r="H55" s="33"/>
    </row>
    <row r="56" spans="1:8" ht="15">
      <c r="A56" s="32"/>
      <c r="B56" s="32"/>
      <c r="C56" s="33" t="s">
        <v>320</v>
      </c>
      <c r="H56" s="33"/>
    </row>
    <row r="57" spans="1:8" ht="15">
      <c r="A57" s="32"/>
      <c r="B57" s="32"/>
      <c r="C57" s="33"/>
      <c r="H57" s="33"/>
    </row>
    <row r="58" spans="1:8" ht="15">
      <c r="A58" s="32"/>
      <c r="B58" s="34" t="s">
        <v>77</v>
      </c>
      <c r="C58" s="33" t="s">
        <v>321</v>
      </c>
      <c r="H58" s="33"/>
    </row>
    <row r="59" spans="1:8" ht="15">
      <c r="A59" s="32"/>
      <c r="B59" s="34"/>
      <c r="C59" s="33"/>
      <c r="H59" s="33"/>
    </row>
    <row r="60" spans="1:8" ht="15">
      <c r="A60" s="32"/>
      <c r="B60" s="32"/>
      <c r="C60" s="33"/>
      <c r="G60" s="69" t="s">
        <v>206</v>
      </c>
      <c r="H60" s="68"/>
    </row>
    <row r="61" spans="1:8" ht="15">
      <c r="A61" s="32"/>
      <c r="B61" s="32"/>
      <c r="C61" s="33"/>
      <c r="G61" s="70" t="s">
        <v>235</v>
      </c>
      <c r="H61" s="68"/>
    </row>
    <row r="62" spans="1:8" ht="15">
      <c r="A62" s="32"/>
      <c r="B62" s="32"/>
      <c r="C62" s="33"/>
      <c r="G62" s="51"/>
      <c r="H62" s="68"/>
    </row>
    <row r="63" spans="1:8" ht="15">
      <c r="A63" s="32"/>
      <c r="B63" s="32"/>
      <c r="C63" s="33" t="s">
        <v>274</v>
      </c>
      <c r="G63" s="35">
        <v>13333</v>
      </c>
      <c r="H63" s="43"/>
    </row>
    <row r="64" spans="1:8" ht="15">
      <c r="A64" s="32"/>
      <c r="B64" s="32"/>
      <c r="C64" s="33" t="s">
        <v>208</v>
      </c>
      <c r="G64" s="35">
        <v>-604</v>
      </c>
      <c r="H64" s="43"/>
    </row>
    <row r="65" spans="1:8" ht="15">
      <c r="A65" s="32"/>
      <c r="B65" s="32"/>
      <c r="C65" s="33"/>
      <c r="G65" s="35"/>
      <c r="H65" s="43"/>
    </row>
    <row r="66" spans="1:8" ht="15.75" thickBot="1">
      <c r="A66" s="32"/>
      <c r="B66" s="32"/>
      <c r="C66" s="33" t="s">
        <v>275</v>
      </c>
      <c r="D66" s="33"/>
      <c r="E66" s="33"/>
      <c r="G66" s="47">
        <f>SUM(G63:G64)</f>
        <v>12729</v>
      </c>
      <c r="H66" s="43"/>
    </row>
    <row r="67" spans="1:8" ht="15.75" thickTop="1">
      <c r="A67" s="32"/>
      <c r="B67" s="32"/>
      <c r="C67" s="33"/>
      <c r="F67" s="51"/>
      <c r="H67" s="33"/>
    </row>
    <row r="68" spans="1:8" ht="15">
      <c r="A68" s="32"/>
      <c r="B68" s="34" t="s">
        <v>78</v>
      </c>
      <c r="C68" s="33" t="s">
        <v>303</v>
      </c>
      <c r="D68" s="33"/>
      <c r="E68" s="33"/>
      <c r="F68" s="43"/>
      <c r="G68" s="33"/>
      <c r="H68" s="33"/>
    </row>
    <row r="69" spans="1:8" ht="15">
      <c r="A69" s="32"/>
      <c r="B69" s="32"/>
      <c r="C69" s="33" t="s">
        <v>304</v>
      </c>
      <c r="D69" s="33"/>
      <c r="E69" s="33"/>
      <c r="F69" s="43"/>
      <c r="G69" s="33"/>
      <c r="H69" s="33"/>
    </row>
    <row r="70" spans="1:8" ht="15">
      <c r="A70" s="32"/>
      <c r="B70" s="32"/>
      <c r="C70" s="33" t="s">
        <v>305</v>
      </c>
      <c r="D70" s="33"/>
      <c r="E70" s="33"/>
      <c r="F70" s="43"/>
      <c r="G70" s="33"/>
      <c r="H70" s="33"/>
    </row>
    <row r="71" spans="1:8" ht="15">
      <c r="A71" s="32"/>
      <c r="B71" s="32"/>
      <c r="C71" s="33" t="s">
        <v>306</v>
      </c>
      <c r="D71" s="33"/>
      <c r="E71" s="33"/>
      <c r="F71" s="43"/>
      <c r="G71" s="33"/>
      <c r="H71" s="33"/>
    </row>
    <row r="72" spans="1:8" ht="15">
      <c r="A72" s="32"/>
      <c r="B72" s="32"/>
      <c r="C72" s="33"/>
      <c r="D72" s="33"/>
      <c r="E72" s="33"/>
      <c r="F72" s="43"/>
      <c r="G72" s="33"/>
      <c r="H72" s="33"/>
    </row>
    <row r="73" spans="1:8" ht="15">
      <c r="A73" s="32"/>
      <c r="B73" s="32"/>
      <c r="C73" s="33" t="s">
        <v>307</v>
      </c>
      <c r="D73" s="33"/>
      <c r="E73" s="33"/>
      <c r="F73" s="43"/>
      <c r="G73" s="33"/>
      <c r="H73" s="33"/>
    </row>
    <row r="74" spans="1:8" ht="15">
      <c r="A74" s="32"/>
      <c r="B74" s="32"/>
      <c r="C74" s="33"/>
      <c r="D74" s="33"/>
      <c r="E74" s="33"/>
      <c r="F74" s="43"/>
      <c r="G74" s="33"/>
      <c r="H74" s="33"/>
    </row>
    <row r="75" spans="1:8" ht="15">
      <c r="A75" s="32"/>
      <c r="B75" s="32"/>
      <c r="C75" s="33"/>
      <c r="D75" s="33"/>
      <c r="E75" s="33"/>
      <c r="F75" s="43"/>
      <c r="G75" s="33"/>
      <c r="H75" s="33"/>
    </row>
    <row r="76" spans="1:8" ht="15">
      <c r="A76" s="32">
        <v>8</v>
      </c>
      <c r="B76" s="32"/>
      <c r="C76" s="8" t="s">
        <v>37</v>
      </c>
      <c r="D76" s="33"/>
      <c r="E76" s="33"/>
      <c r="F76" s="33"/>
      <c r="G76" s="33"/>
      <c r="H76" s="33"/>
    </row>
    <row r="77" spans="1:8" ht="15">
      <c r="A77" s="32"/>
      <c r="B77" s="32"/>
      <c r="C77" s="33"/>
      <c r="D77" s="33"/>
      <c r="E77" s="33"/>
      <c r="F77" s="33"/>
      <c r="G77" s="33"/>
      <c r="H77" s="33"/>
    </row>
    <row r="78" spans="1:8" ht="15">
      <c r="A78" s="32"/>
      <c r="B78" s="32"/>
      <c r="C78" s="33" t="s">
        <v>160</v>
      </c>
      <c r="D78" s="33"/>
      <c r="E78" s="33"/>
      <c r="F78" s="33"/>
      <c r="G78" s="33"/>
      <c r="H78" s="33"/>
    </row>
    <row r="79" spans="1:8" ht="15">
      <c r="A79" s="32"/>
      <c r="B79" s="32"/>
      <c r="C79" s="33"/>
      <c r="D79" s="33"/>
      <c r="E79" s="33"/>
      <c r="F79" s="33"/>
      <c r="G79" s="33"/>
      <c r="H79" s="33"/>
    </row>
    <row r="80" spans="1:8" ht="15">
      <c r="A80" s="32"/>
      <c r="B80" s="32"/>
      <c r="C80" s="33"/>
      <c r="D80" s="33"/>
      <c r="E80" s="33"/>
      <c r="F80" s="33"/>
      <c r="G80" s="33"/>
      <c r="H80" s="33"/>
    </row>
    <row r="81" spans="1:8" ht="15">
      <c r="A81" s="32">
        <v>9</v>
      </c>
      <c r="B81" s="32"/>
      <c r="C81" s="8" t="s">
        <v>38</v>
      </c>
      <c r="D81" s="33"/>
      <c r="E81" s="33"/>
      <c r="F81" s="33"/>
      <c r="G81" s="33"/>
      <c r="H81" s="33"/>
    </row>
    <row r="82" spans="1:8" ht="15">
      <c r="A82" s="32"/>
      <c r="B82" s="32"/>
      <c r="C82" s="33"/>
      <c r="D82" s="33"/>
      <c r="E82" s="33"/>
      <c r="F82" s="33"/>
      <c r="G82" s="33"/>
      <c r="H82" s="33"/>
    </row>
    <row r="83" spans="1:8" ht="15">
      <c r="A83" s="32"/>
      <c r="B83" s="32"/>
      <c r="C83" s="33" t="s">
        <v>176</v>
      </c>
      <c r="D83" s="33"/>
      <c r="E83" s="33"/>
      <c r="F83" s="33"/>
      <c r="G83" s="33"/>
      <c r="H83" s="33"/>
    </row>
    <row r="84" spans="1:8" ht="15">
      <c r="A84" s="32"/>
      <c r="B84" s="32"/>
      <c r="C84" s="33"/>
      <c r="D84" s="33"/>
      <c r="E84" s="33"/>
      <c r="F84" s="33"/>
      <c r="G84" s="33"/>
      <c r="H84" s="33"/>
    </row>
    <row r="85" spans="1:7" ht="15">
      <c r="A85" s="32"/>
      <c r="B85" s="32"/>
      <c r="C85" s="33"/>
      <c r="D85" s="33"/>
      <c r="F85" s="33"/>
      <c r="G85" s="34" t="s">
        <v>59</v>
      </c>
    </row>
    <row r="86" spans="1:7" ht="15">
      <c r="A86" s="32"/>
      <c r="B86" s="32"/>
      <c r="C86" s="33"/>
      <c r="D86" s="33"/>
      <c r="F86" s="34" t="s">
        <v>6</v>
      </c>
      <c r="G86" s="34" t="s">
        <v>60</v>
      </c>
    </row>
    <row r="87" spans="1:7" ht="15">
      <c r="A87" s="32"/>
      <c r="B87" s="32"/>
      <c r="C87" s="33"/>
      <c r="D87" s="33"/>
      <c r="F87" s="36" t="s">
        <v>5</v>
      </c>
      <c r="G87" s="36" t="s">
        <v>5</v>
      </c>
    </row>
    <row r="88" spans="1:7" ht="15">
      <c r="A88" s="32"/>
      <c r="B88" s="32"/>
      <c r="C88" s="33"/>
      <c r="D88" s="33"/>
      <c r="F88" s="35"/>
      <c r="G88" s="35"/>
    </row>
    <row r="89" spans="1:7" ht="15">
      <c r="A89" s="32"/>
      <c r="B89" s="32"/>
      <c r="C89" s="33" t="s">
        <v>39</v>
      </c>
      <c r="D89" s="33"/>
      <c r="F89" s="35">
        <v>181886</v>
      </c>
      <c r="G89" s="35">
        <v>10489</v>
      </c>
    </row>
    <row r="90" spans="1:7" ht="15">
      <c r="A90" s="32"/>
      <c r="B90" s="32"/>
      <c r="C90" s="33" t="s">
        <v>182</v>
      </c>
      <c r="D90" s="33"/>
      <c r="F90" s="35">
        <v>37784</v>
      </c>
      <c r="G90" s="35">
        <v>6348</v>
      </c>
    </row>
    <row r="91" spans="1:7" ht="14.25" customHeight="1">
      <c r="A91" s="32"/>
      <c r="B91" s="32"/>
      <c r="C91" s="33" t="s">
        <v>104</v>
      </c>
      <c r="D91" s="33"/>
      <c r="F91" s="35">
        <v>0</v>
      </c>
      <c r="G91" s="35">
        <v>-5389</v>
      </c>
    </row>
    <row r="92" spans="1:7" ht="15">
      <c r="A92" s="32"/>
      <c r="B92" s="32"/>
      <c r="C92" s="33"/>
      <c r="D92" s="33"/>
      <c r="F92" s="35"/>
      <c r="G92" s="35"/>
    </row>
    <row r="93" spans="1:7" ht="15.75" thickBot="1">
      <c r="A93" s="32"/>
      <c r="B93" s="32"/>
      <c r="C93" s="33"/>
      <c r="D93" s="33"/>
      <c r="F93" s="47">
        <f>SUM(F89:F92)</f>
        <v>219670</v>
      </c>
      <c r="G93" s="47">
        <f>SUM(G89:G92)</f>
        <v>11448</v>
      </c>
    </row>
    <row r="94" spans="1:8" ht="15.75" thickTop="1">
      <c r="A94" s="33"/>
      <c r="B94" s="33"/>
      <c r="C94" s="33"/>
      <c r="D94" s="33"/>
      <c r="E94" s="33"/>
      <c r="F94" s="33"/>
      <c r="G94" s="33"/>
      <c r="H94" s="33"/>
    </row>
    <row r="95" spans="1:8" ht="15">
      <c r="A95" s="32"/>
      <c r="B95" s="32"/>
      <c r="C95" s="33"/>
      <c r="D95" s="33"/>
      <c r="E95" s="33"/>
      <c r="F95" s="33"/>
      <c r="G95" s="33"/>
      <c r="H95" s="33"/>
    </row>
    <row r="96" spans="1:8" ht="15">
      <c r="A96" s="32">
        <v>10</v>
      </c>
      <c r="B96" s="32"/>
      <c r="C96" s="8" t="s">
        <v>40</v>
      </c>
      <c r="D96" s="33"/>
      <c r="E96" s="33"/>
      <c r="F96" s="33"/>
      <c r="G96" s="33"/>
      <c r="H96" s="33"/>
    </row>
    <row r="97" spans="1:8" ht="15">
      <c r="A97" s="32"/>
      <c r="B97" s="32"/>
      <c r="C97" s="33"/>
      <c r="D97" s="33"/>
      <c r="E97" s="33"/>
      <c r="F97" s="33"/>
      <c r="G97" s="33"/>
      <c r="H97" s="33"/>
    </row>
    <row r="98" spans="1:8" ht="15">
      <c r="A98" s="32"/>
      <c r="B98" s="32"/>
      <c r="C98" s="33" t="s">
        <v>151</v>
      </c>
      <c r="D98" s="33"/>
      <c r="E98" s="33"/>
      <c r="F98" s="33"/>
      <c r="G98" s="33"/>
      <c r="H98" s="33"/>
    </row>
    <row r="99" spans="1:8" ht="15">
      <c r="A99" s="32"/>
      <c r="B99" s="32"/>
      <c r="C99" s="33" t="s">
        <v>209</v>
      </c>
      <c r="D99" s="33"/>
      <c r="E99" s="33"/>
      <c r="F99" s="33"/>
      <c r="G99" s="33"/>
      <c r="H99" s="33"/>
    </row>
    <row r="100" spans="1:8" ht="15">
      <c r="A100" s="32"/>
      <c r="B100" s="32"/>
      <c r="C100" s="33"/>
      <c r="D100" s="33"/>
      <c r="E100" s="33"/>
      <c r="F100" s="33"/>
      <c r="G100" s="33"/>
      <c r="H100" s="33"/>
    </row>
    <row r="101" spans="1:8" ht="15">
      <c r="A101" s="32"/>
      <c r="B101" s="32"/>
      <c r="C101" s="33"/>
      <c r="D101" s="33"/>
      <c r="E101" s="33"/>
      <c r="F101" s="33"/>
      <c r="G101" s="33"/>
      <c r="H101" s="33"/>
    </row>
    <row r="102" spans="1:8" ht="15">
      <c r="A102" s="32">
        <v>11</v>
      </c>
      <c r="B102" s="32"/>
      <c r="C102" s="8" t="s">
        <v>41</v>
      </c>
      <c r="D102" s="33"/>
      <c r="E102" s="33"/>
      <c r="F102" s="33"/>
      <c r="G102" s="33"/>
      <c r="H102" s="33"/>
    </row>
    <row r="103" spans="1:8" ht="15">
      <c r="A103" s="32"/>
      <c r="B103" s="32"/>
      <c r="C103" s="33"/>
      <c r="D103" s="33"/>
      <c r="E103" s="33"/>
      <c r="F103" s="33"/>
      <c r="G103" s="33"/>
      <c r="H103" s="33"/>
    </row>
    <row r="104" spans="1:8" ht="15">
      <c r="A104" s="32"/>
      <c r="B104" s="32"/>
      <c r="C104" s="33" t="s">
        <v>283</v>
      </c>
      <c r="D104" s="33"/>
      <c r="E104" s="33"/>
      <c r="F104" s="33"/>
      <c r="G104" s="33"/>
      <c r="H104" s="33"/>
    </row>
    <row r="105" spans="1:8" ht="15">
      <c r="A105" s="32"/>
      <c r="B105" s="32"/>
      <c r="C105" s="33" t="s">
        <v>284</v>
      </c>
      <c r="D105" s="33"/>
      <c r="E105" s="33"/>
      <c r="F105" s="33"/>
      <c r="G105" s="33"/>
      <c r="H105" s="33"/>
    </row>
    <row r="106" spans="1:2" s="33" customFormat="1" ht="15">
      <c r="A106" s="32"/>
      <c r="B106" s="32"/>
    </row>
    <row r="107" spans="1:8" ht="15">
      <c r="A107" s="32"/>
      <c r="B107" s="32"/>
      <c r="C107" s="33"/>
      <c r="D107" s="33"/>
      <c r="E107" s="33"/>
      <c r="F107" s="33"/>
      <c r="G107" s="33"/>
      <c r="H107" s="33"/>
    </row>
    <row r="108" spans="1:8" ht="15">
      <c r="A108" s="32">
        <v>12</v>
      </c>
      <c r="B108" s="32"/>
      <c r="C108" s="8" t="s">
        <v>42</v>
      </c>
      <c r="D108" s="33"/>
      <c r="E108" s="33"/>
      <c r="F108" s="33"/>
      <c r="G108" s="33"/>
      <c r="H108" s="33"/>
    </row>
    <row r="109" spans="1:8" ht="15">
      <c r="A109" s="32"/>
      <c r="B109" s="32"/>
      <c r="C109" s="33"/>
      <c r="D109" s="33"/>
      <c r="E109" s="33"/>
      <c r="F109" s="33"/>
      <c r="G109" s="33"/>
      <c r="H109" s="33"/>
    </row>
    <row r="110" spans="1:8" ht="15">
      <c r="A110" s="32"/>
      <c r="B110" s="32"/>
      <c r="C110" s="33" t="s">
        <v>200</v>
      </c>
      <c r="D110" s="33"/>
      <c r="E110" s="33"/>
      <c r="F110" s="33"/>
      <c r="G110" s="33"/>
      <c r="H110" s="33"/>
    </row>
    <row r="111" spans="1:8" ht="15">
      <c r="A111" s="32"/>
      <c r="B111" s="32"/>
      <c r="C111" s="33"/>
      <c r="D111" s="33"/>
      <c r="E111" s="33"/>
      <c r="F111" s="33"/>
      <c r="G111" s="33"/>
      <c r="H111" s="33"/>
    </row>
    <row r="112" spans="1:8" ht="15">
      <c r="A112" s="32"/>
      <c r="B112" s="32"/>
      <c r="C112" s="33"/>
      <c r="D112" s="33"/>
      <c r="E112" s="33"/>
      <c r="F112" s="33"/>
      <c r="G112" s="33"/>
      <c r="H112" s="33"/>
    </row>
    <row r="113" spans="1:8" ht="15">
      <c r="A113" s="32">
        <v>13</v>
      </c>
      <c r="B113" s="32"/>
      <c r="C113" s="8" t="s">
        <v>108</v>
      </c>
      <c r="D113" s="33"/>
      <c r="E113" s="33"/>
      <c r="F113" s="33"/>
      <c r="G113" s="33"/>
      <c r="H113" s="33"/>
    </row>
    <row r="114" spans="1:8" ht="15">
      <c r="A114" s="32"/>
      <c r="B114" s="32"/>
      <c r="C114" s="33"/>
      <c r="D114" s="33"/>
      <c r="E114" s="33"/>
      <c r="F114" s="33"/>
      <c r="G114" s="33"/>
      <c r="H114" s="33"/>
    </row>
    <row r="115" spans="1:8" ht="15">
      <c r="A115" s="32"/>
      <c r="B115" s="32"/>
      <c r="C115" s="33" t="s">
        <v>188</v>
      </c>
      <c r="D115" s="33"/>
      <c r="E115" s="33"/>
      <c r="F115" s="33"/>
      <c r="G115" s="33"/>
      <c r="H115" s="33"/>
    </row>
    <row r="116" spans="1:8" ht="15">
      <c r="A116" s="32"/>
      <c r="B116" s="32"/>
      <c r="C116" s="33"/>
      <c r="D116" s="33"/>
      <c r="E116" s="33"/>
      <c r="F116" s="33"/>
      <c r="G116" s="33"/>
      <c r="H116" s="33"/>
    </row>
    <row r="117" spans="1:8" ht="15">
      <c r="A117" s="32"/>
      <c r="B117" s="32"/>
      <c r="C117" s="33"/>
      <c r="D117" s="33"/>
      <c r="E117" s="33"/>
      <c r="F117" s="33"/>
      <c r="G117" s="33"/>
      <c r="H117" s="33"/>
    </row>
    <row r="118" spans="1:8" ht="15">
      <c r="A118" s="32">
        <v>14</v>
      </c>
      <c r="B118" s="32"/>
      <c r="C118" s="8" t="s">
        <v>43</v>
      </c>
      <c r="D118" s="33"/>
      <c r="E118" s="33"/>
      <c r="F118" s="33"/>
      <c r="G118" s="33"/>
      <c r="H118" s="33"/>
    </row>
    <row r="119" spans="1:8" ht="15">
      <c r="A119" s="32"/>
      <c r="B119" s="32"/>
      <c r="C119" s="33"/>
      <c r="D119" s="33"/>
      <c r="E119" s="33"/>
      <c r="F119" s="33"/>
      <c r="G119" s="33"/>
      <c r="H119" s="33"/>
    </row>
    <row r="120" spans="1:8" ht="15">
      <c r="A120" s="32"/>
      <c r="B120" s="49" t="s">
        <v>77</v>
      </c>
      <c r="C120" s="37" t="s">
        <v>63</v>
      </c>
      <c r="D120" s="33"/>
      <c r="E120" s="33"/>
      <c r="F120" s="33"/>
      <c r="G120" s="33"/>
      <c r="H120" s="33"/>
    </row>
    <row r="121" spans="1:8" ht="15">
      <c r="A121" s="32"/>
      <c r="B121" s="49"/>
      <c r="C121" s="33" t="s">
        <v>152</v>
      </c>
      <c r="D121" s="33"/>
      <c r="E121" s="33"/>
      <c r="F121" s="33"/>
      <c r="G121" s="33"/>
      <c r="H121" s="33"/>
    </row>
    <row r="122" spans="1:8" ht="15">
      <c r="A122" s="32"/>
      <c r="B122" s="49"/>
      <c r="C122" s="33" t="s">
        <v>281</v>
      </c>
      <c r="D122" s="33"/>
      <c r="E122" s="33"/>
      <c r="F122" s="33"/>
      <c r="G122" s="33"/>
      <c r="H122" s="33"/>
    </row>
    <row r="123" spans="1:8" ht="15">
      <c r="A123" s="32"/>
      <c r="B123" s="49"/>
      <c r="C123" s="33" t="s">
        <v>227</v>
      </c>
      <c r="D123" s="33"/>
      <c r="E123" s="33"/>
      <c r="F123" s="33"/>
      <c r="G123" s="33"/>
      <c r="H123" s="33"/>
    </row>
    <row r="124" spans="1:8" ht="15">
      <c r="A124" s="32"/>
      <c r="B124" s="49"/>
      <c r="C124" s="45"/>
      <c r="D124" s="33"/>
      <c r="E124" s="33"/>
      <c r="F124" s="33"/>
      <c r="G124" s="33"/>
      <c r="H124" s="33"/>
    </row>
    <row r="125" spans="1:8" ht="15">
      <c r="A125" s="32"/>
      <c r="B125" s="49" t="s">
        <v>78</v>
      </c>
      <c r="C125" s="37" t="s">
        <v>64</v>
      </c>
      <c r="D125" s="33"/>
      <c r="E125" s="33"/>
      <c r="F125" s="33"/>
      <c r="G125" s="33"/>
      <c r="H125" s="33"/>
    </row>
    <row r="126" spans="1:8" ht="15">
      <c r="A126" s="32"/>
      <c r="B126" s="32"/>
      <c r="C126" s="33" t="s">
        <v>153</v>
      </c>
      <c r="D126" s="33"/>
      <c r="E126" s="33"/>
      <c r="F126" s="33"/>
      <c r="G126" s="33"/>
      <c r="H126" s="33"/>
    </row>
    <row r="127" spans="1:8" ht="15">
      <c r="A127" s="32"/>
      <c r="B127" s="32"/>
      <c r="C127" s="33" t="s">
        <v>282</v>
      </c>
      <c r="D127" s="33"/>
      <c r="E127" s="33"/>
      <c r="F127" s="33"/>
      <c r="G127" s="33"/>
      <c r="H127" s="33"/>
    </row>
    <row r="128" spans="1:8" ht="15">
      <c r="A128" s="32"/>
      <c r="B128" s="32"/>
      <c r="C128" s="33"/>
      <c r="D128" s="33"/>
      <c r="E128" s="33"/>
      <c r="F128" s="33"/>
      <c r="G128" s="33"/>
      <c r="H128" s="33"/>
    </row>
    <row r="129" spans="1:8" ht="15">
      <c r="A129" s="32"/>
      <c r="B129" s="32"/>
      <c r="C129" s="33"/>
      <c r="D129" s="33"/>
      <c r="E129" s="33"/>
      <c r="F129" s="33"/>
      <c r="G129" s="33"/>
      <c r="H129" s="33"/>
    </row>
    <row r="130" spans="1:8" ht="15">
      <c r="A130" s="32">
        <v>15</v>
      </c>
      <c r="B130" s="32"/>
      <c r="C130" s="8" t="s">
        <v>228</v>
      </c>
      <c r="D130" s="33"/>
      <c r="E130" s="33"/>
      <c r="F130" s="33"/>
      <c r="G130" s="33"/>
      <c r="H130" s="33"/>
    </row>
    <row r="131" spans="1:8" ht="15">
      <c r="A131" s="32"/>
      <c r="B131" s="32"/>
      <c r="C131" s="33"/>
      <c r="D131" s="33"/>
      <c r="E131" s="33"/>
      <c r="F131" s="33"/>
      <c r="G131" s="33"/>
      <c r="H131" s="33"/>
    </row>
    <row r="132" spans="1:8" ht="15">
      <c r="A132" s="32"/>
      <c r="B132" s="32"/>
      <c r="C132" s="33" t="s">
        <v>278</v>
      </c>
      <c r="D132" s="33"/>
      <c r="E132" s="33"/>
      <c r="F132" s="33"/>
      <c r="G132" s="33"/>
      <c r="H132" s="33"/>
    </row>
    <row r="133" spans="1:8" ht="15">
      <c r="A133" s="32"/>
      <c r="B133" s="32"/>
      <c r="C133" s="33"/>
      <c r="D133" s="33"/>
      <c r="E133" s="33"/>
      <c r="F133" s="33"/>
      <c r="G133" s="33"/>
      <c r="H133" s="33"/>
    </row>
    <row r="134" spans="1:8" ht="15">
      <c r="A134" s="32"/>
      <c r="B134" s="32"/>
      <c r="C134" s="33"/>
      <c r="D134" s="33"/>
      <c r="E134" s="33"/>
      <c r="F134" s="33"/>
      <c r="G134" s="36" t="s">
        <v>5</v>
      </c>
      <c r="H134" s="33"/>
    </row>
    <row r="135" spans="1:8" ht="15">
      <c r="A135" s="32"/>
      <c r="B135" s="32"/>
      <c r="C135" s="33"/>
      <c r="D135" s="33"/>
      <c r="E135" s="33"/>
      <c r="F135" s="33"/>
      <c r="G135" s="36"/>
      <c r="H135" s="33"/>
    </row>
    <row r="136" spans="1:8" ht="15.75" thickBot="1">
      <c r="A136" s="32"/>
      <c r="B136" s="32"/>
      <c r="C136" s="33" t="s">
        <v>230</v>
      </c>
      <c r="D136" s="33"/>
      <c r="E136" s="33"/>
      <c r="F136" s="33"/>
      <c r="G136" s="71">
        <v>4050</v>
      </c>
      <c r="H136" s="33"/>
    </row>
    <row r="137" spans="1:8" ht="15.75" thickTop="1">
      <c r="A137" s="32"/>
      <c r="B137" s="32"/>
      <c r="C137" s="33" t="s">
        <v>229</v>
      </c>
      <c r="D137" s="33"/>
      <c r="E137" s="33"/>
      <c r="F137" s="33"/>
      <c r="G137" s="33"/>
      <c r="H137" s="33"/>
    </row>
    <row r="138" spans="1:8" ht="15">
      <c r="A138" s="32"/>
      <c r="B138" s="32"/>
      <c r="C138" s="33"/>
      <c r="D138" s="33"/>
      <c r="E138" s="33"/>
      <c r="F138" s="33"/>
      <c r="G138" s="33"/>
      <c r="H138" s="33"/>
    </row>
    <row r="139" spans="1:8" ht="15">
      <c r="A139" s="93">
        <v>16.1</v>
      </c>
      <c r="B139" s="32"/>
      <c r="C139" s="8" t="s">
        <v>172</v>
      </c>
      <c r="D139" s="33"/>
      <c r="E139" s="33"/>
      <c r="F139" s="33"/>
      <c r="G139" s="33"/>
      <c r="H139" s="33"/>
    </row>
    <row r="140" spans="1:8" ht="15">
      <c r="A140" s="32"/>
      <c r="B140" s="32"/>
      <c r="C140" s="33"/>
      <c r="D140" s="33"/>
      <c r="E140" s="33"/>
      <c r="F140" s="33"/>
      <c r="G140" s="33"/>
      <c r="H140" s="33"/>
    </row>
    <row r="141" spans="1:8" ht="15">
      <c r="A141" s="32"/>
      <c r="B141" s="32"/>
      <c r="C141" s="37" t="s">
        <v>177</v>
      </c>
      <c r="D141" s="33"/>
      <c r="E141" s="33"/>
      <c r="F141" s="33"/>
      <c r="G141" s="33"/>
      <c r="H141" s="33"/>
    </row>
    <row r="142" spans="1:8" ht="15">
      <c r="A142" s="32"/>
      <c r="B142" s="32"/>
      <c r="C142" s="37"/>
      <c r="D142" s="33"/>
      <c r="E142" s="33"/>
      <c r="F142" s="33"/>
      <c r="G142" s="33"/>
      <c r="H142" s="33"/>
    </row>
    <row r="143" spans="1:8" ht="15">
      <c r="A143" s="32"/>
      <c r="B143" s="32"/>
      <c r="C143" s="33" t="s">
        <v>295</v>
      </c>
      <c r="D143" s="33"/>
      <c r="E143" s="33"/>
      <c r="F143" s="33"/>
      <c r="G143" s="33"/>
      <c r="H143" s="33"/>
    </row>
    <row r="144" spans="1:8" ht="15">
      <c r="A144" s="32"/>
      <c r="B144" s="32"/>
      <c r="C144" s="33" t="s">
        <v>308</v>
      </c>
      <c r="E144" s="33"/>
      <c r="F144" s="33"/>
      <c r="G144" s="33"/>
      <c r="H144" s="33"/>
    </row>
    <row r="145" spans="1:8" ht="15">
      <c r="A145" s="32"/>
      <c r="B145" s="32"/>
      <c r="C145" s="33" t="s">
        <v>299</v>
      </c>
      <c r="D145" s="33"/>
      <c r="E145" s="33"/>
      <c r="F145" s="33"/>
      <c r="G145" s="33"/>
      <c r="H145" s="33"/>
    </row>
    <row r="146" spans="1:8" ht="15">
      <c r="A146" s="32"/>
      <c r="B146" s="32"/>
      <c r="C146" s="33"/>
      <c r="D146" s="33"/>
      <c r="E146" s="33"/>
      <c r="F146" s="33"/>
      <c r="G146" s="33"/>
      <c r="H146" s="33"/>
    </row>
    <row r="147" spans="1:8" ht="15">
      <c r="A147" s="32"/>
      <c r="B147" s="32"/>
      <c r="C147" s="33" t="s">
        <v>300</v>
      </c>
      <c r="D147" s="33"/>
      <c r="E147" s="33"/>
      <c r="F147" s="33"/>
      <c r="G147" s="33"/>
      <c r="H147" s="33"/>
    </row>
    <row r="148" spans="1:8" ht="15">
      <c r="A148" s="32"/>
      <c r="B148" s="32"/>
      <c r="C148" s="33" t="s">
        <v>309</v>
      </c>
      <c r="D148" s="33"/>
      <c r="E148" s="33"/>
      <c r="F148" s="33"/>
      <c r="G148" s="33"/>
      <c r="H148" s="33"/>
    </row>
    <row r="149" spans="1:8" ht="15">
      <c r="A149" s="32"/>
      <c r="B149" s="32"/>
      <c r="C149" s="33" t="s">
        <v>310</v>
      </c>
      <c r="D149" s="33"/>
      <c r="E149" s="33"/>
      <c r="F149" s="33"/>
      <c r="G149" s="33"/>
      <c r="H149" s="33"/>
    </row>
    <row r="150" spans="1:8" ht="15">
      <c r="A150" s="32"/>
      <c r="B150" s="32"/>
      <c r="C150" s="33" t="s">
        <v>311</v>
      </c>
      <c r="D150" s="33"/>
      <c r="E150" s="33"/>
      <c r="F150" s="33"/>
      <c r="G150" s="33"/>
      <c r="H150" s="33"/>
    </row>
    <row r="151" spans="1:8" ht="15">
      <c r="A151" s="32"/>
      <c r="B151" s="32"/>
      <c r="C151" s="33" t="s">
        <v>312</v>
      </c>
      <c r="D151" s="33"/>
      <c r="E151" s="33"/>
      <c r="F151" s="33"/>
      <c r="G151" s="33"/>
      <c r="H151" s="33"/>
    </row>
    <row r="152" spans="1:8" ht="15">
      <c r="A152" s="32"/>
      <c r="B152" s="32"/>
      <c r="C152" s="33"/>
      <c r="D152" s="33"/>
      <c r="E152" s="33"/>
      <c r="F152" s="33"/>
      <c r="G152" s="33"/>
      <c r="H152" s="33"/>
    </row>
    <row r="153" spans="1:8" ht="15">
      <c r="A153" s="32"/>
      <c r="B153" s="32"/>
      <c r="C153" s="33" t="s">
        <v>325</v>
      </c>
      <c r="D153" s="33"/>
      <c r="E153" s="33"/>
      <c r="F153" s="33"/>
      <c r="G153" s="33"/>
      <c r="H153" s="33"/>
    </row>
    <row r="154" spans="1:8" ht="15">
      <c r="A154" s="32"/>
      <c r="B154" s="32"/>
      <c r="C154" s="33" t="s">
        <v>326</v>
      </c>
      <c r="D154" s="33"/>
      <c r="E154" s="33"/>
      <c r="F154" s="33"/>
      <c r="G154" s="33"/>
      <c r="H154" s="33"/>
    </row>
    <row r="155" spans="1:8" ht="15">
      <c r="A155" s="32"/>
      <c r="B155" s="32"/>
      <c r="C155" s="33"/>
      <c r="D155" s="33"/>
      <c r="E155" s="33"/>
      <c r="F155" s="33"/>
      <c r="G155" s="33"/>
      <c r="H155" s="33"/>
    </row>
    <row r="156" spans="1:8" ht="15">
      <c r="A156" s="32"/>
      <c r="B156" s="32"/>
      <c r="C156" s="33"/>
      <c r="D156" s="33"/>
      <c r="E156" s="33"/>
      <c r="F156" s="33"/>
      <c r="G156" s="33"/>
      <c r="H156" s="33"/>
    </row>
    <row r="157" spans="1:8" ht="15">
      <c r="A157" s="94">
        <v>16.2</v>
      </c>
      <c r="B157" s="32"/>
      <c r="C157" s="8" t="s">
        <v>46</v>
      </c>
      <c r="D157" s="33"/>
      <c r="E157" s="33"/>
      <c r="F157" s="33"/>
      <c r="G157" s="33"/>
      <c r="H157" s="33"/>
    </row>
    <row r="158" spans="1:8" ht="15">
      <c r="A158" s="32"/>
      <c r="B158" s="32"/>
      <c r="C158" s="33"/>
      <c r="D158" s="33"/>
      <c r="E158" s="33"/>
      <c r="F158" s="33"/>
      <c r="G158" s="33"/>
      <c r="H158" s="33"/>
    </row>
    <row r="159" spans="1:8" ht="15">
      <c r="A159" s="32"/>
      <c r="B159" s="32"/>
      <c r="C159" s="33" t="s">
        <v>296</v>
      </c>
      <c r="D159" s="33"/>
      <c r="E159" s="33"/>
      <c r="F159" s="33"/>
      <c r="G159" s="33"/>
      <c r="H159" s="33"/>
    </row>
    <row r="160" spans="1:8" ht="15">
      <c r="A160" s="32"/>
      <c r="B160" s="32"/>
      <c r="C160" s="33" t="s">
        <v>297</v>
      </c>
      <c r="D160" s="33"/>
      <c r="E160" s="33"/>
      <c r="F160" s="33"/>
      <c r="G160" s="33"/>
      <c r="H160" s="33"/>
    </row>
    <row r="161" spans="1:8" ht="15">
      <c r="A161" s="32"/>
      <c r="B161" s="32"/>
      <c r="C161" s="33" t="s">
        <v>298</v>
      </c>
      <c r="D161" s="33"/>
      <c r="E161" s="33"/>
      <c r="F161" s="33"/>
      <c r="G161" s="33"/>
      <c r="H161" s="33"/>
    </row>
    <row r="162" spans="1:8" ht="15">
      <c r="A162" s="32"/>
      <c r="B162" s="32"/>
      <c r="C162" s="33"/>
      <c r="D162" s="33"/>
      <c r="E162" s="33"/>
      <c r="F162" s="33"/>
      <c r="G162" s="33"/>
      <c r="H162" s="33"/>
    </row>
    <row r="163" spans="1:8" ht="15">
      <c r="A163" s="32"/>
      <c r="B163" s="32"/>
      <c r="C163" s="33" t="s">
        <v>301</v>
      </c>
      <c r="D163" s="33"/>
      <c r="E163" s="33"/>
      <c r="F163" s="33"/>
      <c r="G163" s="33"/>
      <c r="H163" s="33"/>
    </row>
    <row r="164" spans="1:8" ht="15">
      <c r="A164" s="32"/>
      <c r="B164" s="32"/>
      <c r="C164" s="33" t="s">
        <v>302</v>
      </c>
      <c r="D164" s="33"/>
      <c r="E164" s="33"/>
      <c r="F164" s="33"/>
      <c r="G164" s="33"/>
      <c r="H164" s="33"/>
    </row>
    <row r="165" spans="1:8" ht="15">
      <c r="A165" s="32"/>
      <c r="B165" s="32"/>
      <c r="C165" s="33"/>
      <c r="D165" s="33"/>
      <c r="E165" s="33"/>
      <c r="F165" s="33"/>
      <c r="G165" s="33"/>
      <c r="H165" s="33"/>
    </row>
    <row r="166" spans="1:8" ht="15">
      <c r="A166" s="32"/>
      <c r="B166" s="32"/>
      <c r="C166" s="33"/>
      <c r="D166" s="33"/>
      <c r="E166" s="33"/>
      <c r="F166" s="33"/>
      <c r="G166" s="33"/>
      <c r="H166" s="33"/>
    </row>
    <row r="167" spans="1:8" ht="15">
      <c r="A167" s="32">
        <v>16.3</v>
      </c>
      <c r="B167" s="32"/>
      <c r="C167" s="8" t="s">
        <v>315</v>
      </c>
      <c r="D167" s="33"/>
      <c r="E167" s="33"/>
      <c r="F167" s="33"/>
      <c r="G167" s="33"/>
      <c r="H167" s="33"/>
    </row>
    <row r="168" spans="1:8" ht="15">
      <c r="A168" s="32"/>
      <c r="B168" s="32"/>
      <c r="C168" s="8"/>
      <c r="D168" s="33"/>
      <c r="E168" s="33"/>
      <c r="F168" s="33"/>
      <c r="G168" s="33"/>
      <c r="H168" s="33"/>
    </row>
    <row r="169" spans="1:8" ht="15">
      <c r="A169" s="32"/>
      <c r="B169" s="32"/>
      <c r="C169" s="33" t="s">
        <v>238</v>
      </c>
      <c r="D169" s="33"/>
      <c r="E169" s="33"/>
      <c r="F169" s="33"/>
      <c r="G169" s="33"/>
      <c r="H169" s="33"/>
    </row>
    <row r="170" spans="1:8" ht="15">
      <c r="A170" s="32"/>
      <c r="B170" s="32"/>
      <c r="C170" s="33" t="s">
        <v>239</v>
      </c>
      <c r="D170" s="33"/>
      <c r="E170" s="33"/>
      <c r="F170" s="33"/>
      <c r="G170" s="33"/>
      <c r="H170" s="33"/>
    </row>
    <row r="171" spans="1:8" ht="15">
      <c r="A171" s="32"/>
      <c r="B171" s="32"/>
      <c r="C171" s="33" t="s">
        <v>240</v>
      </c>
      <c r="D171" s="33"/>
      <c r="E171" s="33"/>
      <c r="F171" s="33"/>
      <c r="G171" s="33"/>
      <c r="H171" s="33"/>
    </row>
    <row r="172" spans="1:8" ht="15">
      <c r="A172" s="32"/>
      <c r="B172" s="32"/>
      <c r="C172" s="33" t="s">
        <v>313</v>
      </c>
      <c r="D172" s="33"/>
      <c r="E172" s="33"/>
      <c r="F172" s="33"/>
      <c r="G172" s="33"/>
      <c r="H172" s="33"/>
    </row>
    <row r="173" spans="1:8" ht="15">
      <c r="A173" s="32"/>
      <c r="B173" s="32"/>
      <c r="C173" s="33"/>
      <c r="D173" s="33"/>
      <c r="E173" s="33"/>
      <c r="F173" s="33"/>
      <c r="G173" s="33"/>
      <c r="H173" s="33"/>
    </row>
    <row r="174" spans="1:8" ht="15">
      <c r="A174" s="32"/>
      <c r="B174" s="32"/>
      <c r="C174" s="33" t="s">
        <v>241</v>
      </c>
      <c r="D174" s="33"/>
      <c r="E174" s="33"/>
      <c r="F174" s="33"/>
      <c r="G174" s="33"/>
      <c r="H174" s="33"/>
    </row>
    <row r="175" spans="1:8" ht="15">
      <c r="A175" s="32"/>
      <c r="B175" s="32"/>
      <c r="C175" s="33" t="s">
        <v>314</v>
      </c>
      <c r="D175" s="33"/>
      <c r="E175" s="33"/>
      <c r="F175" s="33"/>
      <c r="G175" s="33"/>
      <c r="H175" s="33"/>
    </row>
    <row r="176" spans="1:8" ht="15">
      <c r="A176" s="32"/>
      <c r="B176" s="32"/>
      <c r="C176" s="33" t="s">
        <v>317</v>
      </c>
      <c r="D176" s="33"/>
      <c r="E176" s="33"/>
      <c r="F176" s="33"/>
      <c r="G176" s="33"/>
      <c r="H176" s="33"/>
    </row>
    <row r="177" spans="1:8" ht="15">
      <c r="A177" s="32"/>
      <c r="B177" s="32"/>
      <c r="C177" s="33" t="s">
        <v>318</v>
      </c>
      <c r="D177" s="33"/>
      <c r="E177" s="33"/>
      <c r="F177" s="33"/>
      <c r="G177" s="33"/>
      <c r="H177" s="33"/>
    </row>
    <row r="178" spans="1:8" ht="15">
      <c r="A178" s="32"/>
      <c r="B178" s="32"/>
      <c r="C178" s="33" t="s">
        <v>319</v>
      </c>
      <c r="D178" s="33"/>
      <c r="E178" s="33"/>
      <c r="F178" s="33"/>
      <c r="G178" s="33"/>
      <c r="H178" s="33"/>
    </row>
    <row r="179" spans="1:8" ht="15">
      <c r="A179" s="32"/>
      <c r="B179" s="32"/>
      <c r="C179" s="33"/>
      <c r="D179" s="33"/>
      <c r="E179" s="33"/>
      <c r="F179" s="33"/>
      <c r="G179" s="33"/>
      <c r="H179" s="33"/>
    </row>
    <row r="180" spans="1:8" ht="15">
      <c r="A180" s="32"/>
      <c r="B180" s="32"/>
      <c r="C180" s="33" t="s">
        <v>242</v>
      </c>
      <c r="D180" s="33"/>
      <c r="E180" s="33"/>
      <c r="F180" s="33"/>
      <c r="G180" s="33"/>
      <c r="H180" s="33"/>
    </row>
    <row r="181" spans="1:8" ht="15">
      <c r="A181" s="32"/>
      <c r="B181" s="32"/>
      <c r="C181" s="33" t="s">
        <v>243</v>
      </c>
      <c r="D181" s="33"/>
      <c r="E181" s="33"/>
      <c r="F181" s="33"/>
      <c r="G181" s="33"/>
      <c r="H181" s="33"/>
    </row>
    <row r="182" spans="1:8" ht="15">
      <c r="A182" s="32"/>
      <c r="B182" s="32"/>
      <c r="C182" s="33" t="s">
        <v>244</v>
      </c>
      <c r="D182" s="33"/>
      <c r="E182" s="33"/>
      <c r="F182" s="33"/>
      <c r="G182" s="33"/>
      <c r="H182" s="33"/>
    </row>
    <row r="183" spans="1:8" ht="15">
      <c r="A183" s="32"/>
      <c r="B183" s="32"/>
      <c r="C183" s="33"/>
      <c r="D183" s="33"/>
      <c r="E183" s="33"/>
      <c r="F183" s="33"/>
      <c r="G183" s="33"/>
      <c r="H183" s="33"/>
    </row>
    <row r="184" spans="1:8" ht="15">
      <c r="A184" s="32"/>
      <c r="B184" s="32"/>
      <c r="C184" s="33" t="s">
        <v>323</v>
      </c>
      <c r="D184" s="33"/>
      <c r="E184" s="33"/>
      <c r="F184" s="33"/>
      <c r="G184" s="33"/>
      <c r="H184" s="33"/>
    </row>
    <row r="185" spans="1:8" ht="15">
      <c r="A185" s="32"/>
      <c r="B185" s="32"/>
      <c r="C185" s="33" t="s">
        <v>324</v>
      </c>
      <c r="D185" s="33"/>
      <c r="E185" s="33"/>
      <c r="F185" s="33"/>
      <c r="G185" s="33"/>
      <c r="H185" s="33"/>
    </row>
    <row r="186" spans="1:8" ht="15">
      <c r="A186" s="32"/>
      <c r="B186" s="32"/>
      <c r="C186" s="33"/>
      <c r="D186" s="33"/>
      <c r="E186" s="33"/>
      <c r="F186" s="33"/>
      <c r="G186" s="33"/>
      <c r="H186" s="33"/>
    </row>
    <row r="187" spans="1:8" ht="15">
      <c r="A187" s="32"/>
      <c r="B187" s="32"/>
      <c r="C187" s="33" t="s">
        <v>316</v>
      </c>
      <c r="D187" s="33"/>
      <c r="E187" s="33"/>
      <c r="F187" s="33"/>
      <c r="G187" s="33"/>
      <c r="H187" s="33"/>
    </row>
    <row r="188" spans="1:8" ht="15">
      <c r="A188" s="32"/>
      <c r="B188" s="32"/>
      <c r="C188" s="33"/>
      <c r="D188" s="33"/>
      <c r="E188" s="33"/>
      <c r="F188" s="33"/>
      <c r="G188" s="33"/>
      <c r="H188" s="33"/>
    </row>
    <row r="189" spans="1:8" ht="15">
      <c r="A189" s="32"/>
      <c r="B189" s="32"/>
      <c r="C189" s="33"/>
      <c r="D189" s="33"/>
      <c r="E189" s="33"/>
      <c r="F189" s="33"/>
      <c r="G189" s="33"/>
      <c r="H189" s="33"/>
    </row>
    <row r="190" spans="1:8" ht="15">
      <c r="A190" s="32">
        <v>16.4</v>
      </c>
      <c r="B190" s="32"/>
      <c r="C190" s="8" t="s">
        <v>73</v>
      </c>
      <c r="D190" s="33"/>
      <c r="E190" s="33"/>
      <c r="F190" s="33"/>
      <c r="G190" s="33"/>
      <c r="H190" s="33"/>
    </row>
    <row r="191" spans="1:8" ht="15">
      <c r="A191" s="32"/>
      <c r="B191" s="32"/>
      <c r="C191" s="33"/>
      <c r="D191" s="33"/>
      <c r="E191" s="33"/>
      <c r="F191" s="33"/>
      <c r="G191" s="33"/>
      <c r="H191" s="33"/>
    </row>
    <row r="192" spans="1:8" ht="15">
      <c r="A192" s="32"/>
      <c r="B192" s="32"/>
      <c r="C192" s="33" t="s">
        <v>72</v>
      </c>
      <c r="D192" s="33"/>
      <c r="E192" s="33"/>
      <c r="F192" s="33"/>
      <c r="G192" s="33"/>
      <c r="H192" s="33"/>
    </row>
    <row r="193" spans="1:8" ht="15">
      <c r="A193" s="32"/>
      <c r="B193" s="32"/>
      <c r="C193" s="33"/>
      <c r="D193" s="33"/>
      <c r="E193" s="33"/>
      <c r="F193" s="33"/>
      <c r="G193" s="33"/>
      <c r="H193" s="33"/>
    </row>
    <row r="194" spans="1:8" ht="15">
      <c r="A194" s="32"/>
      <c r="B194" s="32"/>
      <c r="C194" s="33"/>
      <c r="D194" s="33"/>
      <c r="E194" s="33"/>
      <c r="F194" s="33"/>
      <c r="G194" s="33"/>
      <c r="H194" s="33"/>
    </row>
    <row r="195" spans="1:8" ht="15">
      <c r="A195" s="32">
        <v>16.5</v>
      </c>
      <c r="B195" s="32"/>
      <c r="C195" s="8" t="s">
        <v>161</v>
      </c>
      <c r="D195" s="33"/>
      <c r="E195" s="33"/>
      <c r="F195" s="33"/>
      <c r="G195" s="33"/>
      <c r="H195" s="33"/>
    </row>
    <row r="196" spans="1:8" ht="15">
      <c r="A196" s="32"/>
      <c r="B196" s="32"/>
      <c r="C196" s="33"/>
      <c r="D196" s="33"/>
      <c r="E196" s="33"/>
      <c r="F196" s="33"/>
      <c r="G196" s="33"/>
      <c r="H196" s="33"/>
    </row>
    <row r="197" spans="1:8" ht="15">
      <c r="A197" s="32"/>
      <c r="B197" s="32"/>
      <c r="C197" s="33" t="s">
        <v>189</v>
      </c>
      <c r="D197" s="33"/>
      <c r="E197" s="33"/>
      <c r="F197" s="33"/>
      <c r="G197" s="33"/>
      <c r="H197" s="33"/>
    </row>
    <row r="198" spans="1:8" ht="15">
      <c r="A198" s="32"/>
      <c r="B198" s="32"/>
      <c r="C198" s="33"/>
      <c r="D198" s="33"/>
      <c r="E198" s="33"/>
      <c r="F198" s="33"/>
      <c r="G198" s="33"/>
      <c r="H198" s="33"/>
    </row>
    <row r="199" spans="1:8" ht="15">
      <c r="A199" s="32"/>
      <c r="B199" s="32"/>
      <c r="C199" s="33"/>
      <c r="D199" s="38" t="s">
        <v>196</v>
      </c>
      <c r="E199" s="38" t="s">
        <v>134</v>
      </c>
      <c r="F199" s="38" t="s">
        <v>196</v>
      </c>
      <c r="G199" s="38" t="s">
        <v>134</v>
      </c>
      <c r="H199" s="33"/>
    </row>
    <row r="200" spans="1:8" ht="15">
      <c r="A200" s="32"/>
      <c r="B200" s="32"/>
      <c r="C200" s="33"/>
      <c r="D200" s="39" t="s">
        <v>0</v>
      </c>
      <c r="E200" s="39" t="s">
        <v>1</v>
      </c>
      <c r="F200" s="39" t="s">
        <v>256</v>
      </c>
      <c r="G200" s="39" t="s">
        <v>256</v>
      </c>
      <c r="H200" s="33"/>
    </row>
    <row r="201" spans="1:8" ht="15">
      <c r="A201" s="32"/>
      <c r="B201" s="32"/>
      <c r="C201" s="33"/>
      <c r="D201" s="39" t="s">
        <v>2</v>
      </c>
      <c r="E201" s="39" t="s">
        <v>2</v>
      </c>
      <c r="F201" s="39" t="s">
        <v>3</v>
      </c>
      <c r="G201" s="39" t="s">
        <v>3</v>
      </c>
      <c r="H201" s="33"/>
    </row>
    <row r="202" spans="1:8" ht="15">
      <c r="A202" s="32"/>
      <c r="B202" s="32"/>
      <c r="C202" s="33"/>
      <c r="D202" s="40" t="s">
        <v>254</v>
      </c>
      <c r="E202" s="40" t="s">
        <v>255</v>
      </c>
      <c r="F202" s="39" t="s">
        <v>4</v>
      </c>
      <c r="G202" s="39" t="s">
        <v>4</v>
      </c>
      <c r="H202" s="33"/>
    </row>
    <row r="203" spans="1:8" ht="15">
      <c r="A203" s="32"/>
      <c r="B203" s="32"/>
      <c r="C203" s="33"/>
      <c r="D203" s="41" t="s">
        <v>5</v>
      </c>
      <c r="E203" s="41" t="s">
        <v>5</v>
      </c>
      <c r="F203" s="41" t="s">
        <v>5</v>
      </c>
      <c r="G203" s="41" t="s">
        <v>5</v>
      </c>
      <c r="H203" s="33"/>
    </row>
    <row r="204" spans="1:8" ht="15">
      <c r="A204" s="32"/>
      <c r="B204" s="32"/>
      <c r="C204" s="33"/>
      <c r="D204" s="33"/>
      <c r="E204" s="33"/>
      <c r="F204" s="33"/>
      <c r="G204" s="33"/>
      <c r="H204" s="33"/>
    </row>
    <row r="205" spans="1:8" ht="15">
      <c r="A205" s="32"/>
      <c r="B205" s="32"/>
      <c r="C205" s="33" t="s">
        <v>159</v>
      </c>
      <c r="D205" s="35">
        <v>-3</v>
      </c>
      <c r="E205" s="35">
        <v>0</v>
      </c>
      <c r="F205" s="35">
        <v>-15</v>
      </c>
      <c r="G205" s="35">
        <v>-56</v>
      </c>
      <c r="H205" s="33"/>
    </row>
    <row r="206" spans="1:8" ht="15">
      <c r="A206" s="32"/>
      <c r="B206" s="32"/>
      <c r="C206" s="33" t="s">
        <v>162</v>
      </c>
      <c r="D206" s="35">
        <v>438</v>
      </c>
      <c r="E206" s="35">
        <v>614</v>
      </c>
      <c r="F206" s="35">
        <v>2629</v>
      </c>
      <c r="G206" s="35">
        <v>2334</v>
      </c>
      <c r="H206" s="33"/>
    </row>
    <row r="207" spans="1:8" ht="15">
      <c r="A207" s="32"/>
      <c r="B207" s="32"/>
      <c r="C207" s="33" t="s">
        <v>163</v>
      </c>
      <c r="D207" s="35">
        <v>2077</v>
      </c>
      <c r="E207" s="35">
        <v>1403</v>
      </c>
      <c r="F207" s="35">
        <v>6328</v>
      </c>
      <c r="G207" s="35">
        <v>5494</v>
      </c>
      <c r="H207" s="33"/>
    </row>
    <row r="208" spans="1:8" ht="15">
      <c r="A208" s="32"/>
      <c r="B208" s="32"/>
      <c r="C208" s="33" t="s">
        <v>246</v>
      </c>
      <c r="D208" s="35">
        <v>7</v>
      </c>
      <c r="E208" s="35">
        <v>353</v>
      </c>
      <c r="F208" s="35">
        <v>7</v>
      </c>
      <c r="G208" s="35">
        <v>423</v>
      </c>
      <c r="H208" s="33"/>
    </row>
    <row r="209" spans="1:8" ht="15">
      <c r="A209" s="32"/>
      <c r="B209" s="32"/>
      <c r="C209" s="33" t="s">
        <v>290</v>
      </c>
      <c r="D209" s="35"/>
      <c r="E209" s="35"/>
      <c r="F209" s="35"/>
      <c r="G209" s="35"/>
      <c r="H209" s="33"/>
    </row>
    <row r="210" spans="1:8" ht="15">
      <c r="A210" s="32"/>
      <c r="B210" s="32"/>
      <c r="C210" s="33" t="s">
        <v>291</v>
      </c>
      <c r="D210" s="35">
        <v>-408</v>
      </c>
      <c r="E210" s="35">
        <v>568</v>
      </c>
      <c r="F210" s="35">
        <v>-408</v>
      </c>
      <c r="G210" s="35">
        <v>568</v>
      </c>
      <c r="H210" s="33"/>
    </row>
    <row r="211" spans="1:8" ht="15">
      <c r="A211" s="32"/>
      <c r="B211" s="32"/>
      <c r="C211" s="33" t="s">
        <v>211</v>
      </c>
      <c r="H211" s="33"/>
    </row>
    <row r="212" spans="1:8" ht="15">
      <c r="A212" s="32"/>
      <c r="B212" s="32"/>
      <c r="C212" s="33" t="s">
        <v>292</v>
      </c>
      <c r="D212" s="35">
        <v>0</v>
      </c>
      <c r="E212" s="35">
        <v>-64</v>
      </c>
      <c r="F212" s="35">
        <v>-158</v>
      </c>
      <c r="G212" s="35">
        <v>-177</v>
      </c>
      <c r="H212" s="33"/>
    </row>
    <row r="213" spans="1:8" ht="15">
      <c r="A213" s="32"/>
      <c r="B213" s="32"/>
      <c r="C213" s="33" t="s">
        <v>293</v>
      </c>
      <c r="D213" s="35">
        <v>950</v>
      </c>
      <c r="E213" s="35">
        <v>0</v>
      </c>
      <c r="F213" s="35">
        <v>950</v>
      </c>
      <c r="G213" s="35">
        <v>0</v>
      </c>
      <c r="H213" s="33"/>
    </row>
    <row r="214" spans="1:8" ht="15">
      <c r="A214" s="32"/>
      <c r="B214" s="32"/>
      <c r="C214" s="33" t="s">
        <v>212</v>
      </c>
      <c r="D214" s="35">
        <v>-273</v>
      </c>
      <c r="E214" s="35">
        <v>-82</v>
      </c>
      <c r="F214" s="35">
        <v>-646</v>
      </c>
      <c r="G214" s="35">
        <v>-652</v>
      </c>
      <c r="H214" s="33"/>
    </row>
    <row r="215" spans="1:8" ht="15">
      <c r="A215" s="32"/>
      <c r="B215" s="32"/>
      <c r="C215" s="33" t="s">
        <v>213</v>
      </c>
      <c r="D215" s="35">
        <v>1510</v>
      </c>
      <c r="E215" s="35">
        <v>537</v>
      </c>
      <c r="F215" s="35">
        <v>913</v>
      </c>
      <c r="G215" s="35">
        <v>275</v>
      </c>
      <c r="H215" s="33"/>
    </row>
    <row r="216" spans="1:8" ht="15">
      <c r="A216" s="32"/>
      <c r="B216" s="32"/>
      <c r="C216" s="33"/>
      <c r="D216" s="33"/>
      <c r="E216" s="33"/>
      <c r="F216" s="33"/>
      <c r="G216" s="33"/>
      <c r="H216" s="33"/>
    </row>
    <row r="217" spans="1:8" ht="15">
      <c r="A217" s="32"/>
      <c r="B217" s="32"/>
      <c r="C217" s="33"/>
      <c r="D217" s="33"/>
      <c r="E217" s="33"/>
      <c r="F217" s="33"/>
      <c r="G217" s="33"/>
      <c r="H217" s="33"/>
    </row>
    <row r="218" spans="1:8" ht="15">
      <c r="A218" s="32">
        <v>16.6</v>
      </c>
      <c r="B218" s="32"/>
      <c r="C218" s="8" t="s">
        <v>9</v>
      </c>
      <c r="D218" s="33"/>
      <c r="E218" s="33"/>
      <c r="F218" s="33"/>
      <c r="G218" s="33"/>
      <c r="H218" s="33"/>
    </row>
    <row r="219" spans="1:7" ht="15">
      <c r="A219" s="32"/>
      <c r="B219" s="32"/>
      <c r="C219" s="33"/>
      <c r="G219" s="34" t="s">
        <v>165</v>
      </c>
    </row>
    <row r="220" spans="1:7" ht="15">
      <c r="A220" s="32"/>
      <c r="B220" s="32"/>
      <c r="C220" s="33"/>
      <c r="F220" s="34" t="s">
        <v>164</v>
      </c>
      <c r="G220" s="34" t="s">
        <v>166</v>
      </c>
    </row>
    <row r="221" spans="1:7" ht="15">
      <c r="A221" s="32"/>
      <c r="B221" s="32"/>
      <c r="C221" s="33"/>
      <c r="F221" s="36" t="s">
        <v>5</v>
      </c>
      <c r="G221" s="36" t="s">
        <v>5</v>
      </c>
    </row>
    <row r="222" spans="1:7" ht="15">
      <c r="A222" s="32"/>
      <c r="B222" s="32"/>
      <c r="C222" s="33"/>
      <c r="F222" s="33"/>
      <c r="G222" s="33"/>
    </row>
    <row r="223" spans="1:7" ht="15">
      <c r="A223" s="32"/>
      <c r="B223" s="32"/>
      <c r="C223" s="33" t="s">
        <v>322</v>
      </c>
      <c r="F223" s="35">
        <f>+F225-F224</f>
        <v>501</v>
      </c>
      <c r="G223" s="35">
        <f>+G225-G224</f>
        <v>552</v>
      </c>
    </row>
    <row r="224" spans="1:7" ht="15">
      <c r="A224" s="32"/>
      <c r="B224" s="32"/>
      <c r="C224" s="33" t="s">
        <v>294</v>
      </c>
      <c r="F224" s="35">
        <f>-150-100-700-9</f>
        <v>-959</v>
      </c>
      <c r="G224" s="35">
        <f>-150-100-700-9</f>
        <v>-959</v>
      </c>
    </row>
    <row r="225" spans="1:7" ht="15.75" thickBot="1">
      <c r="A225" s="32"/>
      <c r="B225" s="32"/>
      <c r="C225" s="33"/>
      <c r="F225" s="47">
        <v>-458</v>
      </c>
      <c r="G225" s="47">
        <v>-407</v>
      </c>
    </row>
    <row r="226" spans="1:8" ht="15.75" thickTop="1">
      <c r="A226" s="32"/>
      <c r="B226" s="32"/>
      <c r="C226" s="33"/>
      <c r="D226" s="33"/>
      <c r="E226" s="33"/>
      <c r="F226" s="33"/>
      <c r="G226" s="33"/>
      <c r="H226" s="33"/>
    </row>
    <row r="227" spans="1:8" ht="15">
      <c r="A227" s="32"/>
      <c r="B227" s="32"/>
      <c r="C227" s="33" t="s">
        <v>215</v>
      </c>
      <c r="D227" s="33"/>
      <c r="E227" s="33"/>
      <c r="F227" s="33"/>
      <c r="G227" s="33"/>
      <c r="H227" s="33"/>
    </row>
    <row r="228" spans="1:8" ht="15">
      <c r="A228" s="32"/>
      <c r="B228" s="32"/>
      <c r="C228" s="33" t="s">
        <v>216</v>
      </c>
      <c r="D228" s="33"/>
      <c r="E228" s="33"/>
      <c r="F228" s="33"/>
      <c r="G228" s="33"/>
      <c r="H228" s="33"/>
    </row>
    <row r="229" spans="1:8" ht="15">
      <c r="A229" s="32"/>
      <c r="B229" s="32"/>
      <c r="C229" s="33" t="s">
        <v>173</v>
      </c>
      <c r="D229" s="33"/>
      <c r="E229" s="33"/>
      <c r="F229" s="33"/>
      <c r="G229" s="33"/>
      <c r="H229" s="33"/>
    </row>
    <row r="230" spans="1:8" ht="15">
      <c r="A230" s="32"/>
      <c r="B230" s="32"/>
      <c r="C230" s="33"/>
      <c r="D230" s="33"/>
      <c r="E230" s="33"/>
      <c r="F230" s="33"/>
      <c r="G230" s="33"/>
      <c r="H230" s="33"/>
    </row>
    <row r="231" spans="1:8" ht="15">
      <c r="A231" s="32"/>
      <c r="B231" s="32"/>
      <c r="C231" s="33"/>
      <c r="D231" s="33"/>
      <c r="E231" s="33"/>
      <c r="F231" s="33"/>
      <c r="G231" s="33"/>
      <c r="H231" s="33"/>
    </row>
    <row r="232" spans="1:8" ht="15">
      <c r="A232" s="32">
        <v>16.7</v>
      </c>
      <c r="B232" s="32"/>
      <c r="C232" s="8" t="s">
        <v>66</v>
      </c>
      <c r="D232" s="33"/>
      <c r="E232" s="33"/>
      <c r="F232" s="33"/>
      <c r="G232" s="33"/>
      <c r="H232" s="33"/>
    </row>
    <row r="233" spans="1:8" ht="15">
      <c r="A233" s="32"/>
      <c r="B233" s="32"/>
      <c r="C233" s="33"/>
      <c r="D233" s="33"/>
      <c r="E233" s="33"/>
      <c r="F233" s="33"/>
      <c r="G233" s="33"/>
      <c r="H233" s="33"/>
    </row>
    <row r="234" spans="1:8" ht="15">
      <c r="A234" s="32"/>
      <c r="B234" s="32"/>
      <c r="C234" s="33" t="s">
        <v>247</v>
      </c>
      <c r="D234" s="33"/>
      <c r="E234" s="33"/>
      <c r="F234" s="33"/>
      <c r="G234" s="33"/>
      <c r="H234" s="33"/>
    </row>
    <row r="235" spans="1:8" ht="15">
      <c r="A235" s="32"/>
      <c r="B235" s="32"/>
      <c r="C235" s="33"/>
      <c r="D235" s="33"/>
      <c r="E235" s="33"/>
      <c r="F235" s="33"/>
      <c r="G235" s="33"/>
      <c r="H235" s="33"/>
    </row>
    <row r="236" spans="1:8" ht="15">
      <c r="A236" s="32"/>
      <c r="B236" s="32"/>
      <c r="C236" s="33"/>
      <c r="D236" s="33"/>
      <c r="E236" s="33"/>
      <c r="F236" s="33"/>
      <c r="G236" s="33"/>
      <c r="H236" s="33"/>
    </row>
    <row r="237" spans="1:8" ht="15">
      <c r="A237" s="32">
        <v>16.8</v>
      </c>
      <c r="B237" s="32"/>
      <c r="C237" s="8" t="s">
        <v>44</v>
      </c>
      <c r="D237" s="33"/>
      <c r="E237" s="33"/>
      <c r="F237" s="33"/>
      <c r="G237" s="33"/>
      <c r="H237" s="33"/>
    </row>
    <row r="238" spans="1:8" ht="15">
      <c r="A238" s="32"/>
      <c r="B238" s="32"/>
      <c r="C238" s="33"/>
      <c r="D238" s="33"/>
      <c r="E238" s="33"/>
      <c r="F238" s="33"/>
      <c r="G238" s="33"/>
      <c r="H238" s="33"/>
    </row>
    <row r="239" spans="1:8" ht="15">
      <c r="A239" s="32"/>
      <c r="B239" s="32"/>
      <c r="C239" s="33" t="s">
        <v>279</v>
      </c>
      <c r="D239" s="33"/>
      <c r="E239" s="33"/>
      <c r="F239" s="33"/>
      <c r="G239" s="33"/>
      <c r="H239" s="33"/>
    </row>
    <row r="240" spans="1:7" ht="15">
      <c r="A240" s="32"/>
      <c r="B240" s="32"/>
      <c r="C240" s="33"/>
      <c r="E240" s="34"/>
      <c r="F240" s="34"/>
      <c r="G240" s="34"/>
    </row>
    <row r="241" spans="1:7" ht="15">
      <c r="A241" s="32"/>
      <c r="B241" s="32"/>
      <c r="C241" s="33"/>
      <c r="E241" s="36"/>
      <c r="F241" s="36"/>
      <c r="G241" s="36" t="s">
        <v>5</v>
      </c>
    </row>
    <row r="242" spans="1:7" ht="15">
      <c r="A242" s="32"/>
      <c r="B242" s="32"/>
      <c r="C242" s="37" t="s">
        <v>183</v>
      </c>
      <c r="E242" s="33"/>
      <c r="F242" s="33"/>
      <c r="G242" s="33"/>
    </row>
    <row r="243" spans="1:7" ht="15">
      <c r="A243" s="32"/>
      <c r="B243" s="32"/>
      <c r="C243" s="33" t="s">
        <v>0</v>
      </c>
      <c r="E243" s="35"/>
      <c r="F243" s="35"/>
      <c r="G243" s="35">
        <f>+BSheet!D43</f>
        <v>28997</v>
      </c>
    </row>
    <row r="244" spans="1:7" ht="15">
      <c r="A244" s="32"/>
      <c r="B244" s="32"/>
      <c r="C244" s="33" t="s">
        <v>184</v>
      </c>
      <c r="E244" s="35"/>
      <c r="F244" s="35"/>
      <c r="G244" s="35">
        <f>+BSheet!D36</f>
        <v>19634</v>
      </c>
    </row>
    <row r="245" spans="1:7" ht="15">
      <c r="A245" s="32"/>
      <c r="B245" s="32"/>
      <c r="C245" s="33"/>
      <c r="E245" s="35"/>
      <c r="F245" s="35"/>
      <c r="G245" s="35"/>
    </row>
    <row r="246" spans="1:7" ht="15.75" thickBot="1">
      <c r="A246" s="32"/>
      <c r="B246" s="32"/>
      <c r="C246" s="33"/>
      <c r="E246" s="43"/>
      <c r="F246" s="43"/>
      <c r="G246" s="47">
        <f>SUM(G243:G244)</f>
        <v>48631</v>
      </c>
    </row>
    <row r="247" spans="1:8" ht="15.75" thickTop="1">
      <c r="A247" s="32"/>
      <c r="B247" s="32"/>
      <c r="C247" s="33"/>
      <c r="D247" s="33"/>
      <c r="E247" s="33"/>
      <c r="F247" s="33"/>
      <c r="G247" s="33"/>
      <c r="H247" s="33"/>
    </row>
    <row r="248" spans="1:8" ht="15">
      <c r="A248" s="32"/>
      <c r="B248" s="32"/>
      <c r="C248" s="33"/>
      <c r="D248" s="33"/>
      <c r="E248" s="33"/>
      <c r="F248" s="33"/>
      <c r="G248" s="33"/>
      <c r="H248" s="33"/>
    </row>
    <row r="249" spans="1:8" ht="15">
      <c r="A249" s="73">
        <v>16.9</v>
      </c>
      <c r="B249" s="32"/>
      <c r="C249" s="8" t="s">
        <v>190</v>
      </c>
      <c r="D249" s="33"/>
      <c r="E249" s="33"/>
      <c r="F249" s="33"/>
      <c r="G249" s="33"/>
      <c r="H249" s="33"/>
    </row>
    <row r="250" spans="1:8" ht="15">
      <c r="A250" s="32"/>
      <c r="B250" s="32"/>
      <c r="C250" s="33"/>
      <c r="D250" s="33"/>
      <c r="E250" s="33"/>
      <c r="F250" s="33"/>
      <c r="G250" s="33"/>
      <c r="H250" s="33"/>
    </row>
    <row r="251" spans="1:7" ht="15">
      <c r="A251" s="32"/>
      <c r="B251" s="32"/>
      <c r="C251" s="33"/>
      <c r="D251" s="33"/>
      <c r="E251" s="33"/>
      <c r="F251" s="34" t="s">
        <v>280</v>
      </c>
      <c r="G251" s="34" t="s">
        <v>187</v>
      </c>
    </row>
    <row r="252" spans="1:7" ht="15">
      <c r="A252" s="32"/>
      <c r="B252" s="32"/>
      <c r="C252" s="33"/>
      <c r="D252" s="33"/>
      <c r="E252" s="33"/>
      <c r="F252" s="36" t="s">
        <v>5</v>
      </c>
      <c r="G252" s="36" t="s">
        <v>5</v>
      </c>
    </row>
    <row r="253" spans="1:7" ht="15">
      <c r="A253" s="32"/>
      <c r="B253" s="32"/>
      <c r="C253" s="33"/>
      <c r="D253" s="33"/>
      <c r="E253" s="33"/>
      <c r="F253" s="33"/>
      <c r="G253" s="33"/>
    </row>
    <row r="254" spans="1:7" ht="15">
      <c r="A254" s="32"/>
      <c r="B254" s="32"/>
      <c r="C254" s="33" t="s">
        <v>144</v>
      </c>
      <c r="D254" s="33"/>
      <c r="E254" s="33"/>
      <c r="F254" s="33"/>
      <c r="G254" s="33"/>
    </row>
    <row r="255" spans="1:7" ht="15">
      <c r="A255" s="32"/>
      <c r="B255" s="32"/>
      <c r="C255" s="33" t="s">
        <v>131</v>
      </c>
      <c r="D255" s="33"/>
      <c r="E255" s="33"/>
      <c r="F255" s="35">
        <v>9635</v>
      </c>
      <c r="G255" s="35">
        <v>-5550</v>
      </c>
    </row>
    <row r="256" spans="1:7" ht="15">
      <c r="A256" s="32"/>
      <c r="B256" s="32"/>
      <c r="C256" s="33" t="s">
        <v>132</v>
      </c>
      <c r="D256" s="33"/>
      <c r="E256" s="33"/>
      <c r="F256" s="57">
        <v>-802</v>
      </c>
      <c r="G256" s="57">
        <v>107</v>
      </c>
    </row>
    <row r="257" spans="1:7" ht="15">
      <c r="A257" s="32"/>
      <c r="B257" s="32"/>
      <c r="C257" s="33"/>
      <c r="D257" s="33"/>
      <c r="E257" s="33"/>
      <c r="F257" s="35">
        <f>SUM(F255:F256)</f>
        <v>8833</v>
      </c>
      <c r="G257" s="35">
        <f>SUM(G255:G256)</f>
        <v>-5443</v>
      </c>
    </row>
    <row r="258" spans="1:7" ht="15">
      <c r="A258" s="32"/>
      <c r="B258" s="32"/>
      <c r="C258" s="33"/>
      <c r="D258" s="33"/>
      <c r="E258" s="33"/>
      <c r="F258" s="35"/>
      <c r="G258" s="35"/>
    </row>
    <row r="259" spans="1:7" ht="15">
      <c r="A259" s="32"/>
      <c r="B259" s="32"/>
      <c r="C259" s="33" t="s">
        <v>110</v>
      </c>
      <c r="D259" s="33"/>
      <c r="E259" s="33"/>
      <c r="F259" s="35">
        <v>31052</v>
      </c>
      <c r="G259" s="35">
        <v>33473</v>
      </c>
    </row>
    <row r="260" spans="1:7" ht="15">
      <c r="A260" s="32"/>
      <c r="B260" s="32"/>
      <c r="C260" s="33"/>
      <c r="D260" s="33"/>
      <c r="E260" s="33"/>
      <c r="F260" s="35"/>
      <c r="G260" s="35"/>
    </row>
    <row r="261" spans="1:7" ht="15">
      <c r="A261" s="32"/>
      <c r="B261" s="32"/>
      <c r="C261" s="33" t="s">
        <v>155</v>
      </c>
      <c r="D261" s="33"/>
      <c r="E261" s="33"/>
      <c r="F261" s="35"/>
      <c r="G261" s="35"/>
    </row>
    <row r="262" spans="1:7" ht="15.75" thickBot="1">
      <c r="A262" s="32"/>
      <c r="B262" s="32"/>
      <c r="C262" s="33" t="s">
        <v>154</v>
      </c>
      <c r="D262" s="33"/>
      <c r="E262" s="33"/>
      <c r="F262" s="47">
        <f>SUM(F257:F261)</f>
        <v>39885</v>
      </c>
      <c r="G262" s="47">
        <f>SUM(G257:G261)</f>
        <v>28030</v>
      </c>
    </row>
    <row r="263" spans="1:8" ht="15.75" thickTop="1">
      <c r="A263" s="32"/>
      <c r="B263" s="32"/>
      <c r="C263" s="33"/>
      <c r="D263" s="33"/>
      <c r="E263" s="33"/>
      <c r="F263" s="33"/>
      <c r="G263" s="33"/>
      <c r="H263" s="33"/>
    </row>
    <row r="264" spans="1:8" ht="15">
      <c r="A264" s="32"/>
      <c r="B264" s="32"/>
      <c r="C264" s="33"/>
      <c r="D264" s="33"/>
      <c r="E264" s="33"/>
      <c r="F264" s="33"/>
      <c r="G264" s="33"/>
      <c r="H264" s="33"/>
    </row>
    <row r="265" spans="1:8" ht="15">
      <c r="A265" s="73" t="s">
        <v>231</v>
      </c>
      <c r="B265" s="32"/>
      <c r="C265" s="8" t="s">
        <v>45</v>
      </c>
      <c r="D265" s="33"/>
      <c r="E265" s="33"/>
      <c r="F265" s="33"/>
      <c r="G265" s="33"/>
      <c r="H265" s="33"/>
    </row>
    <row r="266" spans="1:8" ht="15">
      <c r="A266" s="32"/>
      <c r="B266" s="32"/>
      <c r="C266" s="33"/>
      <c r="D266" s="33"/>
      <c r="E266" s="33"/>
      <c r="F266" s="33"/>
      <c r="G266" s="33"/>
      <c r="H266" s="33"/>
    </row>
    <row r="267" spans="1:8" ht="15">
      <c r="A267" s="32"/>
      <c r="B267" s="32"/>
      <c r="C267" s="33" t="s">
        <v>174</v>
      </c>
      <c r="D267" s="33"/>
      <c r="E267" s="33"/>
      <c r="F267" s="33"/>
      <c r="G267" s="33"/>
      <c r="H267" s="33"/>
    </row>
    <row r="268" spans="1:8" ht="15">
      <c r="A268" s="32"/>
      <c r="B268" s="32"/>
      <c r="C268" s="33"/>
      <c r="D268" s="33"/>
      <c r="E268" s="33"/>
      <c r="F268" s="33"/>
      <c r="G268" s="33"/>
      <c r="H268" s="33"/>
    </row>
    <row r="269" spans="1:8" ht="15">
      <c r="A269" s="32"/>
      <c r="B269" s="32"/>
      <c r="C269" s="33"/>
      <c r="D269" s="33"/>
      <c r="E269" s="33"/>
      <c r="F269" s="33"/>
      <c r="G269" s="33"/>
      <c r="H269" s="33"/>
    </row>
    <row r="270" spans="1:8" ht="15">
      <c r="A270" s="32">
        <v>16.11</v>
      </c>
      <c r="B270" s="33"/>
      <c r="C270" s="8" t="s">
        <v>175</v>
      </c>
      <c r="D270" s="33"/>
      <c r="E270" s="33"/>
      <c r="F270" s="33"/>
      <c r="G270" s="33"/>
      <c r="H270" s="33"/>
    </row>
    <row r="271" spans="1:8" ht="15">
      <c r="A271" s="32"/>
      <c r="B271" s="33"/>
      <c r="C271" s="8"/>
      <c r="D271" s="33"/>
      <c r="E271" s="33"/>
      <c r="F271" s="33"/>
      <c r="G271" s="33"/>
      <c r="H271" s="33"/>
    </row>
    <row r="272" spans="1:8" ht="15">
      <c r="A272" s="32"/>
      <c r="B272" s="32"/>
      <c r="C272" s="33" t="s">
        <v>75</v>
      </c>
      <c r="D272" s="33"/>
      <c r="E272" s="33"/>
      <c r="F272" s="33"/>
      <c r="G272" s="33"/>
      <c r="H272" s="33"/>
    </row>
    <row r="273" spans="1:8" ht="15">
      <c r="A273" s="32"/>
      <c r="B273" s="32"/>
      <c r="C273" s="33"/>
      <c r="D273" s="33"/>
      <c r="E273" s="33"/>
      <c r="F273" s="33"/>
      <c r="G273" s="33"/>
      <c r="H273" s="33"/>
    </row>
    <row r="274" spans="1:8" ht="15">
      <c r="A274" s="32"/>
      <c r="B274" s="33"/>
      <c r="C274" s="33"/>
      <c r="D274" s="33"/>
      <c r="E274" s="33"/>
      <c r="F274" s="33"/>
      <c r="G274" s="33"/>
      <c r="H274" s="33"/>
    </row>
    <row r="275" spans="1:8" ht="15">
      <c r="A275" s="32">
        <v>16.12</v>
      </c>
      <c r="B275" s="33"/>
      <c r="C275" s="8" t="s">
        <v>233</v>
      </c>
      <c r="D275" s="33"/>
      <c r="E275" s="33"/>
      <c r="F275" s="33"/>
      <c r="G275" s="33"/>
      <c r="H275" s="33"/>
    </row>
    <row r="276" spans="1:8" ht="15">
      <c r="A276" s="32"/>
      <c r="B276" s="33"/>
      <c r="C276" s="8"/>
      <c r="D276" s="33"/>
      <c r="E276" s="33"/>
      <c r="F276" s="33"/>
      <c r="G276" s="33"/>
      <c r="H276" s="33"/>
    </row>
    <row r="277" spans="1:7" ht="15">
      <c r="A277" s="32"/>
      <c r="B277" s="33"/>
      <c r="C277" s="8"/>
      <c r="D277" s="38" t="s">
        <v>196</v>
      </c>
      <c r="E277" s="38" t="s">
        <v>134</v>
      </c>
      <c r="F277" s="38" t="s">
        <v>196</v>
      </c>
      <c r="G277" s="38" t="s">
        <v>134</v>
      </c>
    </row>
    <row r="278" spans="1:7" ht="15">
      <c r="A278" s="32"/>
      <c r="B278" s="33"/>
      <c r="C278" s="8"/>
      <c r="D278" s="39" t="s">
        <v>0</v>
      </c>
      <c r="E278" s="39" t="s">
        <v>1</v>
      </c>
      <c r="F278" s="39" t="s">
        <v>256</v>
      </c>
      <c r="G278" s="39" t="s">
        <v>256</v>
      </c>
    </row>
    <row r="279" spans="1:7" ht="15">
      <c r="A279" s="32"/>
      <c r="B279" s="33"/>
      <c r="C279" s="33"/>
      <c r="D279" s="39" t="s">
        <v>2</v>
      </c>
      <c r="E279" s="39" t="s">
        <v>2</v>
      </c>
      <c r="F279" s="39" t="s">
        <v>3</v>
      </c>
      <c r="G279" s="39" t="s">
        <v>3</v>
      </c>
    </row>
    <row r="280" spans="1:7" ht="15">
      <c r="A280" s="32"/>
      <c r="B280" s="33"/>
      <c r="C280" s="33"/>
      <c r="D280" s="40" t="s">
        <v>254</v>
      </c>
      <c r="E280" s="40" t="s">
        <v>255</v>
      </c>
      <c r="F280" s="39" t="s">
        <v>4</v>
      </c>
      <c r="G280" s="39" t="s">
        <v>4</v>
      </c>
    </row>
    <row r="281" spans="1:7" ht="15">
      <c r="A281" s="32"/>
      <c r="B281" s="33"/>
      <c r="C281" s="33"/>
      <c r="D281" s="41" t="s">
        <v>5</v>
      </c>
      <c r="E281" s="41" t="s">
        <v>5</v>
      </c>
      <c r="F281" s="41" t="s">
        <v>5</v>
      </c>
      <c r="G281" s="41" t="s">
        <v>5</v>
      </c>
    </row>
    <row r="282" spans="1:7" ht="15">
      <c r="A282" s="32"/>
      <c r="B282" s="33"/>
      <c r="C282" s="33"/>
      <c r="D282" s="42"/>
      <c r="E282" s="42"/>
      <c r="F282" s="42"/>
      <c r="G282" s="33"/>
    </row>
    <row r="283" spans="1:7" ht="15">
      <c r="A283" s="32"/>
      <c r="B283" s="34" t="s">
        <v>77</v>
      </c>
      <c r="C283" s="37" t="s">
        <v>65</v>
      </c>
      <c r="D283" s="33"/>
      <c r="E283" s="33"/>
      <c r="F283" s="33"/>
      <c r="G283" s="33"/>
    </row>
    <row r="284" spans="1:7" ht="15">
      <c r="A284" s="32"/>
      <c r="B284" s="34"/>
      <c r="C284" s="33" t="s">
        <v>217</v>
      </c>
      <c r="D284" s="33"/>
      <c r="E284" s="33"/>
      <c r="F284" s="33"/>
      <c r="G284" s="33"/>
    </row>
    <row r="285" spans="1:7" ht="15">
      <c r="A285" s="32"/>
      <c r="B285" s="33"/>
      <c r="C285" s="33" t="s">
        <v>218</v>
      </c>
      <c r="D285" s="43">
        <f>+Income!B42</f>
        <v>642</v>
      </c>
      <c r="E285" s="43">
        <f>+Income!C42</f>
        <v>4846</v>
      </c>
      <c r="F285" s="43">
        <f>+Income!D42</f>
        <v>11855</v>
      </c>
      <c r="G285" s="43">
        <f>+Income!E42</f>
        <v>50718</v>
      </c>
    </row>
    <row r="286" spans="1:7" ht="15">
      <c r="A286" s="32"/>
      <c r="B286" s="33"/>
      <c r="C286" s="33"/>
      <c r="D286" s="43"/>
      <c r="E286" s="43"/>
      <c r="F286" s="43"/>
      <c r="G286" s="43"/>
    </row>
    <row r="287" spans="1:7" ht="15">
      <c r="A287" s="32"/>
      <c r="B287" s="33"/>
      <c r="C287" s="33" t="s">
        <v>156</v>
      </c>
      <c r="D287" s="43"/>
      <c r="E287" s="43"/>
      <c r="F287" s="43"/>
      <c r="G287" s="43"/>
    </row>
    <row r="288" spans="1:7" ht="15">
      <c r="A288" s="32"/>
      <c r="B288" s="33"/>
      <c r="C288" s="33" t="s">
        <v>220</v>
      </c>
      <c r="D288" s="43">
        <v>272897</v>
      </c>
      <c r="E288" s="43">
        <v>270857</v>
      </c>
      <c r="F288" s="43">
        <v>272295</v>
      </c>
      <c r="G288" s="43">
        <v>220100</v>
      </c>
    </row>
    <row r="289" spans="1:7" ht="15">
      <c r="A289" s="32"/>
      <c r="B289" s="33"/>
      <c r="D289" s="43"/>
      <c r="E289" s="43"/>
      <c r="F289" s="43"/>
      <c r="G289" s="43"/>
    </row>
    <row r="290" spans="1:7" ht="15.75" thickBot="1">
      <c r="A290" s="32"/>
      <c r="B290" s="33"/>
      <c r="C290" s="33" t="s">
        <v>205</v>
      </c>
      <c r="D290" s="55">
        <f>+D285/D288*100</f>
        <v>0.23525359384676273</v>
      </c>
      <c r="E290" s="55">
        <f>+E285/E288*100</f>
        <v>1.7891359647341585</v>
      </c>
      <c r="F290" s="55">
        <f>+F285/F288*100</f>
        <v>4.353734001726069</v>
      </c>
      <c r="G290" s="55">
        <f>+G285/G288*100</f>
        <v>23.043162199000456</v>
      </c>
    </row>
    <row r="291" spans="1:7" ht="15.75" thickTop="1">
      <c r="A291" s="32"/>
      <c r="B291" s="33"/>
      <c r="C291" s="33"/>
      <c r="D291" s="43"/>
      <c r="E291" s="43"/>
      <c r="F291" s="43"/>
      <c r="G291" s="43"/>
    </row>
    <row r="292" spans="1:8" ht="15">
      <c r="A292" s="32"/>
      <c r="B292" s="33" t="s">
        <v>78</v>
      </c>
      <c r="C292" s="37" t="s">
        <v>79</v>
      </c>
      <c r="D292" s="33"/>
      <c r="E292" s="43"/>
      <c r="F292" s="43"/>
      <c r="G292" s="43"/>
      <c r="H292" s="43"/>
    </row>
    <row r="293" spans="1:8" ht="15">
      <c r="A293" s="32"/>
      <c r="B293" s="33"/>
      <c r="C293" s="33" t="s">
        <v>217</v>
      </c>
      <c r="D293" s="33"/>
      <c r="E293" s="33"/>
      <c r="F293" s="33"/>
      <c r="G293" s="33"/>
      <c r="H293" s="43"/>
    </row>
    <row r="294" spans="1:8" ht="15">
      <c r="A294" s="32"/>
      <c r="B294" s="33"/>
      <c r="C294" s="33" t="s">
        <v>218</v>
      </c>
      <c r="D294" s="43">
        <f>+Income!B42</f>
        <v>642</v>
      </c>
      <c r="E294" s="43">
        <f>+Income!C42</f>
        <v>4846</v>
      </c>
      <c r="F294" s="43">
        <f>+Income!D42</f>
        <v>11855</v>
      </c>
      <c r="G294" s="43">
        <f>+Income!E42</f>
        <v>50718</v>
      </c>
      <c r="H294" s="43"/>
    </row>
    <row r="295" spans="1:8" ht="15">
      <c r="A295" s="32"/>
      <c r="B295" s="33"/>
      <c r="C295" s="33"/>
      <c r="D295" s="43"/>
      <c r="E295" s="43"/>
      <c r="F295" s="43"/>
      <c r="G295" s="43"/>
      <c r="H295" s="43"/>
    </row>
    <row r="296" spans="1:8" ht="15">
      <c r="A296" s="32"/>
      <c r="B296" s="33"/>
      <c r="C296" s="33" t="s">
        <v>156</v>
      </c>
      <c r="D296" s="43"/>
      <c r="E296" s="43"/>
      <c r="F296" s="43"/>
      <c r="G296" s="43"/>
      <c r="H296" s="43"/>
    </row>
    <row r="297" spans="1:8" ht="15">
      <c r="A297" s="32"/>
      <c r="B297" s="33"/>
      <c r="C297" s="33" t="s">
        <v>220</v>
      </c>
      <c r="D297" s="43">
        <v>272897</v>
      </c>
      <c r="E297" s="43">
        <v>270857</v>
      </c>
      <c r="F297" s="43">
        <v>272295</v>
      </c>
      <c r="G297" s="43">
        <v>220100</v>
      </c>
      <c r="H297" s="43"/>
    </row>
    <row r="298" spans="1:8" ht="15">
      <c r="A298" s="32"/>
      <c r="B298" s="33"/>
      <c r="C298" s="33"/>
      <c r="D298" s="43"/>
      <c r="E298" s="43"/>
      <c r="F298" s="43"/>
      <c r="G298" s="43"/>
      <c r="H298" s="43"/>
    </row>
    <row r="299" spans="1:8" ht="15">
      <c r="A299" s="32"/>
      <c r="B299" s="33"/>
      <c r="C299" s="33" t="s">
        <v>219</v>
      </c>
      <c r="D299" s="43">
        <v>6730</v>
      </c>
      <c r="E299" s="43">
        <v>0</v>
      </c>
      <c r="F299" s="43">
        <v>6730</v>
      </c>
      <c r="G299" s="43">
        <v>0</v>
      </c>
      <c r="H299" s="43"/>
    </row>
    <row r="300" spans="1:8" ht="15">
      <c r="A300" s="32"/>
      <c r="B300" s="33"/>
      <c r="C300" s="33"/>
      <c r="D300" s="43"/>
      <c r="E300" s="43"/>
      <c r="F300" s="43"/>
      <c r="G300" s="43"/>
      <c r="H300" s="43"/>
    </row>
    <row r="301" spans="1:8" ht="15">
      <c r="A301" s="32"/>
      <c r="B301" s="33"/>
      <c r="C301" s="33" t="s">
        <v>221</v>
      </c>
      <c r="D301" s="43"/>
      <c r="E301" s="43"/>
      <c r="F301" s="43"/>
      <c r="G301" s="43"/>
      <c r="H301" s="43"/>
    </row>
    <row r="302" spans="1:8" ht="15">
      <c r="A302" s="32"/>
      <c r="B302" s="33"/>
      <c r="C302" s="33" t="s">
        <v>222</v>
      </c>
      <c r="D302" s="72">
        <f>+D297+D299</f>
        <v>279627</v>
      </c>
      <c r="E302" s="72">
        <f>+E297+E299</f>
        <v>270857</v>
      </c>
      <c r="F302" s="72">
        <f>+F297+F299</f>
        <v>279025</v>
      </c>
      <c r="G302" s="72">
        <f>+G297+G299</f>
        <v>220100</v>
      </c>
      <c r="H302" s="43"/>
    </row>
    <row r="303" spans="1:8" ht="15">
      <c r="A303" s="32"/>
      <c r="B303" s="33"/>
      <c r="C303" s="33"/>
      <c r="D303" s="43"/>
      <c r="E303" s="43"/>
      <c r="F303" s="43"/>
      <c r="G303" s="43"/>
      <c r="H303" s="43"/>
    </row>
    <row r="304" spans="1:8" ht="15.75" thickBot="1">
      <c r="A304" s="32"/>
      <c r="B304" s="33"/>
      <c r="C304" s="33" t="s">
        <v>225</v>
      </c>
      <c r="D304" s="55">
        <f>+D294/D302*100</f>
        <v>0.22959156304648695</v>
      </c>
      <c r="E304" s="55">
        <f>+E294/E302*100</f>
        <v>1.7891359647341585</v>
      </c>
      <c r="F304" s="55">
        <f>+F294/F302*100</f>
        <v>4.2487232326852435</v>
      </c>
      <c r="G304" s="55">
        <f>+G294/G302*100</f>
        <v>23.043162199000456</v>
      </c>
      <c r="H304" s="43"/>
    </row>
    <row r="305" spans="1:8" ht="15.75" thickTop="1">
      <c r="A305" s="32"/>
      <c r="B305" s="33"/>
      <c r="C305" s="37"/>
      <c r="D305" s="33"/>
      <c r="E305" s="43"/>
      <c r="F305" s="43"/>
      <c r="G305" s="43"/>
      <c r="H305" s="43"/>
    </row>
    <row r="306" spans="1:8" ht="15">
      <c r="A306" s="32"/>
      <c r="B306" s="33"/>
      <c r="C306" s="33" t="s">
        <v>223</v>
      </c>
      <c r="D306" s="33"/>
      <c r="E306" s="43"/>
      <c r="F306" s="43"/>
      <c r="G306" s="43"/>
      <c r="H306" s="43"/>
    </row>
    <row r="307" spans="1:8" ht="15">
      <c r="A307" s="32"/>
      <c r="B307" s="33"/>
      <c r="C307" s="33" t="s">
        <v>224</v>
      </c>
      <c r="D307" s="33"/>
      <c r="E307" s="48"/>
      <c r="F307" s="48"/>
      <c r="G307" s="48"/>
      <c r="H307" s="48"/>
    </row>
    <row r="308" spans="1:8" ht="15">
      <c r="A308" s="32"/>
      <c r="B308" s="33"/>
      <c r="C308" s="33"/>
      <c r="D308" s="33"/>
      <c r="E308" s="43"/>
      <c r="F308" s="43"/>
      <c r="G308" s="43"/>
      <c r="H308" s="43"/>
    </row>
    <row r="309" spans="1:8" ht="12.75">
      <c r="A309" s="28"/>
      <c r="E309" s="20"/>
      <c r="F309" s="20"/>
      <c r="G309" s="20"/>
      <c r="H309" s="20"/>
    </row>
    <row r="310" spans="5:8" ht="12.75">
      <c r="E310" s="6"/>
      <c r="F310" s="6"/>
      <c r="G310" s="6"/>
      <c r="H310" s="6"/>
    </row>
    <row r="311" spans="2:8" ht="12.75">
      <c r="B311" s="16"/>
      <c r="E311" s="6"/>
      <c r="F311" s="6"/>
      <c r="G311" s="6"/>
      <c r="H311" s="6"/>
    </row>
  </sheetData>
  <sheetProtection/>
  <printOptions/>
  <pageMargins left="0.38" right="0.16" top="0.62" bottom="0.66" header="0" footer="0"/>
  <pageSetup horizontalDpi="600" verticalDpi="600" orientation="portrait" paperSize="9" scale="95" r:id="rId1"/>
  <headerFooter alignWithMargins="0">
    <oddFooter>&amp;CPage &amp;P of &amp;N</oddFooter>
  </headerFooter>
  <rowBreaks count="6" manualBreakCount="6">
    <brk id="50" max="6" man="1"/>
    <brk id="95" max="6" man="1"/>
    <brk id="138" max="6" man="1"/>
    <brk id="187" max="6" man="1"/>
    <brk id="231" max="6" man="1"/>
    <brk id="2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lee</cp:lastModifiedBy>
  <cp:lastPrinted>2013-09-30T06:34:32Z</cp:lastPrinted>
  <dcterms:created xsi:type="dcterms:W3CDTF">2002-11-22T07:29:43Z</dcterms:created>
  <dcterms:modified xsi:type="dcterms:W3CDTF">2013-09-30T07:09:10Z</dcterms:modified>
  <cp:category/>
  <cp:version/>
  <cp:contentType/>
  <cp:contentStatus/>
</cp:coreProperties>
</file>