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885" windowHeight="2910" activeTab="4"/>
  </bookViews>
  <sheets>
    <sheet name="Income" sheetId="1" r:id="rId1"/>
    <sheet name="BSheet" sheetId="2" r:id="rId2"/>
    <sheet name="Equity" sheetId="3" r:id="rId3"/>
    <sheet name="CashFlow" sheetId="4" r:id="rId4"/>
    <sheet name="Notes" sheetId="5" r:id="rId5"/>
  </sheets>
  <definedNames>
    <definedName name="_xlnm.Print_Area" localSheetId="1">'BSheet'!$A$1:$F$54</definedName>
    <definedName name="_xlnm.Print_Area" localSheetId="3">'CashFlow'!$A$1:$E$64</definedName>
    <definedName name="_xlnm.Print_Area" localSheetId="2">'Equity'!$A$1:$N$49</definedName>
    <definedName name="_xlnm.Print_Area" localSheetId="0">'Income'!$A$1:$E$50</definedName>
    <definedName name="_xlnm.Print_Titles" localSheetId="4">'Notes'!$1:$6</definedName>
  </definedNames>
  <calcPr fullCalcOnLoad="1"/>
</workbook>
</file>

<file path=xl/sharedStrings.xml><?xml version="1.0" encoding="utf-8"?>
<sst xmlns="http://schemas.openxmlformats.org/spreadsheetml/2006/main" count="331" uniqueCount="251">
  <si>
    <t>Condensed Consolidated Income Statement</t>
  </si>
  <si>
    <t>Current</t>
  </si>
  <si>
    <t>Comparative</t>
  </si>
  <si>
    <t>Quarter Ended</t>
  </si>
  <si>
    <t>Cumulative</t>
  </si>
  <si>
    <t>To Date</t>
  </si>
  <si>
    <t>RM'000</t>
  </si>
  <si>
    <t>Revenue</t>
  </si>
  <si>
    <t>Operating Expenses</t>
  </si>
  <si>
    <t>Other Operating Income</t>
  </si>
  <si>
    <t>Finance Costs</t>
  </si>
  <si>
    <t>Investing Results</t>
  </si>
  <si>
    <t>Taxation</t>
  </si>
  <si>
    <t>Minority Interests</t>
  </si>
  <si>
    <t>(UNAUDITED)</t>
  </si>
  <si>
    <t>(AUDITED)</t>
  </si>
  <si>
    <t>Property, Plant and Equipment</t>
  </si>
  <si>
    <t>Intangible Assets</t>
  </si>
  <si>
    <t>Other Investments</t>
  </si>
  <si>
    <t>Current Assets</t>
  </si>
  <si>
    <t>Inventories</t>
  </si>
  <si>
    <t>Cash and Cash Equivalents</t>
  </si>
  <si>
    <t>Current Liabilities</t>
  </si>
  <si>
    <t>Share Capital</t>
  </si>
  <si>
    <t>Reserves</t>
  </si>
  <si>
    <t>Shareholders' Fund</t>
  </si>
  <si>
    <t>Minority Interest</t>
  </si>
  <si>
    <t>Long Term Liabilities</t>
  </si>
  <si>
    <t>Borrowings</t>
  </si>
  <si>
    <t>Deferred Taxation</t>
  </si>
  <si>
    <t>Condensed Consolidated Statement of Changes in Equity</t>
  </si>
  <si>
    <t xml:space="preserve">Share </t>
  </si>
  <si>
    <t>Capital</t>
  </si>
  <si>
    <t>Reserve</t>
  </si>
  <si>
    <t>Retained</t>
  </si>
  <si>
    <t>Total</t>
  </si>
  <si>
    <t>Balance at beginning of year</t>
  </si>
  <si>
    <t>Movement during the period</t>
  </si>
  <si>
    <t>(Cumulative)</t>
  </si>
  <si>
    <t>Balance at end of period</t>
  </si>
  <si>
    <t>Net change in current assets</t>
  </si>
  <si>
    <t>Net change in current liabilities</t>
  </si>
  <si>
    <t>Changes in working capital :</t>
  </si>
  <si>
    <t>Income tax paid</t>
  </si>
  <si>
    <t>Interest paid</t>
  </si>
  <si>
    <t>Interest received</t>
  </si>
  <si>
    <t>Purchase of property, plant and equipment</t>
  </si>
  <si>
    <t>Proceeds from disposal of property, plant and equipment</t>
  </si>
  <si>
    <t>Proceeds from borrowings</t>
  </si>
  <si>
    <t>Repayment of borrowings</t>
  </si>
  <si>
    <t>Cash and cash equivalents at beginning of year</t>
  </si>
  <si>
    <t>Condensed Consolidated Cash Flow Statement</t>
  </si>
  <si>
    <t>Notes To The Interim Financial Report</t>
  </si>
  <si>
    <t>Accounting Policies and Methods of Computation</t>
  </si>
  <si>
    <t>The accounting policies and methods of computation adopted by the Group in this interim financial</t>
  </si>
  <si>
    <t>Seasonal or Cyclical Factors</t>
  </si>
  <si>
    <t>Extraordinary and Exceptional Items</t>
  </si>
  <si>
    <t>Dividends Paid</t>
  </si>
  <si>
    <t>Segmental Reporting</t>
  </si>
  <si>
    <t>Analysis by activities :</t>
  </si>
  <si>
    <t>Manufacturing</t>
  </si>
  <si>
    <t>Valuations of Property, Plant and Equipment</t>
  </si>
  <si>
    <t>Material Events Subsequent to the end of the Interim Period</t>
  </si>
  <si>
    <t>Changes in the Composition of the Group</t>
  </si>
  <si>
    <t>Contingent Liabilities</t>
  </si>
  <si>
    <t>Requirements</t>
  </si>
  <si>
    <t>Quarter</t>
  </si>
  <si>
    <t>Under Review</t>
  </si>
  <si>
    <t>Current Year</t>
  </si>
  <si>
    <t>Profit on Sales of Unquoted Investment and/or Properties</t>
  </si>
  <si>
    <t>Quoted Securities</t>
  </si>
  <si>
    <t>under review.</t>
  </si>
  <si>
    <t>The valuation of property, plant and equipment have been brought forward, without amendment from the</t>
  </si>
  <si>
    <t>There were no sales of unquoted investment and/or properties outside the ordinary course of the Group's</t>
  </si>
  <si>
    <t>Group Borrowings and Securities</t>
  </si>
  <si>
    <t xml:space="preserve">Secured </t>
  </si>
  <si>
    <t xml:space="preserve">Unsecured </t>
  </si>
  <si>
    <t>Long term borrowings</t>
  </si>
  <si>
    <t>Short term borrowings</t>
  </si>
  <si>
    <t>Off Balance Sheet Financial Instruments</t>
  </si>
  <si>
    <t>Material Litigation</t>
  </si>
  <si>
    <t>Material Changes in the Quarterly Results Compared to the Results of the Preceding Quarter</t>
  </si>
  <si>
    <t>13.10</t>
  </si>
  <si>
    <t>Dividend</t>
  </si>
  <si>
    <t>Trade and Other Receivables</t>
  </si>
  <si>
    <t>Trade and Other Payables</t>
  </si>
  <si>
    <t>Financed By :</t>
  </si>
  <si>
    <t>Share</t>
  </si>
  <si>
    <t>Premium</t>
  </si>
  <si>
    <t>Currency</t>
  </si>
  <si>
    <t>Translation</t>
  </si>
  <si>
    <t>Changes in Estimates</t>
  </si>
  <si>
    <t>Operating profit/(loss) before working capital changes</t>
  </si>
  <si>
    <t>Net cash generated from/(used in) operating activities</t>
  </si>
  <si>
    <t>Net cash flows from/(used in) investing activities</t>
  </si>
  <si>
    <t>Net cash flows from/(used in) financing activities</t>
  </si>
  <si>
    <t>Net increase/(decrease) in cash and cash equivalents</t>
  </si>
  <si>
    <t>Cash and cash equivalents at end of period</t>
  </si>
  <si>
    <t>Profit/(Loss) From Operations</t>
  </si>
  <si>
    <t>Adjustments for :</t>
  </si>
  <si>
    <t>Investing activities :</t>
  </si>
  <si>
    <t>Financing activities :</t>
  </si>
  <si>
    <t>Profit/(Loss)</t>
  </si>
  <si>
    <t>Before Tax</t>
  </si>
  <si>
    <t>Non-cash items</t>
  </si>
  <si>
    <t>Non-operating items (which are investing/financing)</t>
  </si>
  <si>
    <t>Review of Performance of the Company and its Principal Subsidiaries</t>
  </si>
  <si>
    <t>INDIVIDUAL QUARTER</t>
  </si>
  <si>
    <t>CUMULATIVE QUARTER</t>
  </si>
  <si>
    <t>Earnings Per Share</t>
  </si>
  <si>
    <t>Fixed deposits pledged with licensed banks</t>
  </si>
  <si>
    <t>Group</t>
  </si>
  <si>
    <t>Company</t>
  </si>
  <si>
    <t>The Company has contingent liabilities in the form of corporate guarantees given to financial institutions</t>
  </si>
  <si>
    <t>Basic</t>
  </si>
  <si>
    <t>There were no purchases or disposal of quoted securities for the interim quarter and financial year-to-date</t>
  </si>
  <si>
    <t>Corporate Proposals</t>
  </si>
  <si>
    <t>Profit/(Loss) Before Tax</t>
  </si>
  <si>
    <t>Profit/(Loss) After Tax</t>
  </si>
  <si>
    <t>Net Profit/(Loss) For The Period</t>
  </si>
  <si>
    <t>Profit before taxation</t>
  </si>
  <si>
    <t>business for the interim quarter and financial year-to-date under review.</t>
  </si>
  <si>
    <t>Cash generated from/ (used in) operations</t>
  </si>
  <si>
    <t>Preceding Audited Financial Statements</t>
  </si>
  <si>
    <t>SYF RESOURCES BERHAD (Co. No. 364372-H)</t>
  </si>
  <si>
    <t>Cash and bank balances</t>
  </si>
  <si>
    <t>Fixed deposits pledged for bank borrowings</t>
  </si>
  <si>
    <t>Bank overdrafts</t>
  </si>
  <si>
    <t>Less : Fixed deposits pledged for bank borrowings</t>
  </si>
  <si>
    <t>Cash and cash equivalents</t>
  </si>
  <si>
    <t>Not applicable as there was no profit forecast or profit guarantee.</t>
  </si>
  <si>
    <t>Variance of Actual Profit from Profit Forecast or Profit Guarantee</t>
  </si>
  <si>
    <t>There is no material litigation or pending litigation as at the date of this interim financial statement.</t>
  </si>
  <si>
    <t>Additional Information required by the Bursa Malaysia Securities Berhad's Listing</t>
  </si>
  <si>
    <t>The Company also has a contingent liability of RM1.5 million in relation to a corporate guarantee given</t>
  </si>
  <si>
    <t>(The Condensed Consolidated Balance Sheet should be read in conjunction with the Annual Financial</t>
  </si>
  <si>
    <t>(The Condensed Consolidated Income Statement should be read in conjunction with the Annual</t>
  </si>
  <si>
    <t>(The Condensed Consolidated Statement of Changes in Equity should be read in conjunction with the Annual</t>
  </si>
  <si>
    <t>was not subject to any qualification.</t>
  </si>
  <si>
    <t>There were no corporate proposals during the quarter under review.</t>
  </si>
  <si>
    <t>31/07/2005</t>
  </si>
  <si>
    <t>Dividend paid during the period</t>
  </si>
  <si>
    <t>to a financial institution in respect of a subsidiary disposed of previously.</t>
  </si>
  <si>
    <t>Financial Report for the year ended 31 July 2005)</t>
  </si>
  <si>
    <t>Report for the year ended 31 July 2005)</t>
  </si>
  <si>
    <t>01 August 2005</t>
  </si>
  <si>
    <t>The audit report of the most recent annual financial statement for the year ended 31 July 2005</t>
  </si>
  <si>
    <t>Condensed Consolidated Balance Sheet</t>
  </si>
  <si>
    <t>01 August 2004</t>
  </si>
  <si>
    <t>There were no extraordinary and exceptional items of an unusual nature affecting assets, liabilities, equity,</t>
  </si>
  <si>
    <t>net income, or cash flows for the period and interim financial statement under review.</t>
  </si>
  <si>
    <t>previous annual financial statement for the year ended 31 July 2005.</t>
  </si>
  <si>
    <t>There are no material events subsequent to the end of the interim period that have not been reflected</t>
  </si>
  <si>
    <t>unabsorbed tax losses in previous years and the availability of reinvestment and capital allowances.</t>
  </si>
  <si>
    <t xml:space="preserve">The Group's effective tax rate is lower than the statutory tax rate for the current quarter due to utilisation of </t>
  </si>
  <si>
    <t>FY 2006</t>
  </si>
  <si>
    <t>FY 2005</t>
  </si>
  <si>
    <t>Investment holding, trading and others</t>
  </si>
  <si>
    <t>Treasury</t>
  </si>
  <si>
    <t>Shares</t>
  </si>
  <si>
    <t>Less: Treasury Shares, at cost</t>
  </si>
  <si>
    <t>Share buy back</t>
  </si>
  <si>
    <t>Net Current Assets/(Liabilities)</t>
  </si>
  <si>
    <t>Dividend paid</t>
  </si>
  <si>
    <t>The interim financial statement has been prepared in accordance with MASB 26 Interim Financial</t>
  </si>
  <si>
    <t>Reporting and Chapter 9, Part K of the Listing Requirements of Bursa Malaysia Securities Berhad.</t>
  </si>
  <si>
    <t>report are consistent with those adopted in the annual financial statement for the year ended</t>
  </si>
  <si>
    <t>31 July 2005 and are in compliance with the latest applicable MASB standards.</t>
  </si>
  <si>
    <t>The furniture manufacturing activities contributed the majority of the Group's revenue and profit.</t>
  </si>
  <si>
    <t xml:space="preserve"> As At</t>
  </si>
  <si>
    <t>As At</t>
  </si>
  <si>
    <t>Basic (Sen)</t>
  </si>
  <si>
    <t>Earnings Per Share (Note 13.13)</t>
  </si>
  <si>
    <t>There were no material changes in the nature and amount of estimates used in the prior interim periods of the</t>
  </si>
  <si>
    <t>current financial year or material changes in nature and amount of estimates used in prior financial years.</t>
  </si>
  <si>
    <t>Debt and Equity Securities</t>
  </si>
  <si>
    <t xml:space="preserve">There were no issuances, cancellations, repurchases, resale and repayments of debt securities for the </t>
  </si>
  <si>
    <t>period under review. The status of the Company's Employee's Share Option Scheme ("ESOS") is as follows:-</t>
  </si>
  <si>
    <t>No of Options</t>
  </si>
  <si>
    <t>('000)</t>
  </si>
  <si>
    <t>Exercised</t>
  </si>
  <si>
    <t>Cancelled</t>
  </si>
  <si>
    <t>The Board of Directors does not propose any dividend for the period under review.</t>
  </si>
  <si>
    <t>Proceeds from issue of share capital</t>
  </si>
  <si>
    <t>Income tax refunded</t>
  </si>
  <si>
    <t>Net profit for the period</t>
  </si>
  <si>
    <t xml:space="preserve">Number of ordinary shares at beginning of </t>
  </si>
  <si>
    <t>the period</t>
  </si>
  <si>
    <t>Weighted average number of ordinary shares</t>
  </si>
  <si>
    <t>Basic earning per share (sen)</t>
  </si>
  <si>
    <t>As at the date of this report, there is no contingent liability for the Group, other than disclosed below</t>
  </si>
  <si>
    <t xml:space="preserve">to facilitate the operations of the Group. </t>
  </si>
  <si>
    <t>The Group has existing forward foreign exchange contracts to sell USD amounting to the equivalent of</t>
  </si>
  <si>
    <t>(The Condensed Consolidated Cash Flow Statement should be read in conjunction with the Annual Financial Report</t>
  </si>
  <si>
    <t xml:space="preserve"> for the year ended 31 July 2005)</t>
  </si>
  <si>
    <t>Cash and cash equivalents included in the cash flow statement comprise the following balance sheet amounts :</t>
  </si>
  <si>
    <t xml:space="preserve">Net Assets Per Share Attributable To Ordinary </t>
  </si>
  <si>
    <t xml:space="preserve"> Equity Holders Of The Parent (RM)</t>
  </si>
  <si>
    <t>Apart from the above, there were no changes in the composition of the Group in the interim financial</t>
  </si>
  <si>
    <t>statement for the period under review.</t>
  </si>
  <si>
    <t>31/07/2006</t>
  </si>
  <si>
    <t>12 Months</t>
  </si>
  <si>
    <t>For the quarter ended 31 July 2006</t>
  </si>
  <si>
    <t>As At 31 July 2006</t>
  </si>
  <si>
    <t>12 months period ended</t>
  </si>
  <si>
    <t>31 July 2005</t>
  </si>
  <si>
    <t>31 July 2006</t>
  </si>
  <si>
    <t>12 months ended</t>
  </si>
  <si>
    <t>Traditionally the quarter under review is a peak period for the furniture industry.</t>
  </si>
  <si>
    <t>As at 1 May 2006</t>
  </si>
  <si>
    <t>As at 31 July 2006</t>
  </si>
  <si>
    <t>There were no dividends paid for the quarter under review.</t>
  </si>
  <si>
    <t>wholly owned subsidiary, SYF Venture Sdn Bhd subscribed for 1,071,000 new ordinary shares of RM1.00</t>
  </si>
  <si>
    <t xml:space="preserve">in the financial statement for the interim period under review except on 11 August 2006, the Company's </t>
  </si>
  <si>
    <t xml:space="preserve">Total Group borrowings as at 31 July 2006 are as follows : </t>
  </si>
  <si>
    <t>Granted</t>
  </si>
  <si>
    <t>Acquisition</t>
  </si>
  <si>
    <t>Current tax expense - current</t>
  </si>
  <si>
    <t xml:space="preserve">                                          - prior year</t>
  </si>
  <si>
    <t>Deferred tax expense - current</t>
  </si>
  <si>
    <t xml:space="preserve">                                            - prior year</t>
  </si>
  <si>
    <t>Effect of shares issued under ESOS/Warrant</t>
  </si>
  <si>
    <t>in respect of facilities granted to subsidiary companies amounting to RM53.7 million as at 31 July 2006.</t>
  </si>
  <si>
    <t xml:space="preserve">and existing bank guarantees totalling RM1.7m issued in favor of government authorities and utility boards </t>
  </si>
  <si>
    <t xml:space="preserve">The Group registered RM172.8m in turnover for the year ended 31 July 2006 compared to RM163.2m </t>
  </si>
  <si>
    <t xml:space="preserve">The Group recorded turnover of RM47.8m for the quarter, increasing by 23% as compared to the </t>
  </si>
  <si>
    <t>each representing 51% equity in Wira Cheras Development Sdn Bhd, for a total consideration of RM1,488,690/-</t>
  </si>
  <si>
    <t xml:space="preserve">During the quarter under review, the Company's wholly owned subsidiary, SYF Venture Sdn Bhd ("SYFV"), </t>
  </si>
  <si>
    <t xml:space="preserve">as settlement of a net amount of RM300,000/- liability.  SYFV also acquired 51% equity in Furniwood </t>
  </si>
  <si>
    <t>acquired 51% equity in Twenty-One SJ Sdn Bhd at a purchase consideration of RM1,071,000/- cash as well</t>
  </si>
  <si>
    <t>Industries Sdn Bhd at a purchase consideration of RM1,737,000/- cash. Both acquisitions have no material</t>
  </si>
  <si>
    <t>effect on the Group's results and financial position for the period under review.</t>
  </si>
  <si>
    <t>The lower profit reported was due to continued increase in raw material cost,  overhead and finance costs</t>
  </si>
  <si>
    <t xml:space="preserve">as well as weakening of USD against RM. The increase in finance cost was mainly incurred for capital  </t>
  </si>
  <si>
    <t xml:space="preserve">expenditure during the financial year. Apart from the above, year-end adjustments comprising provision  </t>
  </si>
  <si>
    <t xml:space="preserve">for impairment on property and doubtful debt totalling approximately RM2.1m and deferred tax of RM1.2m </t>
  </si>
  <si>
    <t>further affected the results.</t>
  </si>
  <si>
    <t>preceding quarter. The quarter under review is traditionally a peak period for the furniture industry.</t>
  </si>
  <si>
    <t>preceding quarter due to the provisions made as mentioned under item 13.1.</t>
  </si>
  <si>
    <t>barring any unforeseen circumstances.</t>
  </si>
  <si>
    <t>Acquisition of subsidiaries, net of cash acquired</t>
  </si>
  <si>
    <t xml:space="preserve">The Board is optimistic that the Group will be able to improve upon its performance in the next financial year  </t>
  </si>
  <si>
    <t>last year. The turnover increased by 6% while net profit decreased by 78% from RM5.2m to RM1.2m.</t>
  </si>
  <si>
    <t>However, the quarter reported a net loss of RM3.8m as compared to a net profit of RM0.5m in the</t>
  </si>
  <si>
    <t>a)</t>
  </si>
  <si>
    <t>b)</t>
  </si>
  <si>
    <t>Diluted</t>
  </si>
  <si>
    <t>The diluted earning per share is not disclosed due to an anti-dilution situation for both the existing warrants and ESOS.</t>
  </si>
  <si>
    <t>RM21.5m at the average rate of 3.6244 with various maturity dates ranging from 29 September 2006</t>
  </si>
  <si>
    <t>to 19 March 2007.</t>
  </si>
  <si>
    <t>Prospects for the Next Financial Year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</si>
</sst>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-* #,##0.0_-;\-* #,##0.0_-;_-* &quot;-&quot;?_-;_-@_-"/>
  </numFmts>
  <fonts count="12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73" fontId="2" fillId="0" borderId="0" xfId="15" applyNumberFormat="1" applyFont="1" applyAlignment="1">
      <alignment/>
    </xf>
    <xf numFmtId="173" fontId="2" fillId="0" borderId="2" xfId="15" applyNumberFormat="1" applyFont="1" applyBorder="1" applyAlignment="1">
      <alignment/>
    </xf>
    <xf numFmtId="173" fontId="2" fillId="0" borderId="3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173" fontId="2" fillId="0" borderId="0" xfId="15" applyNumberFormat="1" applyFont="1" applyBorder="1" applyAlignment="1">
      <alignment/>
    </xf>
    <xf numFmtId="0" fontId="8" fillId="0" borderId="0" xfId="0" applyFont="1" applyAlignment="1">
      <alignment/>
    </xf>
    <xf numFmtId="173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73" fontId="2" fillId="0" borderId="0" xfId="15" applyNumberFormat="1" applyFont="1" applyFill="1" applyAlignment="1">
      <alignment/>
    </xf>
    <xf numFmtId="173" fontId="2" fillId="0" borderId="3" xfId="15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173" fontId="2" fillId="0" borderId="1" xfId="15" applyNumberFormat="1" applyFont="1" applyBorder="1" applyAlignment="1">
      <alignment/>
    </xf>
    <xf numFmtId="173" fontId="2" fillId="0" borderId="5" xfId="15" applyNumberFormat="1" applyFont="1" applyBorder="1" applyAlignment="1">
      <alignment/>
    </xf>
    <xf numFmtId="173" fontId="2" fillId="0" borderId="6" xfId="15" applyNumberFormat="1" applyFont="1" applyBorder="1" applyAlignment="1">
      <alignment/>
    </xf>
    <xf numFmtId="171" fontId="2" fillId="0" borderId="1" xfId="15" applyFont="1" applyBorder="1" applyAlignment="1">
      <alignment/>
    </xf>
    <xf numFmtId="0" fontId="2" fillId="0" borderId="4" xfId="0" applyFont="1" applyBorder="1" applyAlignment="1">
      <alignment/>
    </xf>
    <xf numFmtId="173" fontId="2" fillId="0" borderId="7" xfId="15" applyNumberFormat="1" applyFont="1" applyBorder="1" applyAlignment="1">
      <alignment/>
    </xf>
    <xf numFmtId="173" fontId="5" fillId="0" borderId="0" xfId="15" applyNumberFormat="1" applyFont="1" applyAlignment="1">
      <alignment/>
    </xf>
    <xf numFmtId="171" fontId="5" fillId="0" borderId="0" xfId="15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2" fillId="0" borderId="8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8" xfId="0" applyFont="1" applyFill="1" applyBorder="1" applyAlignment="1" quotePrefix="1">
      <alignment horizontal="center"/>
    </xf>
    <xf numFmtId="0" fontId="2" fillId="0" borderId="1" xfId="0" applyFont="1" applyFill="1" applyBorder="1" applyAlignment="1" quotePrefix="1">
      <alignment horizontal="center"/>
    </xf>
    <xf numFmtId="0" fontId="2" fillId="0" borderId="9" xfId="0" applyFont="1" applyFill="1" applyBorder="1" applyAlignment="1" quotePrefix="1">
      <alignment horizontal="center"/>
    </xf>
    <xf numFmtId="0" fontId="2" fillId="0" borderId="4" xfId="0" applyFont="1" applyFill="1" applyBorder="1" applyAlignment="1" quotePrefix="1">
      <alignment horizontal="center"/>
    </xf>
    <xf numFmtId="0" fontId="2" fillId="0" borderId="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73" fontId="2" fillId="0" borderId="1" xfId="15" applyNumberFormat="1" applyFont="1" applyFill="1" applyBorder="1" applyAlignment="1">
      <alignment/>
    </xf>
    <xf numFmtId="173" fontId="2" fillId="0" borderId="5" xfId="15" applyNumberFormat="1" applyFont="1" applyFill="1" applyBorder="1" applyAlignment="1">
      <alignment/>
    </xf>
    <xf numFmtId="173" fontId="2" fillId="0" borderId="6" xfId="15" applyNumberFormat="1" applyFont="1" applyFill="1" applyBorder="1" applyAlignment="1">
      <alignment/>
    </xf>
    <xf numFmtId="171" fontId="2" fillId="0" borderId="1" xfId="15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3" fontId="2" fillId="0" borderId="0" xfId="15" applyNumberFormat="1" applyFont="1" applyFill="1" applyBorder="1" applyAlignment="1">
      <alignment/>
    </xf>
    <xf numFmtId="173" fontId="2" fillId="0" borderId="2" xfId="15" applyNumberFormat="1" applyFont="1" applyFill="1" applyBorder="1" applyAlignment="1">
      <alignment/>
    </xf>
    <xf numFmtId="171" fontId="5" fillId="0" borderId="0" xfId="15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 quotePrefix="1">
      <alignment/>
    </xf>
    <xf numFmtId="15" fontId="6" fillId="0" borderId="0" xfId="0" applyNumberFormat="1" applyFont="1" applyFill="1" applyAlignment="1" quotePrefix="1">
      <alignment/>
    </xf>
    <xf numFmtId="0" fontId="2" fillId="0" borderId="0" xfId="0" applyFont="1" applyFill="1" applyAlignment="1" quotePrefix="1">
      <alignment/>
    </xf>
    <xf numFmtId="173" fontId="2" fillId="0" borderId="0" xfId="15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11" fillId="0" borderId="0" xfId="0" applyFont="1" applyAlignment="1">
      <alignment/>
    </xf>
    <xf numFmtId="173" fontId="2" fillId="0" borderId="8" xfId="15" applyNumberFormat="1" applyFont="1" applyFill="1" applyBorder="1" applyAlignment="1">
      <alignment/>
    </xf>
    <xf numFmtId="173" fontId="2" fillId="0" borderId="10" xfId="15" applyNumberFormat="1" applyFont="1" applyFill="1" applyBorder="1" applyAlignment="1">
      <alignment/>
    </xf>
    <xf numFmtId="173" fontId="2" fillId="0" borderId="11" xfId="15" applyNumberFormat="1" applyFont="1" applyFill="1" applyBorder="1" applyAlignment="1">
      <alignment/>
    </xf>
    <xf numFmtId="171" fontId="2" fillId="0" borderId="8" xfId="15" applyFont="1" applyFill="1" applyBorder="1" applyAlignment="1">
      <alignment/>
    </xf>
    <xf numFmtId="173" fontId="2" fillId="0" borderId="7" xfId="15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173" fontId="2" fillId="0" borderId="0" xfId="0" applyNumberFormat="1" applyFont="1" applyFill="1" applyAlignment="1">
      <alignment/>
    </xf>
    <xf numFmtId="171" fontId="2" fillId="0" borderId="0" xfId="0" applyNumberFormat="1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73" fontId="2" fillId="0" borderId="12" xfId="15" applyNumberFormat="1" applyFont="1" applyBorder="1" applyAlignment="1">
      <alignment/>
    </xf>
    <xf numFmtId="171" fontId="2" fillId="0" borderId="13" xfId="15" applyFont="1" applyBorder="1" applyAlignment="1">
      <alignment/>
    </xf>
    <xf numFmtId="172" fontId="3" fillId="0" borderId="0" xfId="15" applyNumberFormat="1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73" fontId="2" fillId="0" borderId="12" xfId="15" applyNumberFormat="1" applyFont="1" applyFill="1" applyBorder="1" applyAlignment="1">
      <alignment horizontal="center" vertical="center"/>
    </xf>
    <xf numFmtId="173" fontId="2" fillId="0" borderId="16" xfId="15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7">
      <selection activeCell="B28" sqref="B28"/>
    </sheetView>
  </sheetViews>
  <sheetFormatPr defaultColWidth="9.140625" defaultRowHeight="12.75"/>
  <cols>
    <col min="1" max="1" width="32.00390625" style="2" customWidth="1"/>
    <col min="2" max="4" width="13.7109375" style="27" customWidth="1"/>
    <col min="5" max="5" width="13.7109375" style="2" customWidth="1"/>
    <col min="6" max="16384" width="9.140625" style="2" customWidth="1"/>
  </cols>
  <sheetData>
    <row r="1" ht="18.75">
      <c r="A1" s="25" t="s">
        <v>124</v>
      </c>
    </row>
    <row r="3" spans="1:4" ht="14.25">
      <c r="A3" s="1" t="s">
        <v>0</v>
      </c>
      <c r="B3" s="43"/>
      <c r="C3" s="43"/>
      <c r="D3" s="43"/>
    </row>
    <row r="4" spans="1:4" ht="14.25">
      <c r="A4" s="1" t="s">
        <v>202</v>
      </c>
      <c r="B4" s="43"/>
      <c r="C4" s="43"/>
      <c r="D4" s="43"/>
    </row>
    <row r="5" spans="1:4" ht="14.25">
      <c r="A5" s="1"/>
      <c r="B5" s="43"/>
      <c r="C5" s="43"/>
      <c r="D5" s="43"/>
    </row>
    <row r="6" ht="13.5" thickBot="1"/>
    <row r="7" spans="2:5" ht="13.5" thickBot="1">
      <c r="B7" s="97" t="s">
        <v>107</v>
      </c>
      <c r="C7" s="98"/>
      <c r="D7" s="99" t="s">
        <v>108</v>
      </c>
      <c r="E7" s="100"/>
    </row>
    <row r="8" spans="2:5" ht="12.75">
      <c r="B8" s="44"/>
      <c r="C8" s="45"/>
      <c r="D8" s="44"/>
      <c r="E8" s="30"/>
    </row>
    <row r="9" spans="2:5" ht="12.75">
      <c r="B9" s="46" t="s">
        <v>155</v>
      </c>
      <c r="C9" s="47" t="s">
        <v>156</v>
      </c>
      <c r="D9" s="46" t="s">
        <v>155</v>
      </c>
      <c r="E9" s="31" t="s">
        <v>156</v>
      </c>
    </row>
    <row r="10" spans="2:5" ht="12.75">
      <c r="B10" s="48" t="s">
        <v>1</v>
      </c>
      <c r="C10" s="49" t="s">
        <v>2</v>
      </c>
      <c r="D10" s="50" t="s">
        <v>201</v>
      </c>
      <c r="E10" s="49" t="s">
        <v>201</v>
      </c>
    </row>
    <row r="11" spans="2:5" ht="12.75">
      <c r="B11" s="48" t="s">
        <v>3</v>
      </c>
      <c r="C11" s="49" t="s">
        <v>3</v>
      </c>
      <c r="D11" s="48" t="s">
        <v>4</v>
      </c>
      <c r="E11" s="4" t="s">
        <v>4</v>
      </c>
    </row>
    <row r="12" spans="2:5" ht="12.75">
      <c r="B12" s="50" t="s">
        <v>200</v>
      </c>
      <c r="C12" s="51" t="s">
        <v>140</v>
      </c>
      <c r="D12" s="48" t="s">
        <v>5</v>
      </c>
      <c r="E12" s="4" t="s">
        <v>5</v>
      </c>
    </row>
    <row r="13" spans="2:5" ht="13.5" thickBot="1">
      <c r="B13" s="52"/>
      <c r="C13" s="53"/>
      <c r="D13" s="54"/>
      <c r="E13" s="23"/>
    </row>
    <row r="14" spans="2:5" ht="12.75">
      <c r="B14" s="55" t="s">
        <v>6</v>
      </c>
      <c r="C14" s="56" t="s">
        <v>6</v>
      </c>
      <c r="D14" s="55" t="s">
        <v>6</v>
      </c>
      <c r="E14" s="6" t="s">
        <v>6</v>
      </c>
    </row>
    <row r="15" spans="2:5" ht="12.75">
      <c r="B15" s="44"/>
      <c r="C15" s="45"/>
      <c r="D15" s="44"/>
      <c r="E15" s="30"/>
    </row>
    <row r="16" spans="1:5" ht="12.75">
      <c r="A16" s="2" t="s">
        <v>7</v>
      </c>
      <c r="B16" s="83">
        <v>47812</v>
      </c>
      <c r="C16" s="57">
        <v>43102</v>
      </c>
      <c r="D16" s="83">
        <v>172766</v>
      </c>
      <c r="E16" s="32">
        <v>163169</v>
      </c>
    </row>
    <row r="17" spans="2:5" ht="12.75">
      <c r="B17" s="83"/>
      <c r="C17" s="57"/>
      <c r="D17" s="83"/>
      <c r="E17" s="32"/>
    </row>
    <row r="18" spans="1:5" ht="12.75">
      <c r="A18" s="2" t="s">
        <v>8</v>
      </c>
      <c r="B18" s="83">
        <v>-49391</v>
      </c>
      <c r="C18" s="57">
        <v>-43348</v>
      </c>
      <c r="D18" s="83">
        <v>-166117</v>
      </c>
      <c r="E18" s="32">
        <v>-156506</v>
      </c>
    </row>
    <row r="19" spans="2:5" ht="12.75">
      <c r="B19" s="83"/>
      <c r="C19" s="57"/>
      <c r="D19" s="83"/>
      <c r="E19" s="32"/>
    </row>
    <row r="20" spans="1:5" ht="12.75">
      <c r="A20" s="2" t="s">
        <v>9</v>
      </c>
      <c r="B20" s="83">
        <v>1336</v>
      </c>
      <c r="C20" s="57">
        <v>254</v>
      </c>
      <c r="D20" s="83">
        <v>1850</v>
      </c>
      <c r="E20" s="32">
        <v>1485</v>
      </c>
    </row>
    <row r="21" spans="2:5" ht="12.75">
      <c r="B21" s="84"/>
      <c r="C21" s="58"/>
      <c r="D21" s="84"/>
      <c r="E21" s="33"/>
    </row>
    <row r="22" spans="1:5" ht="12.75">
      <c r="A22" s="2" t="s">
        <v>98</v>
      </c>
      <c r="B22" s="83">
        <f>B16+B18+B20</f>
        <v>-243</v>
      </c>
      <c r="C22" s="57">
        <f>C16+C18+C20</f>
        <v>8</v>
      </c>
      <c r="D22" s="83">
        <f>D16+D18+D20</f>
        <v>8499</v>
      </c>
      <c r="E22" s="32">
        <f>E16+E18+E20</f>
        <v>8148</v>
      </c>
    </row>
    <row r="23" spans="2:5" ht="12.75">
      <c r="B23" s="83"/>
      <c r="C23" s="57"/>
      <c r="D23" s="83"/>
      <c r="E23" s="32"/>
    </row>
    <row r="24" spans="1:5" ht="12.75">
      <c r="A24" s="2" t="s">
        <v>10</v>
      </c>
      <c r="B24" s="83">
        <v>-2160</v>
      </c>
      <c r="C24" s="57">
        <v>-820</v>
      </c>
      <c r="D24" s="83">
        <v>-5751</v>
      </c>
      <c r="E24" s="32">
        <v>-2990</v>
      </c>
    </row>
    <row r="25" spans="2:5" ht="12.75">
      <c r="B25" s="83"/>
      <c r="C25" s="57"/>
      <c r="D25" s="83"/>
      <c r="E25" s="32"/>
    </row>
    <row r="26" spans="1:5" ht="12.75">
      <c r="A26" s="2" t="s">
        <v>11</v>
      </c>
      <c r="B26" s="83">
        <v>0</v>
      </c>
      <c r="C26" s="57">
        <v>0</v>
      </c>
      <c r="D26" s="83">
        <v>0</v>
      </c>
      <c r="E26" s="32">
        <v>0</v>
      </c>
    </row>
    <row r="27" spans="2:5" ht="12.75">
      <c r="B27" s="84"/>
      <c r="C27" s="58"/>
      <c r="D27" s="84"/>
      <c r="E27" s="33"/>
    </row>
    <row r="28" spans="1:5" ht="12.75">
      <c r="A28" s="2" t="s">
        <v>117</v>
      </c>
      <c r="B28" s="83">
        <f>B22+B24+B26</f>
        <v>-2403</v>
      </c>
      <c r="C28" s="57">
        <f>C22+C24+C26</f>
        <v>-812</v>
      </c>
      <c r="D28" s="83">
        <f>D22+D24+D26</f>
        <v>2748</v>
      </c>
      <c r="E28" s="32">
        <f>E22+E24+E26</f>
        <v>5158</v>
      </c>
    </row>
    <row r="29" spans="2:5" ht="12.75">
      <c r="B29" s="83"/>
      <c r="C29" s="57"/>
      <c r="D29" s="83"/>
      <c r="E29" s="32"/>
    </row>
    <row r="30" spans="1:5" ht="12.75">
      <c r="A30" s="2" t="s">
        <v>12</v>
      </c>
      <c r="B30" s="83">
        <v>-1492</v>
      </c>
      <c r="C30" s="57">
        <v>586</v>
      </c>
      <c r="D30" s="83">
        <v>-1684</v>
      </c>
      <c r="E30" s="32">
        <v>396</v>
      </c>
    </row>
    <row r="31" spans="2:5" ht="12.75">
      <c r="B31" s="84"/>
      <c r="C31" s="58"/>
      <c r="D31" s="84"/>
      <c r="E31" s="33"/>
    </row>
    <row r="32" spans="1:5" ht="12.75">
      <c r="A32" s="2" t="s">
        <v>118</v>
      </c>
      <c r="B32" s="83">
        <f>B28+B30</f>
        <v>-3895</v>
      </c>
      <c r="C32" s="57">
        <f>C28+C30</f>
        <v>-226</v>
      </c>
      <c r="D32" s="83">
        <f>D28+D30</f>
        <v>1064</v>
      </c>
      <c r="E32" s="32">
        <f>E28+E30</f>
        <v>5554</v>
      </c>
    </row>
    <row r="33" spans="2:5" ht="12.75">
      <c r="B33" s="83"/>
      <c r="C33" s="57"/>
      <c r="D33" s="83"/>
      <c r="E33" s="32"/>
    </row>
    <row r="34" spans="1:5" ht="12.75">
      <c r="A34" s="2" t="s">
        <v>13</v>
      </c>
      <c r="B34" s="83">
        <v>90</v>
      </c>
      <c r="C34" s="57">
        <v>-153</v>
      </c>
      <c r="D34" s="83">
        <v>88</v>
      </c>
      <c r="E34" s="32">
        <v>-324</v>
      </c>
    </row>
    <row r="35" spans="2:5" ht="12.75">
      <c r="B35" s="83"/>
      <c r="C35" s="57"/>
      <c r="D35" s="83"/>
      <c r="E35" s="32"/>
    </row>
    <row r="36" spans="1:5" ht="13.5" thickBot="1">
      <c r="A36" s="2" t="s">
        <v>119</v>
      </c>
      <c r="B36" s="85">
        <f>B32+B34</f>
        <v>-3805</v>
      </c>
      <c r="C36" s="59">
        <f>C32+C34</f>
        <v>-379</v>
      </c>
      <c r="D36" s="85">
        <f>D32+D34</f>
        <v>1152</v>
      </c>
      <c r="E36" s="34">
        <f>E32+E34</f>
        <v>5230</v>
      </c>
    </row>
    <row r="37" spans="2:5" ht="13.5" thickTop="1">
      <c r="B37" s="44"/>
      <c r="C37" s="45"/>
      <c r="D37" s="44"/>
      <c r="E37" s="30"/>
    </row>
    <row r="38" spans="2:5" ht="12.75">
      <c r="B38" s="44"/>
      <c r="C38" s="45"/>
      <c r="D38" s="44"/>
      <c r="E38" s="30"/>
    </row>
    <row r="39" spans="1:5" ht="12.75">
      <c r="A39" s="2" t="s">
        <v>172</v>
      </c>
      <c r="B39" s="44"/>
      <c r="C39" s="45"/>
      <c r="D39" s="44"/>
      <c r="E39" s="30"/>
    </row>
    <row r="40" spans="1:5" ht="12.75">
      <c r="A40" s="2" t="s">
        <v>171</v>
      </c>
      <c r="B40" s="86">
        <f>+Notes!E227</f>
        <v>-4.5422531007890745</v>
      </c>
      <c r="C40" s="60">
        <f>+Notes!F227</f>
        <v>-0.47454486264493023</v>
      </c>
      <c r="D40" s="86">
        <f>+Notes!G227</f>
        <v>1.4220115538438751</v>
      </c>
      <c r="E40" s="35">
        <f>+Notes!H227</f>
        <v>6.548468685047454</v>
      </c>
    </row>
    <row r="41" spans="2:5" ht="13.5" thickBot="1">
      <c r="B41" s="61"/>
      <c r="C41" s="62"/>
      <c r="D41" s="61"/>
      <c r="E41" s="36"/>
    </row>
    <row r="44" ht="13.5">
      <c r="A44" s="5" t="s">
        <v>136</v>
      </c>
    </row>
    <row r="45" ht="13.5">
      <c r="A45" s="5" t="s">
        <v>143</v>
      </c>
    </row>
  </sheetData>
  <mergeCells count="2">
    <mergeCell ref="B7:C7"/>
    <mergeCell ref="D7:E7"/>
  </mergeCells>
  <printOptions/>
  <pageMargins left="0.7480314960629921" right="0.1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26">
      <selection activeCell="C47" sqref="C47"/>
    </sheetView>
  </sheetViews>
  <sheetFormatPr defaultColWidth="9.140625" defaultRowHeight="12.75"/>
  <cols>
    <col min="1" max="1" width="3.7109375" style="2" customWidth="1"/>
    <col min="2" max="2" width="42.7109375" style="2" customWidth="1"/>
    <col min="3" max="3" width="13.7109375" style="27" customWidth="1"/>
    <col min="4" max="4" width="3.7109375" style="2" customWidth="1"/>
    <col min="5" max="5" width="13.7109375" style="2" customWidth="1"/>
    <col min="6" max="16384" width="9.140625" style="2" customWidth="1"/>
  </cols>
  <sheetData>
    <row r="1" spans="1:2" ht="18.75">
      <c r="A1" s="25" t="s">
        <v>124</v>
      </c>
      <c r="B1" s="1"/>
    </row>
    <row r="3" spans="1:2" ht="14.25">
      <c r="A3" s="1" t="s">
        <v>147</v>
      </c>
      <c r="B3" s="1"/>
    </row>
    <row r="4" spans="1:2" ht="14.25">
      <c r="A4" s="1" t="s">
        <v>203</v>
      </c>
      <c r="B4" s="1"/>
    </row>
    <row r="5" ht="12.75">
      <c r="E5" s="27"/>
    </row>
    <row r="6" spans="3:5" ht="12.75">
      <c r="C6" s="63" t="s">
        <v>14</v>
      </c>
      <c r="D6" s="3"/>
      <c r="E6" s="3" t="s">
        <v>15</v>
      </c>
    </row>
    <row r="7" spans="3:5" ht="12.75">
      <c r="C7" s="64" t="s">
        <v>169</v>
      </c>
      <c r="D7" s="7"/>
      <c r="E7" s="7" t="s">
        <v>170</v>
      </c>
    </row>
    <row r="8" spans="3:5" ht="12.75">
      <c r="C8" s="65" t="s">
        <v>200</v>
      </c>
      <c r="D8" s="8"/>
      <c r="E8" s="8" t="s">
        <v>140</v>
      </c>
    </row>
    <row r="9" spans="3:5" ht="12.75">
      <c r="C9" s="66" t="s">
        <v>6</v>
      </c>
      <c r="D9" s="9"/>
      <c r="E9" s="9" t="s">
        <v>6</v>
      </c>
    </row>
    <row r="10" spans="1:4" ht="12.75">
      <c r="A10" s="10"/>
      <c r="B10" s="10"/>
      <c r="C10" s="67"/>
      <c r="D10" s="10"/>
    </row>
    <row r="11" spans="1:5" ht="12.75">
      <c r="A11" s="10" t="s">
        <v>16</v>
      </c>
      <c r="B11" s="10"/>
      <c r="C11" s="68">
        <v>121651</v>
      </c>
      <c r="D11" s="24"/>
      <c r="E11" s="18">
        <v>102061</v>
      </c>
    </row>
    <row r="12" spans="1:5" ht="12.75">
      <c r="A12" s="10"/>
      <c r="B12" s="10"/>
      <c r="C12" s="68"/>
      <c r="D12" s="24"/>
      <c r="E12" s="18"/>
    </row>
    <row r="13" spans="1:5" ht="12.75">
      <c r="A13" s="10" t="s">
        <v>17</v>
      </c>
      <c r="B13" s="10"/>
      <c r="C13" s="68">
        <v>15468</v>
      </c>
      <c r="D13" s="24"/>
      <c r="E13" s="18">
        <v>14249</v>
      </c>
    </row>
    <row r="14" spans="1:5" ht="12.75">
      <c r="A14" s="10"/>
      <c r="B14" s="10"/>
      <c r="C14" s="68"/>
      <c r="D14" s="24"/>
      <c r="E14" s="18"/>
    </row>
    <row r="15" spans="1:5" ht="12.75">
      <c r="A15" s="10" t="s">
        <v>18</v>
      </c>
      <c r="B15" s="10"/>
      <c r="C15" s="68">
        <v>3500</v>
      </c>
      <c r="D15" s="24"/>
      <c r="E15" s="18">
        <v>0</v>
      </c>
    </row>
    <row r="16" spans="1:5" ht="12.75">
      <c r="A16" s="10"/>
      <c r="B16" s="10"/>
      <c r="C16" s="68"/>
      <c r="D16" s="24"/>
      <c r="E16" s="18"/>
    </row>
    <row r="17" spans="1:5" ht="12.75">
      <c r="A17" s="17" t="s">
        <v>19</v>
      </c>
      <c r="B17" s="10"/>
      <c r="C17" s="68"/>
      <c r="D17" s="24"/>
      <c r="E17" s="18"/>
    </row>
    <row r="18" spans="1:5" ht="12.75">
      <c r="A18" s="10"/>
      <c r="B18" s="10" t="s">
        <v>20</v>
      </c>
      <c r="C18" s="28">
        <v>50705</v>
      </c>
      <c r="D18" s="18"/>
      <c r="E18" s="18">
        <v>38763</v>
      </c>
    </row>
    <row r="19" spans="1:5" ht="12.75">
      <c r="A19" s="10"/>
      <c r="B19" s="10" t="s">
        <v>84</v>
      </c>
      <c r="C19" s="28">
        <v>31640</v>
      </c>
      <c r="D19" s="18"/>
      <c r="E19" s="18">
        <v>24092</v>
      </c>
    </row>
    <row r="20" spans="1:5" ht="12.75">
      <c r="A20" s="10"/>
      <c r="B20" s="10" t="s">
        <v>21</v>
      </c>
      <c r="C20" s="28">
        <v>3495</v>
      </c>
      <c r="D20" s="18"/>
      <c r="E20" s="18">
        <v>2969</v>
      </c>
    </row>
    <row r="21" spans="1:5" ht="12.75">
      <c r="A21" s="10"/>
      <c r="B21" s="10"/>
      <c r="C21" s="87">
        <f>SUM(C18:C20)</f>
        <v>85840</v>
      </c>
      <c r="D21" s="18"/>
      <c r="E21" s="37">
        <f>SUM(E18:E20)</f>
        <v>65824</v>
      </c>
    </row>
    <row r="22" spans="1:5" ht="12.75">
      <c r="A22" s="10"/>
      <c r="B22" s="10"/>
      <c r="C22" s="28"/>
      <c r="D22" s="18"/>
      <c r="E22" s="18"/>
    </row>
    <row r="23" spans="1:5" ht="12.75">
      <c r="A23" s="17" t="s">
        <v>22</v>
      </c>
      <c r="B23" s="10"/>
      <c r="C23" s="28"/>
      <c r="D23" s="18"/>
      <c r="E23" s="18"/>
    </row>
    <row r="24" spans="1:5" ht="12.75">
      <c r="A24" s="10"/>
      <c r="B24" s="10" t="s">
        <v>85</v>
      </c>
      <c r="C24" s="28">
        <v>25132</v>
      </c>
      <c r="D24" s="18"/>
      <c r="E24" s="18">
        <v>26836</v>
      </c>
    </row>
    <row r="25" spans="1:5" ht="12.75">
      <c r="A25" s="10"/>
      <c r="B25" s="10" t="s">
        <v>28</v>
      </c>
      <c r="C25" s="28">
        <v>49330</v>
      </c>
      <c r="D25" s="18"/>
      <c r="E25" s="18">
        <v>45637</v>
      </c>
    </row>
    <row r="26" spans="2:5" ht="12.75">
      <c r="B26" s="2" t="s">
        <v>12</v>
      </c>
      <c r="C26" s="28">
        <v>563</v>
      </c>
      <c r="D26" s="18"/>
      <c r="E26" s="18">
        <v>508</v>
      </c>
    </row>
    <row r="27" spans="3:5" ht="12.75">
      <c r="C27" s="87">
        <f>SUM(C24:C26)</f>
        <v>75025</v>
      </c>
      <c r="D27" s="18"/>
      <c r="E27" s="37">
        <f>SUM(E24:E26)</f>
        <v>72981</v>
      </c>
    </row>
    <row r="28" spans="3:5" ht="12.75">
      <c r="C28" s="28"/>
      <c r="D28" s="18"/>
      <c r="E28" s="18"/>
    </row>
    <row r="29" spans="1:5" ht="12.75">
      <c r="A29" s="2" t="s">
        <v>162</v>
      </c>
      <c r="C29" s="28">
        <f>C21-C27</f>
        <v>10815</v>
      </c>
      <c r="D29" s="38"/>
      <c r="E29" s="18">
        <f>E21-E27</f>
        <v>-7157</v>
      </c>
    </row>
    <row r="30" spans="3:5" ht="12.75">
      <c r="C30" s="28"/>
      <c r="D30" s="18"/>
      <c r="E30" s="18"/>
    </row>
    <row r="31" spans="3:5" ht="13.5" thickBot="1">
      <c r="C31" s="29">
        <f>C11+C13+C15+C29</f>
        <v>151434</v>
      </c>
      <c r="D31" s="18"/>
      <c r="E31" s="20">
        <f>E11+E13+E15+E29</f>
        <v>109153</v>
      </c>
    </row>
    <row r="32" spans="3:5" ht="13.5" thickTop="1">
      <c r="C32" s="28"/>
      <c r="D32" s="18"/>
      <c r="E32" s="18"/>
    </row>
    <row r="33" spans="1:5" ht="12.75">
      <c r="A33" s="2" t="s">
        <v>86</v>
      </c>
      <c r="C33" s="28"/>
      <c r="D33" s="18"/>
      <c r="E33" s="18"/>
    </row>
    <row r="34" spans="1:5" ht="12.75">
      <c r="A34" s="2" t="s">
        <v>23</v>
      </c>
      <c r="C34" s="28">
        <v>84070</v>
      </c>
      <c r="D34" s="18"/>
      <c r="E34" s="18">
        <v>79866</v>
      </c>
    </row>
    <row r="35" spans="1:5" ht="12.75">
      <c r="A35" s="2" t="s">
        <v>24</v>
      </c>
      <c r="C35" s="68">
        <f>+Equity!D23+Equity!F23+Equity!H23+Equity!J23</f>
        <v>16267</v>
      </c>
      <c r="D35" s="18"/>
      <c r="E35" s="24">
        <v>15408</v>
      </c>
    </row>
    <row r="36" spans="1:5" ht="12.75">
      <c r="A36" s="2" t="s">
        <v>160</v>
      </c>
      <c r="C36" s="69">
        <f>+Equity!L23</f>
        <v>-29</v>
      </c>
      <c r="D36" s="24"/>
      <c r="E36" s="19">
        <v>0</v>
      </c>
    </row>
    <row r="37" spans="1:5" ht="12.75">
      <c r="A37" s="2" t="s">
        <v>25</v>
      </c>
      <c r="C37" s="28">
        <f>SUM(C34:C36)</f>
        <v>100308</v>
      </c>
      <c r="D37" s="18"/>
      <c r="E37" s="18">
        <f>SUM(E34:E36)</f>
        <v>95274</v>
      </c>
    </row>
    <row r="38" spans="3:5" ht="12.75">
      <c r="C38" s="28"/>
      <c r="D38" s="18"/>
      <c r="E38" s="18"/>
    </row>
    <row r="39" spans="1:5" ht="12.75">
      <c r="A39" s="2" t="s">
        <v>26</v>
      </c>
      <c r="C39" s="28">
        <v>1667</v>
      </c>
      <c r="D39" s="18"/>
      <c r="E39" s="18">
        <v>766</v>
      </c>
    </row>
    <row r="40" spans="1:5" ht="12.75">
      <c r="A40" s="22" t="s">
        <v>27</v>
      </c>
      <c r="C40" s="28"/>
      <c r="D40" s="18"/>
      <c r="E40" s="18"/>
    </row>
    <row r="41" spans="2:5" ht="12.75">
      <c r="B41" s="2" t="s">
        <v>28</v>
      </c>
      <c r="C41" s="28">
        <v>43417</v>
      </c>
      <c r="D41" s="18"/>
      <c r="E41" s="18">
        <v>8857</v>
      </c>
    </row>
    <row r="42" spans="2:5" ht="12.75">
      <c r="B42" s="2" t="s">
        <v>29</v>
      </c>
      <c r="C42" s="28">
        <v>6042</v>
      </c>
      <c r="D42" s="18"/>
      <c r="E42" s="18">
        <f>5556-1300</f>
        <v>4256</v>
      </c>
    </row>
    <row r="43" spans="3:5" ht="12.75">
      <c r="C43" s="28"/>
      <c r="D43" s="18"/>
      <c r="E43" s="18"/>
    </row>
    <row r="44" spans="3:5" ht="13.5" thickBot="1">
      <c r="C44" s="29">
        <f>SUM(C37:C42)</f>
        <v>151434</v>
      </c>
      <c r="D44" s="18"/>
      <c r="E44" s="20">
        <f>SUM(E37:E42)</f>
        <v>109153</v>
      </c>
    </row>
    <row r="45" spans="3:5" ht="13.5" thickTop="1">
      <c r="C45" s="68"/>
      <c r="D45" s="18"/>
      <c r="E45" s="24"/>
    </row>
    <row r="46" spans="2:5" ht="12.75">
      <c r="B46" s="11" t="s">
        <v>196</v>
      </c>
      <c r="C46" s="28"/>
      <c r="D46" s="18"/>
      <c r="E46" s="18"/>
    </row>
    <row r="47" spans="2:5" ht="12.75">
      <c r="B47" s="11" t="s">
        <v>197</v>
      </c>
      <c r="C47" s="70">
        <v>1.19</v>
      </c>
      <c r="D47" s="18"/>
      <c r="E47" s="39">
        <v>1.19</v>
      </c>
    </row>
    <row r="48" spans="2:5" ht="12.75">
      <c r="B48" s="11"/>
      <c r="C48" s="70"/>
      <c r="D48" s="18"/>
      <c r="E48" s="39"/>
    </row>
    <row r="49" ht="12.75">
      <c r="E49" s="90"/>
    </row>
    <row r="50" ht="13.5">
      <c r="A50" s="5" t="s">
        <v>135</v>
      </c>
    </row>
    <row r="51" ht="13.5">
      <c r="A51" s="5" t="s">
        <v>144</v>
      </c>
    </row>
  </sheetData>
  <printOptions/>
  <pageMargins left="0.7480314960629921" right="0.11811023622047245" top="0.984251968503937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workbookViewId="0" topLeftCell="B1">
      <selection activeCell="J18" sqref="J18"/>
    </sheetView>
  </sheetViews>
  <sheetFormatPr defaultColWidth="9.140625" defaultRowHeight="12.75"/>
  <cols>
    <col min="1" max="1" width="28.28125" style="27" customWidth="1"/>
    <col min="2" max="2" width="12.7109375" style="27" customWidth="1"/>
    <col min="3" max="3" width="1.7109375" style="27" customWidth="1"/>
    <col min="4" max="4" width="12.7109375" style="27" customWidth="1"/>
    <col min="5" max="5" width="2.00390625" style="27" customWidth="1"/>
    <col min="6" max="6" width="12.7109375" style="27" customWidth="1"/>
    <col min="7" max="7" width="2.57421875" style="27" customWidth="1"/>
    <col min="8" max="8" width="12.7109375" style="27" customWidth="1"/>
    <col min="9" max="9" width="1.8515625" style="27" customWidth="1"/>
    <col min="10" max="10" width="12.7109375" style="27" customWidth="1"/>
    <col min="11" max="11" width="1.57421875" style="27" customWidth="1"/>
    <col min="12" max="12" width="12.7109375" style="27" customWidth="1"/>
    <col min="13" max="13" width="1.7109375" style="27" customWidth="1"/>
    <col min="14" max="14" width="12.7109375" style="27" customWidth="1"/>
    <col min="15" max="16384" width="9.140625" style="27" customWidth="1"/>
  </cols>
  <sheetData>
    <row r="1" spans="1:3" ht="18.75">
      <c r="A1" s="71" t="s">
        <v>124</v>
      </c>
      <c r="B1" s="43"/>
      <c r="C1" s="43"/>
    </row>
    <row r="3" spans="1:3" ht="14.25">
      <c r="A3" s="43" t="s">
        <v>30</v>
      </c>
      <c r="B3" s="43"/>
      <c r="C3" s="43"/>
    </row>
    <row r="4" spans="1:3" ht="14.25">
      <c r="A4" s="43" t="s">
        <v>202</v>
      </c>
      <c r="B4" s="43"/>
      <c r="C4" s="43"/>
    </row>
    <row r="6" spans="6:8" ht="12.75">
      <c r="F6" s="63" t="s">
        <v>89</v>
      </c>
      <c r="G6" s="63"/>
      <c r="H6" s="63"/>
    </row>
    <row r="7" spans="2:14" ht="12.75">
      <c r="B7" s="63" t="s">
        <v>31</v>
      </c>
      <c r="C7" s="63"/>
      <c r="D7" s="63" t="s">
        <v>87</v>
      </c>
      <c r="E7" s="63"/>
      <c r="F7" s="63" t="s">
        <v>90</v>
      </c>
      <c r="G7" s="63"/>
      <c r="H7" s="63" t="s">
        <v>216</v>
      </c>
      <c r="I7" s="63"/>
      <c r="J7" s="63" t="s">
        <v>34</v>
      </c>
      <c r="K7" s="63"/>
      <c r="L7" s="63" t="s">
        <v>158</v>
      </c>
      <c r="M7" s="63"/>
      <c r="N7" s="63"/>
    </row>
    <row r="8" spans="2:14" ht="12.75">
      <c r="B8" s="63" t="s">
        <v>32</v>
      </c>
      <c r="C8" s="63"/>
      <c r="D8" s="63" t="s">
        <v>88</v>
      </c>
      <c r="E8" s="63"/>
      <c r="F8" s="63" t="s">
        <v>33</v>
      </c>
      <c r="G8" s="63"/>
      <c r="H8" s="63" t="s">
        <v>33</v>
      </c>
      <c r="I8" s="63"/>
      <c r="J8" s="63" t="s">
        <v>102</v>
      </c>
      <c r="K8" s="63"/>
      <c r="L8" s="63" t="s">
        <v>159</v>
      </c>
      <c r="M8" s="63"/>
      <c r="N8" s="63" t="s">
        <v>35</v>
      </c>
    </row>
    <row r="9" spans="2:14" ht="12.75">
      <c r="B9" s="72" t="s">
        <v>6</v>
      </c>
      <c r="C9" s="72"/>
      <c r="D9" s="72" t="s">
        <v>6</v>
      </c>
      <c r="E9" s="72"/>
      <c r="F9" s="72" t="s">
        <v>6</v>
      </c>
      <c r="G9" s="72"/>
      <c r="H9" s="72" t="s">
        <v>6</v>
      </c>
      <c r="I9" s="72"/>
      <c r="J9" s="72" t="s">
        <v>6</v>
      </c>
      <c r="K9" s="72"/>
      <c r="L9" s="72" t="s">
        <v>6</v>
      </c>
      <c r="M9" s="72"/>
      <c r="N9" s="72" t="s">
        <v>6</v>
      </c>
    </row>
    <row r="11" ht="12.75">
      <c r="A11" s="73" t="s">
        <v>204</v>
      </c>
    </row>
    <row r="12" ht="12.75">
      <c r="A12" s="74" t="s">
        <v>206</v>
      </c>
    </row>
    <row r="15" spans="1:14" ht="12.75">
      <c r="A15" s="27" t="s">
        <v>36</v>
      </c>
      <c r="B15" s="28">
        <v>79866</v>
      </c>
      <c r="C15" s="28"/>
      <c r="D15" s="28">
        <v>15374</v>
      </c>
      <c r="E15" s="28"/>
      <c r="F15" s="28">
        <v>198</v>
      </c>
      <c r="G15" s="28"/>
      <c r="H15" s="28">
        <v>0</v>
      </c>
      <c r="I15" s="28"/>
      <c r="J15" s="28">
        <v>-164</v>
      </c>
      <c r="K15" s="28"/>
      <c r="L15" s="28">
        <v>0</v>
      </c>
      <c r="M15" s="28"/>
      <c r="N15" s="28">
        <f>SUM(B15:M15)</f>
        <v>95274</v>
      </c>
    </row>
    <row r="16" spans="1:14" ht="12.75">
      <c r="A16" s="75" t="s">
        <v>145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:14" ht="12.75">
      <c r="A17" s="75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1:14" ht="12.75">
      <c r="A18" s="27" t="s">
        <v>37</v>
      </c>
      <c r="B18" s="28">
        <v>4204</v>
      </c>
      <c r="C18" s="28"/>
      <c r="D18" s="28">
        <v>0</v>
      </c>
      <c r="E18" s="28"/>
      <c r="F18" s="28">
        <v>3</v>
      </c>
      <c r="G18" s="28"/>
      <c r="H18" s="28">
        <v>2545</v>
      </c>
      <c r="I18" s="28"/>
      <c r="J18" s="28">
        <f>Income!D36</f>
        <v>1152</v>
      </c>
      <c r="K18" s="28"/>
      <c r="L18" s="28">
        <v>-29</v>
      </c>
      <c r="M18" s="28"/>
      <c r="N18" s="28">
        <f>SUM(B18:M18)</f>
        <v>7875</v>
      </c>
    </row>
    <row r="19" spans="1:14" ht="12.75">
      <c r="A19" s="75" t="s">
        <v>38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1:14" ht="12.75">
      <c r="A20" s="75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ht="12.75">
      <c r="A21" s="27" t="s">
        <v>141</v>
      </c>
      <c r="B21" s="28">
        <v>0</v>
      </c>
      <c r="C21" s="28"/>
      <c r="D21" s="28">
        <v>0</v>
      </c>
      <c r="E21" s="28"/>
      <c r="F21" s="28">
        <v>0</v>
      </c>
      <c r="G21" s="28"/>
      <c r="H21" s="28">
        <v>0</v>
      </c>
      <c r="I21" s="28"/>
      <c r="J21" s="28">
        <v>-2841</v>
      </c>
      <c r="K21" s="28"/>
      <c r="L21" s="28">
        <v>0</v>
      </c>
      <c r="M21" s="28"/>
      <c r="N21" s="28">
        <f>SUM(B21:M21)</f>
        <v>-2841</v>
      </c>
    </row>
    <row r="22" spans="2:14" ht="12.75">
      <c r="B22" s="69"/>
      <c r="C22" s="28"/>
      <c r="D22" s="69"/>
      <c r="E22" s="68"/>
      <c r="F22" s="69"/>
      <c r="G22" s="68"/>
      <c r="H22" s="69"/>
      <c r="I22" s="28"/>
      <c r="J22" s="69"/>
      <c r="K22" s="68"/>
      <c r="L22" s="68"/>
      <c r="M22" s="28"/>
      <c r="N22" s="69"/>
    </row>
    <row r="23" spans="1:14" ht="12.75">
      <c r="A23" s="27" t="s">
        <v>39</v>
      </c>
      <c r="B23" s="101">
        <f>SUM(B15:B21)</f>
        <v>84070</v>
      </c>
      <c r="C23" s="28"/>
      <c r="D23" s="101">
        <f>SUM(D15:D21)</f>
        <v>15374</v>
      </c>
      <c r="E23" s="76"/>
      <c r="F23" s="101">
        <f>SUM(F15:F21)</f>
        <v>201</v>
      </c>
      <c r="G23" s="76"/>
      <c r="H23" s="101">
        <f>SUM(H15:H21)</f>
        <v>2545</v>
      </c>
      <c r="I23" s="28"/>
      <c r="J23" s="101">
        <f>SUM(J15:J21)</f>
        <v>-1853</v>
      </c>
      <c r="K23" s="76"/>
      <c r="L23" s="101">
        <f>SUM(L15:L21)</f>
        <v>-29</v>
      </c>
      <c r="M23" s="28"/>
      <c r="N23" s="101">
        <f>SUM(N15:N21)</f>
        <v>100308</v>
      </c>
    </row>
    <row r="24" spans="1:14" ht="13.5" thickBot="1">
      <c r="A24" s="75" t="s">
        <v>206</v>
      </c>
      <c r="B24" s="102"/>
      <c r="C24" s="28"/>
      <c r="D24" s="102"/>
      <c r="E24" s="76"/>
      <c r="F24" s="102"/>
      <c r="G24" s="76"/>
      <c r="H24" s="102"/>
      <c r="I24" s="28"/>
      <c r="J24" s="102"/>
      <c r="K24" s="76"/>
      <c r="L24" s="102"/>
      <c r="M24" s="28"/>
      <c r="N24" s="102"/>
    </row>
    <row r="25" spans="2:14" ht="13.5" thickTop="1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2:14" ht="12.7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1:14" ht="12.75">
      <c r="A27" s="73" t="s">
        <v>204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1:14" ht="12.75">
      <c r="A28" s="74" t="s">
        <v>205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2:14" ht="12.7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2:14" ht="12.7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1:14" ht="12.75">
      <c r="A31" s="27" t="s">
        <v>36</v>
      </c>
      <c r="B31" s="28">
        <v>79866</v>
      </c>
      <c r="C31" s="28"/>
      <c r="D31" s="28">
        <v>15374</v>
      </c>
      <c r="E31" s="28"/>
      <c r="F31" s="28">
        <v>202</v>
      </c>
      <c r="G31" s="28"/>
      <c r="H31" s="28">
        <v>0</v>
      </c>
      <c r="I31" s="28"/>
      <c r="J31" s="28">
        <v>-3797</v>
      </c>
      <c r="K31" s="28"/>
      <c r="L31" s="28">
        <v>0</v>
      </c>
      <c r="M31" s="28"/>
      <c r="N31" s="28">
        <f>SUM(B31:M31)</f>
        <v>91645</v>
      </c>
    </row>
    <row r="32" spans="1:14" ht="12.75">
      <c r="A32" s="75" t="s">
        <v>148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2:14" ht="12.75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ht="12.75">
      <c r="A34" s="27" t="s">
        <v>37</v>
      </c>
      <c r="B34" s="28">
        <v>0</v>
      </c>
      <c r="C34" s="28"/>
      <c r="D34" s="28">
        <v>0</v>
      </c>
      <c r="E34" s="28"/>
      <c r="F34" s="28">
        <v>-4</v>
      </c>
      <c r="G34" s="28"/>
      <c r="H34" s="28">
        <v>0</v>
      </c>
      <c r="I34" s="28"/>
      <c r="J34" s="28">
        <v>5230</v>
      </c>
      <c r="K34" s="28"/>
      <c r="L34" s="28">
        <v>0</v>
      </c>
      <c r="M34" s="28"/>
      <c r="N34" s="28">
        <f>SUM(B34:M34)</f>
        <v>5226</v>
      </c>
    </row>
    <row r="35" spans="1:14" ht="12.75">
      <c r="A35" s="75" t="s">
        <v>38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1:14" ht="12.75">
      <c r="A36" s="75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1:14" ht="12.75">
      <c r="A37" s="27" t="s">
        <v>141</v>
      </c>
      <c r="B37" s="28">
        <v>0</v>
      </c>
      <c r="C37" s="28"/>
      <c r="D37" s="28">
        <v>0</v>
      </c>
      <c r="E37" s="28"/>
      <c r="F37" s="28">
        <v>0</v>
      </c>
      <c r="G37" s="28"/>
      <c r="H37" s="28">
        <v>0</v>
      </c>
      <c r="I37" s="28"/>
      <c r="J37" s="28">
        <v>-1597</v>
      </c>
      <c r="K37" s="28"/>
      <c r="L37" s="28">
        <v>0</v>
      </c>
      <c r="M37" s="28"/>
      <c r="N37" s="28">
        <f>SUM(B37:M37)</f>
        <v>-1597</v>
      </c>
    </row>
    <row r="38" spans="2:14" ht="12.75">
      <c r="B38" s="69"/>
      <c r="C38" s="28"/>
      <c r="D38" s="69"/>
      <c r="E38" s="68"/>
      <c r="F38" s="69"/>
      <c r="G38" s="68"/>
      <c r="H38" s="69"/>
      <c r="I38" s="28"/>
      <c r="J38" s="69"/>
      <c r="K38" s="68"/>
      <c r="L38" s="68"/>
      <c r="M38" s="28"/>
      <c r="N38" s="69"/>
    </row>
    <row r="39" spans="1:14" ht="12.75">
      <c r="A39" s="27" t="s">
        <v>39</v>
      </c>
      <c r="B39" s="101">
        <f>SUM(B31:B38)</f>
        <v>79866</v>
      </c>
      <c r="C39" s="28"/>
      <c r="D39" s="101">
        <f>SUM(D31:D38)</f>
        <v>15374</v>
      </c>
      <c r="E39" s="76"/>
      <c r="F39" s="101">
        <f>SUM(F31:F38)</f>
        <v>198</v>
      </c>
      <c r="G39" s="76"/>
      <c r="H39" s="101">
        <f>SUM(H31:H38)</f>
        <v>0</v>
      </c>
      <c r="I39" s="28"/>
      <c r="J39" s="101">
        <f>SUM(J31:J38)</f>
        <v>-164</v>
      </c>
      <c r="K39" s="76"/>
      <c r="L39" s="101">
        <f>SUM(L31:L38)</f>
        <v>0</v>
      </c>
      <c r="M39" s="28"/>
      <c r="N39" s="101">
        <f>SUM(N31:N38)</f>
        <v>95274</v>
      </c>
    </row>
    <row r="40" spans="1:14" ht="13.5" thickBot="1">
      <c r="A40" s="75" t="s">
        <v>205</v>
      </c>
      <c r="B40" s="102"/>
      <c r="C40" s="28"/>
      <c r="D40" s="102"/>
      <c r="E40" s="76"/>
      <c r="F40" s="102"/>
      <c r="G40" s="76"/>
      <c r="H40" s="102"/>
      <c r="I40" s="28"/>
      <c r="J40" s="102"/>
      <c r="K40" s="76"/>
      <c r="L40" s="102"/>
      <c r="M40" s="28"/>
      <c r="N40" s="102"/>
    </row>
    <row r="41" ht="13.5" thickTop="1"/>
    <row r="43" ht="13.5">
      <c r="A43" s="77" t="s">
        <v>137</v>
      </c>
    </row>
    <row r="44" ht="13.5">
      <c r="A44" s="77" t="s">
        <v>143</v>
      </c>
    </row>
  </sheetData>
  <mergeCells count="14">
    <mergeCell ref="F23:F24"/>
    <mergeCell ref="J23:J24"/>
    <mergeCell ref="L23:L24"/>
    <mergeCell ref="L39:L40"/>
    <mergeCell ref="N23:N24"/>
    <mergeCell ref="B39:B40"/>
    <mergeCell ref="D39:D40"/>
    <mergeCell ref="F39:F40"/>
    <mergeCell ref="J39:J40"/>
    <mergeCell ref="N39:N40"/>
    <mergeCell ref="B23:B24"/>
    <mergeCell ref="D23:D24"/>
    <mergeCell ref="H23:H24"/>
    <mergeCell ref="H39:H40"/>
  </mergeCell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2"/>
  <sheetViews>
    <sheetView workbookViewId="0" topLeftCell="A1">
      <selection activeCell="C63" sqref="C63"/>
    </sheetView>
  </sheetViews>
  <sheetFormatPr defaultColWidth="9.140625" defaultRowHeight="12.75"/>
  <cols>
    <col min="1" max="1" width="3.7109375" style="2" customWidth="1"/>
    <col min="2" max="2" width="55.7109375" style="2" customWidth="1"/>
    <col min="3" max="3" width="15.7109375" style="27" customWidth="1"/>
    <col min="4" max="4" width="2.7109375" style="2" customWidth="1"/>
    <col min="5" max="5" width="15.7109375" style="2" customWidth="1"/>
    <col min="6" max="16384" width="9.140625" style="2" customWidth="1"/>
  </cols>
  <sheetData>
    <row r="1" spans="1:4" ht="18.75">
      <c r="A1" s="25" t="s">
        <v>124</v>
      </c>
      <c r="D1" s="10"/>
    </row>
    <row r="2" ht="12.75">
      <c r="D2" s="10"/>
    </row>
    <row r="3" spans="1:4" ht="14.25">
      <c r="A3" s="1" t="s">
        <v>51</v>
      </c>
      <c r="D3" s="10"/>
    </row>
    <row r="4" spans="1:5" ht="14.25">
      <c r="A4" s="1" t="s">
        <v>202</v>
      </c>
      <c r="D4" s="10"/>
      <c r="E4" s="27"/>
    </row>
    <row r="5" spans="3:5" ht="12.75">
      <c r="C5" s="79" t="s">
        <v>155</v>
      </c>
      <c r="D5" s="40"/>
      <c r="E5" s="42" t="s">
        <v>156</v>
      </c>
    </row>
    <row r="6" spans="3:5" ht="12.75">
      <c r="C6" s="80" t="s">
        <v>207</v>
      </c>
      <c r="D6" s="8"/>
      <c r="E6" s="41" t="s">
        <v>207</v>
      </c>
    </row>
    <row r="7" spans="3:5" ht="12.75">
      <c r="C7" s="80" t="s">
        <v>200</v>
      </c>
      <c r="D7" s="8"/>
      <c r="E7" s="41" t="s">
        <v>140</v>
      </c>
    </row>
    <row r="8" spans="3:5" ht="12.75">
      <c r="C8" s="72" t="s">
        <v>6</v>
      </c>
      <c r="D8" s="9"/>
      <c r="E8" s="12" t="s">
        <v>6</v>
      </c>
    </row>
    <row r="9" ht="12.75">
      <c r="D9" s="10"/>
    </row>
    <row r="10" spans="1:5" ht="12.75">
      <c r="A10" s="2" t="s">
        <v>120</v>
      </c>
      <c r="C10" s="28">
        <f>2821-73</f>
        <v>2748</v>
      </c>
      <c r="D10" s="24"/>
      <c r="E10" s="18">
        <v>5158</v>
      </c>
    </row>
    <row r="11" spans="3:5" ht="12.75">
      <c r="C11" s="28"/>
      <c r="D11" s="24"/>
      <c r="E11" s="18"/>
    </row>
    <row r="12" spans="1:5" ht="12.75">
      <c r="A12" s="2" t="s">
        <v>99</v>
      </c>
      <c r="C12" s="28"/>
      <c r="D12" s="24"/>
      <c r="E12" s="18"/>
    </row>
    <row r="13" spans="2:5" ht="12.75">
      <c r="B13" s="2" t="s">
        <v>104</v>
      </c>
      <c r="C13" s="28">
        <v>9020</v>
      </c>
      <c r="D13" s="24"/>
      <c r="E13" s="18">
        <v>7870</v>
      </c>
    </row>
    <row r="14" spans="2:5" ht="12.75">
      <c r="B14" s="2" t="s">
        <v>105</v>
      </c>
      <c r="C14" s="28">
        <v>7998</v>
      </c>
      <c r="D14" s="24"/>
      <c r="E14" s="18">
        <v>3095</v>
      </c>
    </row>
    <row r="15" spans="3:5" ht="12.75">
      <c r="C15" s="69"/>
      <c r="D15" s="24"/>
      <c r="E15" s="19"/>
    </row>
    <row r="16" spans="1:5" ht="12.75">
      <c r="A16" s="2" t="s">
        <v>92</v>
      </c>
      <c r="C16" s="28">
        <f>SUM(C10:C14)</f>
        <v>19766</v>
      </c>
      <c r="D16" s="24"/>
      <c r="E16" s="18">
        <f>SUM(E10:E14)</f>
        <v>16123</v>
      </c>
    </row>
    <row r="17" spans="3:5" ht="12.75">
      <c r="C17" s="28"/>
      <c r="D17" s="24"/>
      <c r="E17" s="18"/>
    </row>
    <row r="18" spans="1:5" ht="12.75">
      <c r="A18" s="2" t="s">
        <v>42</v>
      </c>
      <c r="C18" s="28"/>
      <c r="D18" s="24"/>
      <c r="E18" s="18"/>
    </row>
    <row r="19" spans="2:5" ht="12.75">
      <c r="B19" s="2" t="s">
        <v>40</v>
      </c>
      <c r="C19" s="28">
        <f>-8676-4248+73</f>
        <v>-12851</v>
      </c>
      <c r="D19" s="24"/>
      <c r="E19" s="18">
        <v>-768</v>
      </c>
    </row>
    <row r="20" spans="2:5" ht="12.75">
      <c r="B20" s="2" t="s">
        <v>41</v>
      </c>
      <c r="C20" s="28">
        <v>-7168</v>
      </c>
      <c r="D20" s="24"/>
      <c r="E20" s="18">
        <v>65</v>
      </c>
    </row>
    <row r="21" spans="3:5" ht="12.75">
      <c r="C21" s="69"/>
      <c r="D21" s="24"/>
      <c r="E21" s="19"/>
    </row>
    <row r="22" spans="1:5" ht="12.75">
      <c r="A22" s="2" t="s">
        <v>122</v>
      </c>
      <c r="C22" s="68">
        <f>SUM(C16:C20)</f>
        <v>-253</v>
      </c>
      <c r="D22" s="24"/>
      <c r="E22" s="24">
        <f>SUM(E16:E20)</f>
        <v>15420</v>
      </c>
    </row>
    <row r="23" spans="3:5" ht="12.75">
      <c r="C23" s="28"/>
      <c r="D23" s="24"/>
      <c r="E23" s="18"/>
    </row>
    <row r="24" spans="1:5" ht="12.75">
      <c r="A24" s="2" t="s">
        <v>43</v>
      </c>
      <c r="C24" s="28">
        <v>-284</v>
      </c>
      <c r="D24" s="24"/>
      <c r="E24" s="18">
        <v>-2330</v>
      </c>
    </row>
    <row r="25" spans="1:5" ht="12.75">
      <c r="A25" s="2" t="s">
        <v>184</v>
      </c>
      <c r="C25" s="28">
        <v>732</v>
      </c>
      <c r="D25" s="24"/>
      <c r="E25" s="18">
        <v>0</v>
      </c>
    </row>
    <row r="26" spans="3:5" ht="12.75">
      <c r="C26" s="69"/>
      <c r="D26" s="24"/>
      <c r="E26" s="19"/>
    </row>
    <row r="27" spans="1:5" ht="12.75">
      <c r="A27" s="2" t="s">
        <v>93</v>
      </c>
      <c r="C27" s="87">
        <f>SUM(C22:C26)</f>
        <v>195</v>
      </c>
      <c r="D27" s="24"/>
      <c r="E27" s="37">
        <f>SUM(E22:E26)</f>
        <v>13090</v>
      </c>
    </row>
    <row r="28" spans="3:5" ht="12.75">
      <c r="C28" s="28"/>
      <c r="D28" s="24"/>
      <c r="E28" s="18"/>
    </row>
    <row r="29" spans="1:5" ht="12.75">
      <c r="A29" s="2" t="s">
        <v>100</v>
      </c>
      <c r="C29" s="28"/>
      <c r="D29" s="24"/>
      <c r="E29" s="18"/>
    </row>
    <row r="30" spans="2:5" ht="12.75">
      <c r="B30" s="27" t="s">
        <v>240</v>
      </c>
      <c r="C30" s="28">
        <v>-2390</v>
      </c>
      <c r="D30" s="24"/>
      <c r="E30" s="18">
        <v>-1643</v>
      </c>
    </row>
    <row r="31" spans="2:5" ht="12.75">
      <c r="B31" s="2" t="s">
        <v>46</v>
      </c>
      <c r="C31" s="28">
        <v>-25216</v>
      </c>
      <c r="D31" s="24"/>
      <c r="E31" s="18">
        <v>-8922</v>
      </c>
    </row>
    <row r="32" spans="2:5" ht="12.75">
      <c r="B32" s="2" t="s">
        <v>47</v>
      </c>
      <c r="C32" s="28">
        <v>1310</v>
      </c>
      <c r="D32" s="24"/>
      <c r="E32" s="18">
        <v>23</v>
      </c>
    </row>
    <row r="33" spans="2:5" ht="12.75">
      <c r="B33" s="2" t="s">
        <v>45</v>
      </c>
      <c r="C33" s="28">
        <v>81</v>
      </c>
      <c r="D33" s="24"/>
      <c r="E33" s="18">
        <v>105</v>
      </c>
    </row>
    <row r="34" spans="2:5" ht="12.75">
      <c r="B34" s="2" t="s">
        <v>110</v>
      </c>
      <c r="C34" s="28">
        <v>481</v>
      </c>
      <c r="D34" s="24"/>
      <c r="E34" s="18">
        <v>-104</v>
      </c>
    </row>
    <row r="35" spans="3:5" ht="12.75">
      <c r="C35" s="28"/>
      <c r="D35" s="24"/>
      <c r="E35" s="18"/>
    </row>
    <row r="36" spans="1:5" ht="12.75">
      <c r="A36" s="2" t="s">
        <v>94</v>
      </c>
      <c r="C36" s="87">
        <f>SUM(C30:C35)</f>
        <v>-25734</v>
      </c>
      <c r="D36" s="24"/>
      <c r="E36" s="37">
        <f>SUM(E30:E35)</f>
        <v>-10541</v>
      </c>
    </row>
    <row r="37" spans="3:5" ht="12.75">
      <c r="C37" s="28"/>
      <c r="D37" s="24"/>
      <c r="E37" s="18"/>
    </row>
    <row r="38" spans="1:5" ht="12.75">
      <c r="A38" s="2" t="s">
        <v>101</v>
      </c>
      <c r="C38" s="28"/>
      <c r="D38" s="24"/>
      <c r="E38" s="18"/>
    </row>
    <row r="39" spans="2:5" ht="12.75">
      <c r="B39" s="2" t="s">
        <v>49</v>
      </c>
      <c r="C39" s="28">
        <v>-3565</v>
      </c>
      <c r="D39" s="24"/>
      <c r="E39" s="18">
        <v>-3748</v>
      </c>
    </row>
    <row r="40" spans="2:5" ht="12.75">
      <c r="B40" s="2" t="s">
        <v>44</v>
      </c>
      <c r="C40" s="28">
        <v>-5751</v>
      </c>
      <c r="D40" s="24"/>
      <c r="E40" s="18">
        <v>-2990</v>
      </c>
    </row>
    <row r="41" spans="2:5" ht="12.75">
      <c r="B41" s="2" t="s">
        <v>48</v>
      </c>
      <c r="C41" s="28">
        <v>30994</v>
      </c>
      <c r="D41" s="24"/>
      <c r="E41" s="18">
        <v>11101</v>
      </c>
    </row>
    <row r="42" spans="2:5" ht="12.75">
      <c r="B42" s="2" t="s">
        <v>183</v>
      </c>
      <c r="C42" s="28">
        <v>4204</v>
      </c>
      <c r="D42" s="24"/>
      <c r="E42" s="18">
        <v>0</v>
      </c>
    </row>
    <row r="43" spans="2:5" ht="12.75">
      <c r="B43" s="2" t="s">
        <v>163</v>
      </c>
      <c r="C43" s="89">
        <v>-2841</v>
      </c>
      <c r="E43" s="26">
        <v>-1597</v>
      </c>
    </row>
    <row r="44" spans="2:5" ht="12.75">
      <c r="B44" s="2" t="s">
        <v>161</v>
      </c>
      <c r="C44" s="28">
        <v>-29</v>
      </c>
      <c r="D44" s="24"/>
      <c r="E44" s="18">
        <v>0</v>
      </c>
    </row>
    <row r="45" spans="3:5" ht="12.75">
      <c r="C45" s="28"/>
      <c r="D45" s="24"/>
      <c r="E45" s="18"/>
    </row>
    <row r="46" spans="1:5" ht="12.75">
      <c r="A46" s="2" t="s">
        <v>95</v>
      </c>
      <c r="C46" s="87">
        <f>SUM(C39:C45)</f>
        <v>23012</v>
      </c>
      <c r="D46" s="24"/>
      <c r="E46" s="37">
        <f>SUM(E39:E45)</f>
        <v>2766</v>
      </c>
    </row>
    <row r="47" spans="3:5" ht="12.75">
      <c r="C47" s="28"/>
      <c r="D47" s="24"/>
      <c r="E47" s="18"/>
    </row>
    <row r="48" spans="1:5" ht="12.75">
      <c r="A48" s="2" t="s">
        <v>96</v>
      </c>
      <c r="C48" s="28">
        <f>C27+C36+C46</f>
        <v>-2527</v>
      </c>
      <c r="D48" s="24"/>
      <c r="E48" s="18">
        <f>E27+E36+E46</f>
        <v>5315</v>
      </c>
    </row>
    <row r="49" spans="3:5" ht="12.75">
      <c r="C49" s="28"/>
      <c r="D49" s="24"/>
      <c r="E49" s="18"/>
    </row>
    <row r="50" spans="1:5" ht="12.75">
      <c r="A50" s="2" t="s">
        <v>50</v>
      </c>
      <c r="C50" s="28">
        <f>+E52</f>
        <v>-1989</v>
      </c>
      <c r="D50" s="24"/>
      <c r="E50" s="18">
        <v>-7304</v>
      </c>
    </row>
    <row r="51" spans="3:5" ht="12.75">
      <c r="C51" s="28"/>
      <c r="D51" s="24"/>
      <c r="E51" s="18"/>
    </row>
    <row r="52" spans="1:5" ht="13.5" thickBot="1">
      <c r="A52" s="2" t="s">
        <v>97</v>
      </c>
      <c r="C52" s="29">
        <f>C48+C50</f>
        <v>-4516</v>
      </c>
      <c r="D52" s="24"/>
      <c r="E52" s="20">
        <f>E48+E50</f>
        <v>-1989</v>
      </c>
    </row>
    <row r="53" spans="3:5" ht="13.5" thickTop="1">
      <c r="C53" s="28"/>
      <c r="D53" s="24"/>
      <c r="E53" s="18"/>
    </row>
    <row r="54" spans="1:5" ht="12.75">
      <c r="A54" s="2" t="s">
        <v>195</v>
      </c>
      <c r="C54" s="28"/>
      <c r="D54" s="24"/>
      <c r="E54" s="18"/>
    </row>
    <row r="55" spans="3:5" ht="12.75">
      <c r="C55" s="28"/>
      <c r="D55" s="24"/>
      <c r="E55" s="18"/>
    </row>
    <row r="56" spans="1:5" ht="12.75">
      <c r="A56" s="2" t="s">
        <v>125</v>
      </c>
      <c r="C56" s="28">
        <v>2463</v>
      </c>
      <c r="D56" s="24"/>
      <c r="E56" s="18">
        <v>1456</v>
      </c>
    </row>
    <row r="57" spans="1:5" ht="12.75">
      <c r="A57" s="2" t="s">
        <v>126</v>
      </c>
      <c r="C57" s="69">
        <v>1032</v>
      </c>
      <c r="D57" s="24"/>
      <c r="E57" s="19">
        <v>1513</v>
      </c>
    </row>
    <row r="58" spans="1:5" ht="12.75">
      <c r="A58" s="2" t="s">
        <v>129</v>
      </c>
      <c r="C58" s="28">
        <f>SUM(C56:C57)</f>
        <v>3495</v>
      </c>
      <c r="D58" s="24"/>
      <c r="E58" s="18">
        <f>SUM(E56:E57)</f>
        <v>2969</v>
      </c>
    </row>
    <row r="59" spans="1:5" ht="12.75">
      <c r="A59" s="2" t="s">
        <v>127</v>
      </c>
      <c r="C59" s="28">
        <v>-6979</v>
      </c>
      <c r="D59" s="24"/>
      <c r="E59" s="18">
        <v>-3445</v>
      </c>
    </row>
    <row r="60" spans="1:5" ht="12.75">
      <c r="A60" s="2" t="s">
        <v>128</v>
      </c>
      <c r="C60" s="28">
        <v>-1032</v>
      </c>
      <c r="D60" s="24"/>
      <c r="E60" s="18">
        <v>-1513</v>
      </c>
    </row>
    <row r="61" spans="3:5" ht="13.5" thickBot="1">
      <c r="C61" s="29">
        <f>SUM(C58:C60)</f>
        <v>-4516</v>
      </c>
      <c r="D61" s="24"/>
      <c r="E61" s="20">
        <f>SUM(E58:E60)</f>
        <v>-1989</v>
      </c>
    </row>
    <row r="62" spans="3:5" ht="13.5" thickTop="1">
      <c r="C62" s="28"/>
      <c r="D62" s="24"/>
      <c r="E62" s="18"/>
    </row>
    <row r="63" spans="1:4" ht="13.5">
      <c r="A63" s="5" t="s">
        <v>193</v>
      </c>
      <c r="D63" s="10"/>
    </row>
    <row r="64" spans="1:4" ht="13.5">
      <c r="A64" s="5" t="s">
        <v>194</v>
      </c>
      <c r="D64" s="10"/>
    </row>
    <row r="65" ht="12.75">
      <c r="D65" s="10"/>
    </row>
    <row r="66" ht="12.75">
      <c r="D66" s="10"/>
    </row>
    <row r="67" ht="12.75">
      <c r="D67" s="10"/>
    </row>
    <row r="68" ht="12.75">
      <c r="D68" s="10"/>
    </row>
    <row r="69" ht="12.75">
      <c r="D69" s="10"/>
    </row>
    <row r="70" ht="12.75">
      <c r="D70" s="10"/>
    </row>
    <row r="71" ht="12.75">
      <c r="D71" s="10"/>
    </row>
    <row r="72" ht="12.75">
      <c r="D72" s="10"/>
    </row>
    <row r="73" ht="12.75">
      <c r="D73" s="10"/>
    </row>
    <row r="74" ht="12.75">
      <c r="D74" s="10"/>
    </row>
    <row r="75" ht="12.75">
      <c r="D75" s="10"/>
    </row>
    <row r="76" ht="12.75">
      <c r="D76" s="10"/>
    </row>
    <row r="77" ht="12.75">
      <c r="D77" s="10"/>
    </row>
    <row r="78" ht="12.75">
      <c r="D78" s="10"/>
    </row>
    <row r="79" ht="12.75">
      <c r="D79" s="10"/>
    </row>
    <row r="80" ht="12.75">
      <c r="D80" s="10"/>
    </row>
    <row r="81" ht="12.75">
      <c r="D81" s="10"/>
    </row>
    <row r="82" ht="12.75">
      <c r="D82" s="10"/>
    </row>
    <row r="83" ht="12.75">
      <c r="D83" s="10"/>
    </row>
    <row r="84" ht="12.75">
      <c r="D84" s="10"/>
    </row>
    <row r="85" ht="12.75">
      <c r="D85" s="10"/>
    </row>
    <row r="86" ht="12.75">
      <c r="D86" s="10"/>
    </row>
    <row r="87" ht="12.75">
      <c r="D87" s="10"/>
    </row>
    <row r="88" ht="12.75">
      <c r="D88" s="10"/>
    </row>
    <row r="89" ht="12.75">
      <c r="D89" s="10"/>
    </row>
    <row r="90" ht="12.75">
      <c r="D90" s="10"/>
    </row>
    <row r="91" ht="12.75">
      <c r="D91" s="10"/>
    </row>
    <row r="92" ht="12.75">
      <c r="D92" s="10"/>
    </row>
    <row r="93" ht="12.75">
      <c r="D93" s="10"/>
    </row>
    <row r="94" ht="12.75">
      <c r="D94" s="10"/>
    </row>
    <row r="95" ht="12.75">
      <c r="D95" s="10"/>
    </row>
    <row r="96" ht="12.75">
      <c r="D96" s="10"/>
    </row>
    <row r="97" ht="12.75">
      <c r="D97" s="10"/>
    </row>
    <row r="98" ht="12.75">
      <c r="D98" s="10"/>
    </row>
    <row r="99" ht="12.75">
      <c r="D99" s="10"/>
    </row>
    <row r="100" ht="12.75">
      <c r="D100" s="10"/>
    </row>
    <row r="101" ht="12.75">
      <c r="D101" s="10"/>
    </row>
    <row r="102" ht="12.75">
      <c r="D102" s="10"/>
    </row>
    <row r="103" ht="12.75">
      <c r="D103" s="10"/>
    </row>
    <row r="104" ht="12.75">
      <c r="D104" s="10"/>
    </row>
    <row r="105" ht="12.75">
      <c r="D105" s="10"/>
    </row>
    <row r="106" ht="12.75">
      <c r="D106" s="10"/>
    </row>
    <row r="107" ht="12.75">
      <c r="D107" s="10"/>
    </row>
    <row r="108" ht="12.75">
      <c r="D108" s="10"/>
    </row>
    <row r="109" ht="12.75">
      <c r="D109" s="10"/>
    </row>
    <row r="110" ht="12.75">
      <c r="D110" s="10"/>
    </row>
    <row r="111" ht="12.75">
      <c r="D111" s="10"/>
    </row>
    <row r="112" ht="12.75">
      <c r="D112" s="10"/>
    </row>
    <row r="113" ht="12.75">
      <c r="D113" s="10"/>
    </row>
    <row r="114" ht="12.75">
      <c r="D114" s="10"/>
    </row>
    <row r="115" ht="12.75">
      <c r="D115" s="10"/>
    </row>
    <row r="116" ht="12.75">
      <c r="D116" s="10"/>
    </row>
    <row r="117" ht="12.75">
      <c r="D117" s="10"/>
    </row>
    <row r="118" ht="12.75">
      <c r="D118" s="10"/>
    </row>
    <row r="119" ht="12.75">
      <c r="D119" s="10"/>
    </row>
    <row r="120" ht="12.75">
      <c r="D120" s="10"/>
    </row>
    <row r="121" ht="12.75">
      <c r="D121" s="10"/>
    </row>
    <row r="122" ht="12.75">
      <c r="D122" s="10"/>
    </row>
  </sheetData>
  <printOptions/>
  <pageMargins left="0.5118110236220472" right="0.11811023622047245" top="0.35433070866141736" bottom="0.11811023622047245" header="0.5118110236220472" footer="0.5118110236220472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3"/>
  <sheetViews>
    <sheetView tabSelected="1" view="pageBreakPreview" zoomScale="75" zoomScaleSheetLayoutView="75" workbookViewId="0" topLeftCell="A125">
      <selection activeCell="C140" sqref="C140"/>
    </sheetView>
  </sheetViews>
  <sheetFormatPr defaultColWidth="9.140625" defaultRowHeight="12.75"/>
  <cols>
    <col min="1" max="1" width="7.7109375" style="2" customWidth="1"/>
    <col min="2" max="2" width="3.7109375" style="2" customWidth="1"/>
    <col min="3" max="3" width="28.7109375" style="2" customWidth="1"/>
    <col min="4" max="7" width="12.7109375" style="2" customWidth="1"/>
    <col min="8" max="8" width="13.7109375" style="2" customWidth="1"/>
    <col min="9" max="16384" width="9.140625" style="2" customWidth="1"/>
  </cols>
  <sheetData>
    <row r="1" spans="1:2" ht="18.75">
      <c r="A1" s="25" t="s">
        <v>124</v>
      </c>
      <c r="B1" s="1"/>
    </row>
    <row r="2" ht="12.75">
      <c r="A2" s="13"/>
    </row>
    <row r="3" spans="1:2" ht="14.25">
      <c r="A3" s="1" t="s">
        <v>52</v>
      </c>
      <c r="B3" s="1"/>
    </row>
    <row r="4" spans="1:2" ht="14.25">
      <c r="A4" s="1" t="s">
        <v>202</v>
      </c>
      <c r="B4" s="1"/>
    </row>
    <row r="7" spans="1:3" ht="12.75">
      <c r="A7" s="78">
        <v>1</v>
      </c>
      <c r="B7" s="14"/>
      <c r="C7" s="11" t="s">
        <v>53</v>
      </c>
    </row>
    <row r="8" spans="1:2" ht="12.75">
      <c r="A8" s="14"/>
      <c r="B8" s="14"/>
    </row>
    <row r="9" spans="1:3" ht="12.75">
      <c r="A9" s="14"/>
      <c r="B9" s="14"/>
      <c r="C9" s="2" t="s">
        <v>164</v>
      </c>
    </row>
    <row r="10" spans="1:3" ht="12.75">
      <c r="A10" s="14"/>
      <c r="B10" s="14"/>
      <c r="C10" s="2" t="s">
        <v>165</v>
      </c>
    </row>
    <row r="11" spans="1:2" ht="12.75">
      <c r="A11" s="14"/>
      <c r="B11" s="14"/>
    </row>
    <row r="12" spans="1:3" ht="12.75">
      <c r="A12" s="14"/>
      <c r="B12" s="14"/>
      <c r="C12" s="2" t="s">
        <v>54</v>
      </c>
    </row>
    <row r="13" spans="1:3" ht="12.75">
      <c r="A13" s="14"/>
      <c r="B13" s="14"/>
      <c r="C13" s="2" t="s">
        <v>166</v>
      </c>
    </row>
    <row r="14" spans="1:3" ht="12.75">
      <c r="A14" s="14"/>
      <c r="B14" s="14"/>
      <c r="C14" s="2" t="s">
        <v>167</v>
      </c>
    </row>
    <row r="15" spans="1:2" ht="12.75">
      <c r="A15" s="14"/>
      <c r="B15" s="14"/>
    </row>
    <row r="16" spans="1:2" ht="12.75">
      <c r="A16" s="14"/>
      <c r="B16" s="14"/>
    </row>
    <row r="17" spans="1:3" ht="12.75">
      <c r="A17" s="14">
        <v>2</v>
      </c>
      <c r="B17" s="14"/>
      <c r="C17" s="11" t="s">
        <v>123</v>
      </c>
    </row>
    <row r="18" spans="1:2" ht="12.75">
      <c r="A18" s="14"/>
      <c r="B18" s="14"/>
    </row>
    <row r="19" spans="1:3" ht="12.75">
      <c r="A19" s="14"/>
      <c r="B19" s="14"/>
      <c r="C19" s="2" t="s">
        <v>146</v>
      </c>
    </row>
    <row r="20" spans="1:3" ht="12.75">
      <c r="A20" s="14"/>
      <c r="B20" s="14"/>
      <c r="C20" s="2" t="s">
        <v>138</v>
      </c>
    </row>
    <row r="21" spans="1:2" ht="12.75">
      <c r="A21" s="14"/>
      <c r="B21" s="14"/>
    </row>
    <row r="22" spans="1:2" ht="12.75">
      <c r="A22" s="14"/>
      <c r="B22" s="14"/>
    </row>
    <row r="23" spans="1:3" ht="12.75">
      <c r="A23" s="14">
        <v>3</v>
      </c>
      <c r="B23" s="14"/>
      <c r="C23" s="11" t="s">
        <v>55</v>
      </c>
    </row>
    <row r="24" spans="1:2" ht="12.75">
      <c r="A24" s="14"/>
      <c r="B24" s="14"/>
    </row>
    <row r="25" spans="1:3" ht="12.75">
      <c r="A25" s="14"/>
      <c r="B25" s="14"/>
      <c r="C25" s="2" t="s">
        <v>208</v>
      </c>
    </row>
    <row r="26" spans="1:2" ht="12.75">
      <c r="A26" s="14"/>
      <c r="B26" s="14"/>
    </row>
    <row r="27" spans="1:2" ht="12.75">
      <c r="A27" s="14"/>
      <c r="B27" s="14"/>
    </row>
    <row r="28" spans="1:3" ht="12.75">
      <c r="A28" s="14">
        <v>4</v>
      </c>
      <c r="B28" s="14"/>
      <c r="C28" s="11" t="s">
        <v>56</v>
      </c>
    </row>
    <row r="29" spans="1:2" ht="12.75">
      <c r="A29" s="14"/>
      <c r="B29" s="14"/>
    </row>
    <row r="30" spans="1:3" ht="12.75">
      <c r="A30" s="14"/>
      <c r="B30" s="14"/>
      <c r="C30" s="2" t="s">
        <v>149</v>
      </c>
    </row>
    <row r="31" spans="1:3" ht="12.75">
      <c r="A31" s="14"/>
      <c r="B31" s="14"/>
      <c r="C31" s="2" t="s">
        <v>150</v>
      </c>
    </row>
    <row r="32" spans="1:2" ht="12.75">
      <c r="A32" s="14"/>
      <c r="B32" s="14"/>
    </row>
    <row r="33" spans="1:2" ht="12.75">
      <c r="A33" s="14"/>
      <c r="B33" s="14"/>
    </row>
    <row r="34" spans="1:3" ht="12.75">
      <c r="A34" s="14">
        <v>5</v>
      </c>
      <c r="B34" s="14"/>
      <c r="C34" s="11" t="s">
        <v>91</v>
      </c>
    </row>
    <row r="35" spans="1:2" ht="12.75">
      <c r="A35" s="14"/>
      <c r="B35" s="14"/>
    </row>
    <row r="36" spans="1:3" ht="12.75">
      <c r="A36" s="14"/>
      <c r="B36" s="14"/>
      <c r="C36" s="2" t="s">
        <v>173</v>
      </c>
    </row>
    <row r="37" spans="1:3" ht="12.75">
      <c r="A37" s="14"/>
      <c r="B37" s="14"/>
      <c r="C37" s="2" t="s">
        <v>174</v>
      </c>
    </row>
    <row r="38" spans="1:2" ht="12.75">
      <c r="A38" s="14"/>
      <c r="B38" s="14"/>
    </row>
    <row r="39" spans="1:2" ht="12.75">
      <c r="A39" s="14"/>
      <c r="B39" s="14"/>
    </row>
    <row r="40" spans="1:3" ht="12.75">
      <c r="A40" s="78">
        <v>6</v>
      </c>
      <c r="B40" s="14"/>
      <c r="C40" s="11" t="s">
        <v>175</v>
      </c>
    </row>
    <row r="41" spans="1:2" ht="12.75">
      <c r="A41" s="78"/>
      <c r="B41" s="14"/>
    </row>
    <row r="42" spans="1:3" ht="12.75">
      <c r="A42" s="78"/>
      <c r="B42" s="14"/>
      <c r="C42" s="2" t="s">
        <v>176</v>
      </c>
    </row>
    <row r="43" spans="1:3" ht="12.75">
      <c r="A43" s="78"/>
      <c r="B43" s="14"/>
      <c r="C43" s="2" t="s">
        <v>177</v>
      </c>
    </row>
    <row r="44" spans="1:2" ht="12.75">
      <c r="A44" s="78"/>
      <c r="B44" s="14"/>
    </row>
    <row r="45" spans="1:6" ht="12.75">
      <c r="A45" s="78"/>
      <c r="B45" s="14"/>
      <c r="F45" s="88" t="s">
        <v>178</v>
      </c>
    </row>
    <row r="46" spans="1:6" ht="12.75">
      <c r="A46" s="78"/>
      <c r="B46" s="14"/>
      <c r="F46" s="88" t="s">
        <v>179</v>
      </c>
    </row>
    <row r="47" spans="1:6" ht="12.75">
      <c r="A47" s="78"/>
      <c r="B47" s="14"/>
      <c r="F47" s="88"/>
    </row>
    <row r="48" spans="1:6" ht="12.75">
      <c r="A48" s="78"/>
      <c r="B48" s="14"/>
      <c r="C48" s="2" t="s">
        <v>209</v>
      </c>
      <c r="F48" s="18">
        <v>3829</v>
      </c>
    </row>
    <row r="49" spans="1:6" ht="12.75">
      <c r="A49" s="78"/>
      <c r="B49" s="14"/>
      <c r="C49" s="2" t="s">
        <v>215</v>
      </c>
      <c r="F49" s="18">
        <v>1288</v>
      </c>
    </row>
    <row r="50" spans="1:6" ht="12.75">
      <c r="A50" s="78"/>
      <c r="B50" s="14"/>
      <c r="C50" s="2" t="s">
        <v>180</v>
      </c>
      <c r="F50" s="18">
        <v>-396</v>
      </c>
    </row>
    <row r="51" spans="1:6" ht="12.75">
      <c r="A51" s="78"/>
      <c r="B51" s="14"/>
      <c r="C51" s="2" t="s">
        <v>181</v>
      </c>
      <c r="F51" s="18">
        <v>-104</v>
      </c>
    </row>
    <row r="52" spans="1:6" ht="13.5" thickBot="1">
      <c r="A52" s="78"/>
      <c r="B52" s="14"/>
      <c r="C52" s="2" t="s">
        <v>210</v>
      </c>
      <c r="F52" s="20">
        <f>SUM(F48:F51)</f>
        <v>4617</v>
      </c>
    </row>
    <row r="53" spans="1:2" ht="13.5" thickTop="1">
      <c r="A53" s="78"/>
      <c r="B53" s="14"/>
    </row>
    <row r="54" spans="1:2" ht="12.75">
      <c r="A54" s="78"/>
      <c r="B54" s="14"/>
    </row>
    <row r="55" spans="1:3" ht="12.75">
      <c r="A55" s="78">
        <v>7</v>
      </c>
      <c r="B55" s="14"/>
      <c r="C55" s="11" t="s">
        <v>57</v>
      </c>
    </row>
    <row r="56" spans="1:2" ht="12.75">
      <c r="A56" s="78"/>
      <c r="B56" s="14"/>
    </row>
    <row r="57" spans="1:3" ht="12.75">
      <c r="A57" s="78"/>
      <c r="B57" s="14"/>
      <c r="C57" s="2" t="s">
        <v>211</v>
      </c>
    </row>
    <row r="58" spans="1:2" ht="12.75">
      <c r="A58" s="14"/>
      <c r="B58" s="14"/>
    </row>
    <row r="59" spans="1:2" ht="12.75">
      <c r="A59" s="78"/>
      <c r="B59" s="14"/>
    </row>
    <row r="60" spans="1:3" ht="12.75">
      <c r="A60" s="78">
        <v>8</v>
      </c>
      <c r="B60" s="14"/>
      <c r="C60" s="11" t="s">
        <v>58</v>
      </c>
    </row>
    <row r="61" spans="1:2" ht="12.75">
      <c r="A61" s="14"/>
      <c r="B61" s="14"/>
    </row>
    <row r="62" spans="1:3" ht="12.75">
      <c r="A62" s="14"/>
      <c r="B62" s="14"/>
      <c r="C62" s="2" t="s">
        <v>59</v>
      </c>
    </row>
    <row r="63" spans="1:6" ht="12.75">
      <c r="A63" s="14"/>
      <c r="B63" s="14"/>
      <c r="F63" s="3" t="s">
        <v>102</v>
      </c>
    </row>
    <row r="64" spans="1:6" ht="12.75">
      <c r="A64" s="14"/>
      <c r="B64" s="14"/>
      <c r="E64" s="3" t="s">
        <v>7</v>
      </c>
      <c r="F64" s="3" t="s">
        <v>103</v>
      </c>
    </row>
    <row r="65" spans="1:6" ht="12.75">
      <c r="A65" s="14"/>
      <c r="B65" s="14"/>
      <c r="E65" s="12" t="s">
        <v>6</v>
      </c>
      <c r="F65" s="12" t="s">
        <v>6</v>
      </c>
    </row>
    <row r="66" spans="1:6" ht="12.75">
      <c r="A66" s="14"/>
      <c r="B66" s="14"/>
      <c r="E66" s="18"/>
      <c r="F66" s="18"/>
    </row>
    <row r="67" spans="1:6" ht="12.75">
      <c r="A67" s="14"/>
      <c r="B67" s="14"/>
      <c r="C67" s="2" t="s">
        <v>60</v>
      </c>
      <c r="E67" s="18">
        <v>143871</v>
      </c>
      <c r="F67" s="28">
        <f>8498-73</f>
        <v>8425</v>
      </c>
    </row>
    <row r="68" spans="1:6" ht="14.25" customHeight="1">
      <c r="A68" s="14"/>
      <c r="B68" s="14"/>
      <c r="C68" s="2" t="s">
        <v>157</v>
      </c>
      <c r="E68" s="18">
        <v>28895</v>
      </c>
      <c r="F68" s="28">
        <v>-5677</v>
      </c>
    </row>
    <row r="69" spans="1:6" ht="12.75">
      <c r="A69" s="14"/>
      <c r="B69" s="14"/>
      <c r="E69" s="18"/>
      <c r="F69" s="18"/>
    </row>
    <row r="70" spans="1:6" ht="13.5" thickBot="1">
      <c r="A70" s="14"/>
      <c r="B70" s="14"/>
      <c r="E70" s="20">
        <f>SUM(E67:E69)</f>
        <v>172766</v>
      </c>
      <c r="F70" s="20">
        <f>SUM(F67:F69)</f>
        <v>2748</v>
      </c>
    </row>
    <row r="71" ht="13.5" thickTop="1"/>
    <row r="72" spans="1:2" ht="12.75">
      <c r="A72" s="14"/>
      <c r="B72" s="14"/>
    </row>
    <row r="73" spans="1:3" ht="12.75">
      <c r="A73" s="14">
        <v>9</v>
      </c>
      <c r="B73" s="14"/>
      <c r="C73" s="11" t="s">
        <v>61</v>
      </c>
    </row>
    <row r="74" spans="1:2" ht="12.75">
      <c r="A74" s="14"/>
      <c r="B74" s="14"/>
    </row>
    <row r="75" spans="1:3" ht="12.75">
      <c r="A75" s="14"/>
      <c r="B75" s="14"/>
      <c r="C75" s="2" t="s">
        <v>72</v>
      </c>
    </row>
    <row r="76" spans="1:3" ht="12.75">
      <c r="A76" s="14"/>
      <c r="B76" s="14"/>
      <c r="C76" s="2" t="s">
        <v>151</v>
      </c>
    </row>
    <row r="77" spans="1:2" ht="12.75">
      <c r="A77" s="14"/>
      <c r="B77" s="14"/>
    </row>
    <row r="78" spans="1:2" ht="12.75">
      <c r="A78" s="14"/>
      <c r="B78" s="14"/>
    </row>
    <row r="79" spans="1:3" ht="12.75">
      <c r="A79" s="78">
        <v>10</v>
      </c>
      <c r="B79" s="14"/>
      <c r="C79" s="11" t="s">
        <v>62</v>
      </c>
    </row>
    <row r="80" spans="1:2" ht="12.75">
      <c r="A80" s="14"/>
      <c r="B80" s="14"/>
    </row>
    <row r="81" spans="1:3" ht="12.75">
      <c r="A81" s="14"/>
      <c r="B81" s="14"/>
      <c r="C81" s="2" t="s">
        <v>152</v>
      </c>
    </row>
    <row r="82" spans="1:3" ht="12.75">
      <c r="A82" s="14"/>
      <c r="B82" s="14"/>
      <c r="C82" s="2" t="s">
        <v>213</v>
      </c>
    </row>
    <row r="83" spans="1:3" ht="12.75">
      <c r="A83" s="14"/>
      <c r="B83" s="14"/>
      <c r="C83" s="2" t="s">
        <v>212</v>
      </c>
    </row>
    <row r="84" spans="1:3" ht="12.75">
      <c r="A84" s="14"/>
      <c r="B84" s="14"/>
      <c r="C84" s="2" t="s">
        <v>226</v>
      </c>
    </row>
    <row r="85" spans="1:3" ht="12.75">
      <c r="A85" s="14"/>
      <c r="B85" s="14"/>
      <c r="C85" s="27"/>
    </row>
    <row r="86" spans="1:2" ht="12.75">
      <c r="A86" s="14"/>
      <c r="B86" s="14"/>
    </row>
    <row r="87" spans="1:3" ht="12.75">
      <c r="A87" s="78">
        <v>11</v>
      </c>
      <c r="B87" s="14"/>
      <c r="C87" s="11" t="s">
        <v>63</v>
      </c>
    </row>
    <row r="88" spans="1:2" ht="12.75">
      <c r="A88" s="14"/>
      <c r="B88" s="14"/>
    </row>
    <row r="89" spans="1:3" ht="12.75">
      <c r="A89" s="14"/>
      <c r="B89" s="14"/>
      <c r="C89" s="2" t="s">
        <v>227</v>
      </c>
    </row>
    <row r="90" spans="1:3" ht="12.75">
      <c r="A90" s="14"/>
      <c r="B90" s="14"/>
      <c r="C90" s="2" t="s">
        <v>229</v>
      </c>
    </row>
    <row r="91" spans="1:3" ht="12.75">
      <c r="A91" s="14"/>
      <c r="B91" s="14"/>
      <c r="C91" s="2" t="s">
        <v>228</v>
      </c>
    </row>
    <row r="92" spans="1:3" ht="12.75">
      <c r="A92" s="14"/>
      <c r="B92" s="14"/>
      <c r="C92" s="2" t="s">
        <v>230</v>
      </c>
    </row>
    <row r="93" spans="1:3" ht="12.75">
      <c r="A93" s="14"/>
      <c r="B93" s="14"/>
      <c r="C93" s="2" t="s">
        <v>231</v>
      </c>
    </row>
    <row r="94" spans="1:2" ht="12.75">
      <c r="A94" s="14"/>
      <c r="B94" s="14"/>
    </row>
    <row r="95" spans="1:3" ht="12.75">
      <c r="A95" s="14"/>
      <c r="B95" s="14"/>
      <c r="C95" s="2" t="s">
        <v>198</v>
      </c>
    </row>
    <row r="96" spans="1:3" ht="12.75">
      <c r="A96" s="14"/>
      <c r="B96" s="14"/>
      <c r="C96" s="2" t="s">
        <v>199</v>
      </c>
    </row>
    <row r="97" spans="1:3" ht="12.75">
      <c r="A97" s="14"/>
      <c r="B97" s="14"/>
      <c r="C97" s="27"/>
    </row>
    <row r="98" spans="1:2" ht="12.75">
      <c r="A98" s="14"/>
      <c r="B98" s="14"/>
    </row>
    <row r="99" spans="1:3" ht="12.75">
      <c r="A99" s="78">
        <v>12</v>
      </c>
      <c r="B99" s="14"/>
      <c r="C99" s="11" t="s">
        <v>64</v>
      </c>
    </row>
    <row r="100" spans="1:2" ht="12.75">
      <c r="A100" s="14"/>
      <c r="B100" s="14"/>
    </row>
    <row r="101" spans="1:3" ht="12.75">
      <c r="A101" s="14"/>
      <c r="B101" s="14"/>
      <c r="C101" s="22" t="s">
        <v>111</v>
      </c>
    </row>
    <row r="102" spans="1:3" ht="12.75">
      <c r="A102" s="14"/>
      <c r="B102" s="14"/>
      <c r="C102" s="2" t="s">
        <v>190</v>
      </c>
    </row>
    <row r="103" spans="1:4" ht="12.75">
      <c r="A103" s="14"/>
      <c r="B103" s="14"/>
      <c r="C103" s="2" t="s">
        <v>223</v>
      </c>
      <c r="D103" s="27"/>
    </row>
    <row r="104" spans="1:3" ht="12.75">
      <c r="A104" s="14"/>
      <c r="B104" s="14"/>
      <c r="C104" s="2" t="s">
        <v>191</v>
      </c>
    </row>
    <row r="105" spans="1:3" ht="12.75">
      <c r="A105" s="14"/>
      <c r="B105" s="14"/>
      <c r="C105" s="82"/>
    </row>
    <row r="106" spans="1:3" ht="12.75">
      <c r="A106" s="14"/>
      <c r="B106" s="14"/>
      <c r="C106" s="22" t="s">
        <v>112</v>
      </c>
    </row>
    <row r="107" spans="1:3" ht="12.75">
      <c r="A107" s="14"/>
      <c r="B107" s="14"/>
      <c r="C107" s="2" t="s">
        <v>113</v>
      </c>
    </row>
    <row r="108" spans="1:3" ht="12.75">
      <c r="A108" s="14"/>
      <c r="B108" s="14"/>
      <c r="C108" s="2" t="s">
        <v>222</v>
      </c>
    </row>
    <row r="109" spans="1:2" ht="12.75">
      <c r="A109" s="14"/>
      <c r="B109" s="14"/>
    </row>
    <row r="110" spans="1:3" ht="12.75">
      <c r="A110" s="14"/>
      <c r="B110" s="14"/>
      <c r="C110" s="2" t="s">
        <v>134</v>
      </c>
    </row>
    <row r="111" spans="1:3" ht="12.75">
      <c r="A111" s="14"/>
      <c r="B111" s="14"/>
      <c r="C111" s="2" t="s">
        <v>142</v>
      </c>
    </row>
    <row r="112" spans="1:2" ht="12.75">
      <c r="A112" s="14"/>
      <c r="B112" s="14"/>
    </row>
    <row r="113" spans="1:2" ht="12.75">
      <c r="A113" s="14"/>
      <c r="B113" s="14"/>
    </row>
    <row r="114" spans="1:3" ht="15.75">
      <c r="A114" s="21">
        <v>13</v>
      </c>
      <c r="B114" s="14"/>
      <c r="C114" s="15" t="s">
        <v>133</v>
      </c>
    </row>
    <row r="115" spans="1:3" ht="15.75">
      <c r="A115" s="14"/>
      <c r="B115" s="14"/>
      <c r="C115" s="15" t="s">
        <v>65</v>
      </c>
    </row>
    <row r="116" spans="1:2" ht="12.75">
      <c r="A116" s="14"/>
      <c r="B116" s="14"/>
    </row>
    <row r="117" spans="1:3" ht="13.5">
      <c r="A117" s="95">
        <v>13.1</v>
      </c>
      <c r="B117" s="14"/>
      <c r="C117" s="11" t="s">
        <v>106</v>
      </c>
    </row>
    <row r="118" spans="1:2" ht="12.75">
      <c r="A118" s="14"/>
      <c r="B118" s="14"/>
    </row>
    <row r="119" spans="1:3" ht="12.75">
      <c r="A119" s="14"/>
      <c r="B119" s="14"/>
      <c r="C119" s="2" t="s">
        <v>224</v>
      </c>
    </row>
    <row r="120" spans="1:3" ht="12.75">
      <c r="A120" s="14"/>
      <c r="B120" s="14"/>
      <c r="C120" s="2" t="s">
        <v>242</v>
      </c>
    </row>
    <row r="121" spans="1:3" ht="12.75">
      <c r="A121" s="14"/>
      <c r="B121" s="14"/>
      <c r="C121" s="2" t="s">
        <v>232</v>
      </c>
    </row>
    <row r="122" spans="1:3" ht="12.75">
      <c r="A122" s="14"/>
      <c r="B122" s="14"/>
      <c r="C122" s="2" t="s">
        <v>233</v>
      </c>
    </row>
    <row r="123" spans="1:3" ht="12.75">
      <c r="A123" s="14"/>
      <c r="B123" s="14"/>
      <c r="C123" s="2" t="s">
        <v>234</v>
      </c>
    </row>
    <row r="124" spans="1:3" ht="12.75">
      <c r="A124" s="14"/>
      <c r="B124" s="14"/>
      <c r="C124" s="2" t="s">
        <v>235</v>
      </c>
    </row>
    <row r="125" spans="1:3" ht="12.75">
      <c r="A125" s="14"/>
      <c r="B125" s="14"/>
      <c r="C125" s="2" t="s">
        <v>236</v>
      </c>
    </row>
    <row r="126" spans="1:2" ht="12.75">
      <c r="A126" s="14"/>
      <c r="B126" s="14"/>
    </row>
    <row r="127" spans="1:3" ht="12.75">
      <c r="A127" s="14"/>
      <c r="B127" s="14"/>
      <c r="C127" s="2" t="s">
        <v>168</v>
      </c>
    </row>
    <row r="128" spans="1:2" ht="12.75">
      <c r="A128" s="78"/>
      <c r="B128" s="14"/>
    </row>
    <row r="129" spans="1:3" ht="13.5">
      <c r="A129" s="81">
        <v>13.2</v>
      </c>
      <c r="B129" s="14"/>
      <c r="C129" s="11" t="s">
        <v>81</v>
      </c>
    </row>
    <row r="130" spans="1:2" ht="12.75">
      <c r="A130" s="14"/>
      <c r="B130" s="14"/>
    </row>
    <row r="131" spans="1:3" ht="12.75">
      <c r="A131" s="14"/>
      <c r="B131" s="14"/>
      <c r="C131" s="2" t="s">
        <v>225</v>
      </c>
    </row>
    <row r="132" spans="1:3" ht="12.75">
      <c r="A132" s="14"/>
      <c r="B132" s="14"/>
      <c r="C132" s="2" t="s">
        <v>237</v>
      </c>
    </row>
    <row r="133" spans="1:2" ht="12.75">
      <c r="A133" s="14"/>
      <c r="B133" s="14"/>
    </row>
    <row r="134" spans="1:3" ht="12.75">
      <c r="A134" s="14"/>
      <c r="B134" s="14"/>
      <c r="C134" s="2" t="s">
        <v>243</v>
      </c>
    </row>
    <row r="135" spans="1:3" ht="12.75">
      <c r="A135" s="14"/>
      <c r="B135" s="14"/>
      <c r="C135" s="2" t="s">
        <v>238</v>
      </c>
    </row>
    <row r="136" spans="1:2" ht="12.75">
      <c r="A136" s="14"/>
      <c r="B136" s="14"/>
    </row>
    <row r="137" spans="1:2" ht="12.75">
      <c r="A137" s="14"/>
      <c r="B137" s="14"/>
    </row>
    <row r="138" spans="1:2" ht="12.75">
      <c r="A138" s="14"/>
      <c r="B138" s="14"/>
    </row>
    <row r="139" spans="1:3" ht="13.5">
      <c r="A139" s="81">
        <v>13.3</v>
      </c>
      <c r="B139" s="14"/>
      <c r="C139" s="11" t="s">
        <v>250</v>
      </c>
    </row>
    <row r="140" spans="1:2" ht="12.75">
      <c r="A140" s="14"/>
      <c r="B140" s="14"/>
    </row>
    <row r="141" spans="1:3" ht="12.75">
      <c r="A141" s="14"/>
      <c r="B141" s="14"/>
      <c r="C141" s="2" t="s">
        <v>241</v>
      </c>
    </row>
    <row r="142" spans="1:3" ht="12.75">
      <c r="A142" s="14"/>
      <c r="B142" s="14"/>
      <c r="C142" s="2" t="s">
        <v>239</v>
      </c>
    </row>
    <row r="143" spans="1:2" ht="12.75">
      <c r="A143" s="14"/>
      <c r="B143" s="14"/>
    </row>
    <row r="144" spans="1:2" ht="12.75">
      <c r="A144" s="14"/>
      <c r="B144" s="14"/>
    </row>
    <row r="145" spans="1:3" ht="13.5">
      <c r="A145" s="16">
        <v>13.4</v>
      </c>
      <c r="B145" s="14"/>
      <c r="C145" s="11" t="s">
        <v>131</v>
      </c>
    </row>
    <row r="146" spans="1:2" ht="12.75">
      <c r="A146" s="14"/>
      <c r="B146" s="14"/>
    </row>
    <row r="147" spans="1:3" ht="12.75">
      <c r="A147" s="14"/>
      <c r="B147" s="14"/>
      <c r="C147" s="2" t="s">
        <v>130</v>
      </c>
    </row>
    <row r="148" spans="1:2" ht="12.75">
      <c r="A148" s="14"/>
      <c r="B148" s="14"/>
    </row>
    <row r="149" spans="1:2" ht="12.75">
      <c r="A149" s="14"/>
      <c r="B149" s="14"/>
    </row>
    <row r="150" spans="1:3" ht="13.5">
      <c r="A150" s="81">
        <v>13.5</v>
      </c>
      <c r="B150" s="14"/>
      <c r="C150" s="11" t="s">
        <v>12</v>
      </c>
    </row>
    <row r="151" spans="1:5" ht="12.75">
      <c r="A151" s="14"/>
      <c r="B151" s="14"/>
      <c r="D151" s="3" t="s">
        <v>66</v>
      </c>
      <c r="E151" s="3" t="s">
        <v>68</v>
      </c>
    </row>
    <row r="152" spans="1:5" ht="12.75">
      <c r="A152" s="14"/>
      <c r="B152" s="14"/>
      <c r="D152" s="3" t="s">
        <v>67</v>
      </c>
      <c r="E152" s="3" t="s">
        <v>5</v>
      </c>
    </row>
    <row r="153" spans="1:5" ht="12.75">
      <c r="A153" s="14"/>
      <c r="B153" s="14"/>
      <c r="D153" s="12" t="s">
        <v>6</v>
      </c>
      <c r="E153" s="12" t="s">
        <v>6</v>
      </c>
    </row>
    <row r="154" spans="1:5" ht="12.75">
      <c r="A154" s="14"/>
      <c r="B154" s="14"/>
      <c r="C154" s="27"/>
      <c r="D154" s="27"/>
      <c r="E154" s="27"/>
    </row>
    <row r="155" spans="1:5" ht="12.75">
      <c r="A155" s="14"/>
      <c r="B155" s="14"/>
      <c r="C155" s="27" t="s">
        <v>217</v>
      </c>
      <c r="D155" s="28">
        <v>54</v>
      </c>
      <c r="E155" s="28">
        <v>246</v>
      </c>
    </row>
    <row r="156" spans="1:5" ht="12.75">
      <c r="A156" s="14"/>
      <c r="B156" s="14"/>
      <c r="C156" s="27" t="s">
        <v>218</v>
      </c>
      <c r="D156" s="28">
        <v>-153</v>
      </c>
      <c r="E156" s="28">
        <v>-153</v>
      </c>
    </row>
    <row r="157" spans="1:5" ht="12.75">
      <c r="A157" s="14"/>
      <c r="B157" s="14"/>
      <c r="C157" s="27" t="s">
        <v>219</v>
      </c>
      <c r="D157" s="28">
        <v>1925</v>
      </c>
      <c r="E157" s="28">
        <v>1925</v>
      </c>
    </row>
    <row r="158" spans="1:5" ht="12.75">
      <c r="A158" s="14"/>
      <c r="B158" s="14"/>
      <c r="C158" s="27" t="s">
        <v>220</v>
      </c>
      <c r="D158" s="28">
        <v>-334</v>
      </c>
      <c r="E158" s="28">
        <v>-334</v>
      </c>
    </row>
    <row r="159" spans="1:5" ht="13.5" thickBot="1">
      <c r="A159" s="14"/>
      <c r="B159" s="14"/>
      <c r="C159" s="27"/>
      <c r="D159" s="29">
        <f>SUM(D155:D158)</f>
        <v>1492</v>
      </c>
      <c r="E159" s="29">
        <f>SUM(E155:E158)</f>
        <v>1684</v>
      </c>
    </row>
    <row r="160" spans="1:5" ht="13.5" thickTop="1">
      <c r="A160" s="14"/>
      <c r="B160" s="14"/>
      <c r="C160" s="27"/>
      <c r="D160" s="27"/>
      <c r="E160" s="27"/>
    </row>
    <row r="161" spans="1:3" ht="12.75">
      <c r="A161" s="14"/>
      <c r="B161" s="14"/>
      <c r="C161" s="2" t="s">
        <v>154</v>
      </c>
    </row>
    <row r="162" spans="1:3" ht="12.75">
      <c r="A162" s="14"/>
      <c r="B162" s="14"/>
      <c r="C162" s="2" t="s">
        <v>153</v>
      </c>
    </row>
    <row r="163" spans="1:2" ht="12.75">
      <c r="A163" s="14"/>
      <c r="B163" s="14"/>
    </row>
    <row r="164" spans="1:2" ht="12.75">
      <c r="A164" s="14"/>
      <c r="B164" s="14"/>
    </row>
    <row r="165" spans="1:3" ht="13.5">
      <c r="A165" s="16">
        <v>13.6</v>
      </c>
      <c r="B165" s="14"/>
      <c r="C165" s="11" t="s">
        <v>69</v>
      </c>
    </row>
    <row r="166" spans="1:2" ht="12.75">
      <c r="A166" s="14"/>
      <c r="B166" s="14"/>
    </row>
    <row r="167" spans="1:3" ht="12.75">
      <c r="A167" s="14"/>
      <c r="B167" s="14"/>
      <c r="C167" s="2" t="s">
        <v>73</v>
      </c>
    </row>
    <row r="168" spans="1:3" ht="12.75">
      <c r="A168" s="14"/>
      <c r="B168" s="14"/>
      <c r="C168" s="2" t="s">
        <v>121</v>
      </c>
    </row>
    <row r="169" spans="1:2" ht="12.75">
      <c r="A169" s="14"/>
      <c r="B169" s="14"/>
    </row>
    <row r="170" spans="1:2" ht="12.75">
      <c r="A170" s="14"/>
      <c r="B170" s="14"/>
    </row>
    <row r="171" spans="1:3" ht="13.5">
      <c r="A171" s="16">
        <v>13.7</v>
      </c>
      <c r="B171" s="14"/>
      <c r="C171" s="11" t="s">
        <v>70</v>
      </c>
    </row>
    <row r="172" spans="1:2" ht="12.75">
      <c r="A172" s="14"/>
      <c r="B172" s="14"/>
    </row>
    <row r="173" spans="1:3" ht="12.75">
      <c r="A173" s="14"/>
      <c r="B173" s="14"/>
      <c r="C173" s="2" t="s">
        <v>115</v>
      </c>
    </row>
    <row r="174" spans="1:3" ht="12.75">
      <c r="A174" s="14"/>
      <c r="B174" s="14"/>
      <c r="C174" s="2" t="s">
        <v>71</v>
      </c>
    </row>
    <row r="175" spans="1:2" ht="12.75">
      <c r="A175" s="14"/>
      <c r="B175" s="14"/>
    </row>
    <row r="176" spans="1:2" ht="12.75">
      <c r="A176" s="14"/>
      <c r="B176" s="14"/>
    </row>
    <row r="177" spans="1:3" ht="13.5">
      <c r="A177" s="16">
        <v>13.8</v>
      </c>
      <c r="B177" s="14"/>
      <c r="C177" s="11" t="s">
        <v>116</v>
      </c>
    </row>
    <row r="178" spans="1:2" ht="12.75">
      <c r="A178" s="14"/>
      <c r="B178" s="14"/>
    </row>
    <row r="179" spans="1:3" ht="12.75">
      <c r="A179" s="14"/>
      <c r="B179" s="14"/>
      <c r="C179" s="2" t="s">
        <v>139</v>
      </c>
    </row>
    <row r="180" spans="1:2" ht="12.75">
      <c r="A180" s="14"/>
      <c r="B180" s="14"/>
    </row>
    <row r="181" spans="1:2" ht="12.75">
      <c r="A181" s="14"/>
      <c r="B181" s="14"/>
    </row>
    <row r="182" spans="1:3" ht="13.5">
      <c r="A182" s="81">
        <v>13.9</v>
      </c>
      <c r="B182" s="14"/>
      <c r="C182" s="11" t="s">
        <v>74</v>
      </c>
    </row>
    <row r="183" spans="1:2" ht="12.75">
      <c r="A183" s="14"/>
      <c r="B183" s="14"/>
    </row>
    <row r="184" spans="1:3" ht="12.75">
      <c r="A184" s="14"/>
      <c r="B184" s="14"/>
      <c r="C184" s="2" t="s">
        <v>214</v>
      </c>
    </row>
    <row r="185" spans="1:2" ht="12.75">
      <c r="A185" s="14"/>
      <c r="B185" s="14"/>
    </row>
    <row r="186" spans="1:6" ht="12.75">
      <c r="A186" s="14"/>
      <c r="B186" s="14"/>
      <c r="D186" s="3" t="s">
        <v>75</v>
      </c>
      <c r="E186" s="3" t="s">
        <v>76</v>
      </c>
      <c r="F186" s="3"/>
    </row>
    <row r="187" spans="1:6" ht="12.75">
      <c r="A187" s="14"/>
      <c r="B187" s="14"/>
      <c r="D187" s="3" t="s">
        <v>28</v>
      </c>
      <c r="E187" s="3" t="s">
        <v>28</v>
      </c>
      <c r="F187" s="3" t="s">
        <v>35</v>
      </c>
    </row>
    <row r="188" spans="1:6" ht="12.75">
      <c r="A188" s="14"/>
      <c r="B188" s="14"/>
      <c r="D188" s="12" t="s">
        <v>6</v>
      </c>
      <c r="E188" s="12" t="s">
        <v>6</v>
      </c>
      <c r="F188" s="12" t="s">
        <v>6</v>
      </c>
    </row>
    <row r="189" spans="1:2" ht="12.75">
      <c r="A189" s="14"/>
      <c r="B189" s="14"/>
    </row>
    <row r="190" spans="1:6" ht="12.75">
      <c r="A190" s="14"/>
      <c r="B190" s="14"/>
      <c r="C190" s="2" t="s">
        <v>78</v>
      </c>
      <c r="D190" s="18">
        <v>42340</v>
      </c>
      <c r="E190" s="18">
        <v>6990</v>
      </c>
      <c r="F190" s="18">
        <f>SUM(D190:E190)</f>
        <v>49330</v>
      </c>
    </row>
    <row r="191" spans="1:6" ht="12.75">
      <c r="A191" s="14"/>
      <c r="B191" s="14"/>
      <c r="C191" s="2" t="s">
        <v>77</v>
      </c>
      <c r="D191" s="18">
        <v>7439</v>
      </c>
      <c r="E191" s="18">
        <v>35978</v>
      </c>
      <c r="F191" s="18">
        <f>SUM(D191:E191)</f>
        <v>43417</v>
      </c>
    </row>
    <row r="192" spans="1:6" ht="12.75">
      <c r="A192" s="14"/>
      <c r="B192" s="14"/>
      <c r="D192" s="18"/>
      <c r="E192" s="18"/>
      <c r="F192" s="18"/>
    </row>
    <row r="193" spans="1:6" ht="13.5" thickBot="1">
      <c r="A193" s="14"/>
      <c r="B193" s="14"/>
      <c r="D193" s="20">
        <f>SUM(D190:D191)</f>
        <v>49779</v>
      </c>
      <c r="E193" s="20">
        <f>SUM(E190:E191)</f>
        <v>42968</v>
      </c>
      <c r="F193" s="20">
        <f>SUM(F190:F191)</f>
        <v>92747</v>
      </c>
    </row>
    <row r="194" spans="1:2" ht="13.5" thickTop="1">
      <c r="A194" s="14"/>
      <c r="B194" s="14"/>
    </row>
    <row r="195" spans="1:2" ht="12.75">
      <c r="A195" s="14"/>
      <c r="B195" s="14"/>
    </row>
    <row r="196" spans="1:3" ht="13.5">
      <c r="A196" s="96" t="s">
        <v>82</v>
      </c>
      <c r="B196" s="14"/>
      <c r="C196" s="11" t="s">
        <v>79</v>
      </c>
    </row>
    <row r="197" spans="1:2" ht="12.75">
      <c r="A197" s="14"/>
      <c r="B197" s="14"/>
    </row>
    <row r="198" spans="1:3" ht="12.75">
      <c r="A198" s="14"/>
      <c r="B198" s="14"/>
      <c r="C198" s="2" t="s">
        <v>192</v>
      </c>
    </row>
    <row r="199" spans="1:3" ht="12.75">
      <c r="A199" s="14"/>
      <c r="B199" s="14"/>
      <c r="C199" s="2" t="s">
        <v>248</v>
      </c>
    </row>
    <row r="200" spans="1:3" ht="12.75">
      <c r="A200" s="14"/>
      <c r="B200" s="14"/>
      <c r="C200" s="2" t="s">
        <v>249</v>
      </c>
    </row>
    <row r="201" spans="1:2" ht="12.75">
      <c r="A201" s="14"/>
      <c r="B201" s="14"/>
    </row>
    <row r="202" spans="1:2" ht="12.75">
      <c r="A202" s="14"/>
      <c r="B202" s="14"/>
    </row>
    <row r="203" spans="1:3" ht="13.5">
      <c r="A203" s="16">
        <v>13.11</v>
      </c>
      <c r="B203" s="14"/>
      <c r="C203" s="11" t="s">
        <v>80</v>
      </c>
    </row>
    <row r="204" spans="1:2" ht="12.75">
      <c r="A204" s="14"/>
      <c r="B204" s="14"/>
    </row>
    <row r="205" spans="1:3" ht="12.75">
      <c r="A205" s="14"/>
      <c r="B205" s="14"/>
      <c r="C205" s="2" t="s">
        <v>132</v>
      </c>
    </row>
    <row r="206" spans="1:2" ht="12.75">
      <c r="A206" s="14"/>
      <c r="B206" s="14"/>
    </row>
    <row r="207" spans="1:2" ht="12.75">
      <c r="A207" s="14"/>
      <c r="B207" s="14"/>
    </row>
    <row r="208" spans="1:3" ht="13.5">
      <c r="A208" s="81">
        <v>13.12</v>
      </c>
      <c r="C208" s="11" t="s">
        <v>83</v>
      </c>
    </row>
    <row r="209" spans="1:3" ht="12.75">
      <c r="A209" s="14"/>
      <c r="B209" s="14"/>
      <c r="C209" s="27" t="s">
        <v>182</v>
      </c>
    </row>
    <row r="210" spans="1:2" ht="12.75">
      <c r="A210" s="14"/>
      <c r="B210" s="14"/>
    </row>
    <row r="211" ht="13.5">
      <c r="A211" s="16"/>
    </row>
    <row r="212" spans="1:3" ht="13.5">
      <c r="A212" s="81">
        <v>13.13</v>
      </c>
      <c r="C212" s="11" t="s">
        <v>109</v>
      </c>
    </row>
    <row r="213" spans="1:8" ht="13.5">
      <c r="A213" s="81"/>
      <c r="C213" s="11"/>
      <c r="E213" s="91" t="s">
        <v>155</v>
      </c>
      <c r="F213" s="91" t="s">
        <v>156</v>
      </c>
      <c r="G213" s="91" t="s">
        <v>155</v>
      </c>
      <c r="H213" s="92" t="s">
        <v>156</v>
      </c>
    </row>
    <row r="214" spans="1:8" ht="13.5">
      <c r="A214" s="81"/>
      <c r="C214" s="11"/>
      <c r="E214" s="64" t="s">
        <v>1</v>
      </c>
      <c r="F214" s="64" t="s">
        <v>2</v>
      </c>
      <c r="G214" s="65" t="s">
        <v>201</v>
      </c>
      <c r="H214" s="8" t="s">
        <v>201</v>
      </c>
    </row>
    <row r="215" spans="1:8" ht="13.5">
      <c r="A215" s="16"/>
      <c r="E215" s="64" t="s">
        <v>3</v>
      </c>
      <c r="F215" s="64" t="s">
        <v>3</v>
      </c>
      <c r="G215" s="64" t="s">
        <v>4</v>
      </c>
      <c r="H215" s="7" t="s">
        <v>4</v>
      </c>
    </row>
    <row r="216" spans="1:8" ht="13.5">
      <c r="A216" s="16"/>
      <c r="E216" s="65" t="s">
        <v>200</v>
      </c>
      <c r="F216" s="65" t="s">
        <v>140</v>
      </c>
      <c r="G216" s="64" t="s">
        <v>5</v>
      </c>
      <c r="H216" s="7" t="s">
        <v>5</v>
      </c>
    </row>
    <row r="217" spans="1:8" ht="13.5">
      <c r="A217" s="16"/>
      <c r="E217" s="66" t="s">
        <v>6</v>
      </c>
      <c r="F217" s="66" t="s">
        <v>6</v>
      </c>
      <c r="G217" s="66" t="s">
        <v>6</v>
      </c>
      <c r="H217" s="66" t="s">
        <v>6</v>
      </c>
    </row>
    <row r="218" spans="1:7" ht="13.5">
      <c r="A218" s="16"/>
      <c r="D218" s="10"/>
      <c r="E218" s="10"/>
      <c r="F218" s="10"/>
      <c r="G218" s="10"/>
    </row>
    <row r="219" spans="1:3" ht="13.5">
      <c r="A219" s="16"/>
      <c r="B219" s="3" t="s">
        <v>244</v>
      </c>
      <c r="C219" s="22" t="s">
        <v>114</v>
      </c>
    </row>
    <row r="220" spans="1:8" ht="13.5">
      <c r="A220" s="16"/>
      <c r="C220" s="2" t="s">
        <v>185</v>
      </c>
      <c r="E220" s="19">
        <f>+Income!B36</f>
        <v>-3805</v>
      </c>
      <c r="F220" s="19">
        <f>+Income!C36</f>
        <v>-379</v>
      </c>
      <c r="G220" s="19">
        <f>+Income!D36</f>
        <v>1152</v>
      </c>
      <c r="H220" s="19">
        <f>+Income!E36</f>
        <v>5230</v>
      </c>
    </row>
    <row r="221" spans="1:8" ht="13.5">
      <c r="A221" s="16"/>
      <c r="E221" s="18"/>
      <c r="F221" s="18"/>
      <c r="G221" s="18"/>
      <c r="H221" s="18"/>
    </row>
    <row r="222" spans="1:8" ht="13.5">
      <c r="A222" s="16"/>
      <c r="C222" s="2" t="s">
        <v>186</v>
      </c>
      <c r="E222" s="18"/>
      <c r="F222" s="18"/>
      <c r="G222" s="18"/>
      <c r="H222" s="18"/>
    </row>
    <row r="223" spans="1:8" ht="13.5">
      <c r="A223" s="16"/>
      <c r="C223" s="2" t="s">
        <v>187</v>
      </c>
      <c r="E223" s="18">
        <v>81837</v>
      </c>
      <c r="F223" s="18">
        <v>79866</v>
      </c>
      <c r="G223" s="18">
        <v>79866</v>
      </c>
      <c r="H223" s="18">
        <v>79866</v>
      </c>
    </row>
    <row r="224" spans="1:8" ht="13.5">
      <c r="A224" s="16"/>
      <c r="B224" s="3"/>
      <c r="C224" s="2" t="s">
        <v>221</v>
      </c>
      <c r="E224" s="18">
        <v>1932</v>
      </c>
      <c r="F224" s="18">
        <v>0</v>
      </c>
      <c r="G224" s="18">
        <v>1146</v>
      </c>
      <c r="H224" s="18">
        <v>0</v>
      </c>
    </row>
    <row r="225" spans="1:8" ht="12.75">
      <c r="A225" s="14"/>
      <c r="C225" s="2" t="s">
        <v>188</v>
      </c>
      <c r="E225" s="37">
        <f>SUM(E223:E224)</f>
        <v>83769</v>
      </c>
      <c r="F225" s="37">
        <f>SUM(F223:F224)</f>
        <v>79866</v>
      </c>
      <c r="G225" s="37">
        <f>SUM(G223:G224)</f>
        <v>81012</v>
      </c>
      <c r="H225" s="37">
        <f>SUM(H223:H224)</f>
        <v>79866</v>
      </c>
    </row>
    <row r="226" spans="1:8" ht="12.75">
      <c r="A226" s="14"/>
      <c r="E226" s="93"/>
      <c r="F226" s="93"/>
      <c r="G226" s="93"/>
      <c r="H226" s="93"/>
    </row>
    <row r="227" spans="1:8" ht="13.5" thickBot="1">
      <c r="A227" s="14"/>
      <c r="C227" s="2" t="s">
        <v>189</v>
      </c>
      <c r="E227" s="94">
        <f>+E220/E225*100</f>
        <v>-4.5422531007890745</v>
      </c>
      <c r="F227" s="94">
        <f>+F220/F225*100</f>
        <v>-0.47454486264493023</v>
      </c>
      <c r="G227" s="94">
        <f>+G220/G225*100</f>
        <v>1.4220115538438751</v>
      </c>
      <c r="H227" s="94">
        <f>+H220/H225*100</f>
        <v>6.548468685047454</v>
      </c>
    </row>
    <row r="228" spans="1:8" ht="12.75">
      <c r="A228" s="14"/>
      <c r="E228" s="24"/>
      <c r="F228" s="24"/>
      <c r="G228" s="24"/>
      <c r="H228" s="24"/>
    </row>
    <row r="229" spans="1:8" ht="12.75">
      <c r="A229" s="14"/>
      <c r="B229" s="2" t="s">
        <v>245</v>
      </c>
      <c r="C229" s="22" t="s">
        <v>246</v>
      </c>
      <c r="E229" s="24"/>
      <c r="F229" s="24"/>
      <c r="G229" s="24"/>
      <c r="H229" s="24"/>
    </row>
    <row r="230" spans="1:8" ht="12.75">
      <c r="A230" s="14"/>
      <c r="C230" s="2" t="s">
        <v>247</v>
      </c>
      <c r="E230" s="24"/>
      <c r="F230" s="24"/>
      <c r="G230" s="24"/>
      <c r="H230" s="24"/>
    </row>
    <row r="231" spans="1:8" ht="12.75">
      <c r="A231" s="14"/>
      <c r="E231" s="24"/>
      <c r="F231" s="24"/>
      <c r="G231" s="24"/>
      <c r="H231" s="24"/>
    </row>
    <row r="232" spans="5:8" ht="12.75">
      <c r="E232" s="18"/>
      <c r="F232" s="18"/>
      <c r="G232" s="18"/>
      <c r="H232" s="18"/>
    </row>
    <row r="233" spans="2:8" ht="12.75">
      <c r="B233" s="3"/>
      <c r="E233" s="18"/>
      <c r="F233" s="18"/>
      <c r="G233" s="18"/>
      <c r="H233" s="18"/>
    </row>
  </sheetData>
  <printOptions/>
  <pageMargins left="0.5511811023622047" right="0.11811023622047245" top="0.4724409448818898" bottom="0.1968503937007874" header="0" footer="0"/>
  <pageSetup horizontalDpi="600" verticalDpi="600" orientation="portrait" paperSize="9" scale="80" r:id="rId1"/>
  <rowBreaks count="3" manualBreakCount="3">
    <brk id="72" max="255" man="1"/>
    <brk id="138" max="255" man="1"/>
    <brk id="2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TOMISHO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design</dc:creator>
  <cp:keywords/>
  <dc:description/>
  <cp:lastModifiedBy>Tomisho</cp:lastModifiedBy>
  <cp:lastPrinted>2006-09-26T08:47:41Z</cp:lastPrinted>
  <dcterms:created xsi:type="dcterms:W3CDTF">2002-11-22T07:29:43Z</dcterms:created>
  <dcterms:modified xsi:type="dcterms:W3CDTF">2006-09-26T08:55:20Z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