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885" windowHeight="2910" activeTab="4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xlnm.Print_Area" localSheetId="1">'BSheet'!$A$1:$F$53</definedName>
    <definedName name="_xlnm.Print_Area" localSheetId="3">'CashFlow'!$A$1:$E$63</definedName>
    <definedName name="_xlnm.Print_Area" localSheetId="2">'Equity'!$A$1:$L$51</definedName>
    <definedName name="_xlnm.Print_Area" localSheetId="0">'Income'!$A$1:$E$50</definedName>
    <definedName name="_xlnm.Print_Area" localSheetId="4">'Notes'!$A:$IV</definedName>
  </definedNames>
  <calcPr fullCalcOnLoad="1"/>
</workbook>
</file>

<file path=xl/sharedStrings.xml><?xml version="1.0" encoding="utf-8"?>
<sst xmlns="http://schemas.openxmlformats.org/spreadsheetml/2006/main" count="332" uniqueCount="268">
  <si>
    <t>Condensed Consolidated Income Statement</t>
  </si>
  <si>
    <t>Current</t>
  </si>
  <si>
    <t>Comparative</t>
  </si>
  <si>
    <t>Quarter Ended</t>
  </si>
  <si>
    <t>Cumulative</t>
  </si>
  <si>
    <t>To Date</t>
  </si>
  <si>
    <t>RM'000</t>
  </si>
  <si>
    <t>Revenue</t>
  </si>
  <si>
    <t>Operating Expenses</t>
  </si>
  <si>
    <t>Other Operating Income</t>
  </si>
  <si>
    <t>Finance Costs</t>
  </si>
  <si>
    <t>Investing Results</t>
  </si>
  <si>
    <t>Taxation</t>
  </si>
  <si>
    <t>Minority Interests</t>
  </si>
  <si>
    <t>(UNAUDITED)</t>
  </si>
  <si>
    <t>(AUDITED)</t>
  </si>
  <si>
    <t>Property, Plant and Equipment</t>
  </si>
  <si>
    <t>Intangible Assets</t>
  </si>
  <si>
    <t>Other Investments</t>
  </si>
  <si>
    <t>Current Assets</t>
  </si>
  <si>
    <t>Inventories</t>
  </si>
  <si>
    <t>Cash and Cash Equivalents</t>
  </si>
  <si>
    <t>Current Liabilities</t>
  </si>
  <si>
    <t>Share Capital</t>
  </si>
  <si>
    <t>Reserves</t>
  </si>
  <si>
    <t>Shareholders' Fund</t>
  </si>
  <si>
    <t>Minority Interest</t>
  </si>
  <si>
    <t>Long Term Liabilities</t>
  </si>
  <si>
    <t>Borrowings</t>
  </si>
  <si>
    <t>Deferred Taxation</t>
  </si>
  <si>
    <t>Condensed Consolidated Statement of Changes in Equity</t>
  </si>
  <si>
    <t xml:space="preserve">Share </t>
  </si>
  <si>
    <t>Capital</t>
  </si>
  <si>
    <t>Reserve</t>
  </si>
  <si>
    <t>Retained</t>
  </si>
  <si>
    <t>Total</t>
  </si>
  <si>
    <t>Balance at beginning of year</t>
  </si>
  <si>
    <t>Movement during the period</t>
  </si>
  <si>
    <t>(Cumulative)</t>
  </si>
  <si>
    <t>Balance at end of period</t>
  </si>
  <si>
    <t>Net change in current assets</t>
  </si>
  <si>
    <t>Net change in current liabilities</t>
  </si>
  <si>
    <t>Changes in working capital :</t>
  </si>
  <si>
    <t>Income tax paid</t>
  </si>
  <si>
    <t>Interest paid</t>
  </si>
  <si>
    <t>Interest received</t>
  </si>
  <si>
    <t>Purchase of property, plant and equipment</t>
  </si>
  <si>
    <t>Proceeds from disposal of property, plant and equipment</t>
  </si>
  <si>
    <t>Proceeds from borrowings</t>
  </si>
  <si>
    <t>Repayment of borrowings</t>
  </si>
  <si>
    <t>Cash and cash equivalents at beginning of year</t>
  </si>
  <si>
    <t>Condensed Consolidated Cash Flow Statement</t>
  </si>
  <si>
    <t>Notes To The Interim Financial Report</t>
  </si>
  <si>
    <t>Accounting Policies and Methods of Computation</t>
  </si>
  <si>
    <t>The accounting policies and methods of computation adopted by the Group in this interim financial</t>
  </si>
  <si>
    <t>Seasonal or Cyclical Factors</t>
  </si>
  <si>
    <t>Extraordinary and Exceptional Items</t>
  </si>
  <si>
    <t>Dividends Paid</t>
  </si>
  <si>
    <t>Segmental Reporting</t>
  </si>
  <si>
    <t>Analysis by activities :</t>
  </si>
  <si>
    <t>Manufacturing</t>
  </si>
  <si>
    <t>Valuations of Property, Plant and Equipment</t>
  </si>
  <si>
    <t>Material Events Subsequent to the end of the Interim Period</t>
  </si>
  <si>
    <t>Changes in the Composition of the Group</t>
  </si>
  <si>
    <t>Contingent Liabilities</t>
  </si>
  <si>
    <t>Requirements</t>
  </si>
  <si>
    <t>Quarter</t>
  </si>
  <si>
    <t>Under Review</t>
  </si>
  <si>
    <t>Current Year</t>
  </si>
  <si>
    <t>Deferred taxation</t>
  </si>
  <si>
    <t>Profit on Sales of Unquoted Investment and/or Properties</t>
  </si>
  <si>
    <t>Quoted Securities</t>
  </si>
  <si>
    <t>under review.</t>
  </si>
  <si>
    <t>The valuation of property, plant and equipment have been brought forward, without amendment from the</t>
  </si>
  <si>
    <t>There were no sales of unquoted investment and/or properties outside the ordinary course of the Group's</t>
  </si>
  <si>
    <t>Group Borrowings and Securities</t>
  </si>
  <si>
    <t xml:space="preserve">Secured </t>
  </si>
  <si>
    <t xml:space="preserve">Unsecured </t>
  </si>
  <si>
    <t>Long term borrowings</t>
  </si>
  <si>
    <t>Short term borrowings</t>
  </si>
  <si>
    <t>Off Balance Sheet Financial Instruments</t>
  </si>
  <si>
    <t>The Group does not have any financial instruments with off balance sheet risk as at the date of this interim</t>
  </si>
  <si>
    <t>Material Litigation</t>
  </si>
  <si>
    <t>Material Changes in the Quarterly Results Compared to the Results of the Preceding Quarter</t>
  </si>
  <si>
    <t>13.10</t>
  </si>
  <si>
    <t>Dividend</t>
  </si>
  <si>
    <t>Trade and Other Receivables</t>
  </si>
  <si>
    <t>Trade and Other Payables</t>
  </si>
  <si>
    <t>Financed By :</t>
  </si>
  <si>
    <t>Share</t>
  </si>
  <si>
    <t>Premium</t>
  </si>
  <si>
    <t>Currency</t>
  </si>
  <si>
    <t>Translation</t>
  </si>
  <si>
    <t>Changes in Estimates</t>
  </si>
  <si>
    <t>Operating profit/(loss) before working capital changes</t>
  </si>
  <si>
    <t>Net cash generated from/(used in) operating activities</t>
  </si>
  <si>
    <t>Net cash flows from/(used in) investing activities</t>
  </si>
  <si>
    <t>Net cash flows from/(used in) financing activities</t>
  </si>
  <si>
    <t>Net increase/(decrease) in cash and cash equivalents</t>
  </si>
  <si>
    <t>Cash and cash equivalents at end of period</t>
  </si>
  <si>
    <t>Profit/(Loss) From Operations</t>
  </si>
  <si>
    <t>Adjustments for :</t>
  </si>
  <si>
    <t>Investing activities :</t>
  </si>
  <si>
    <t>Financing activities :</t>
  </si>
  <si>
    <t>Profit/(Loss)</t>
  </si>
  <si>
    <t>Before Tax</t>
  </si>
  <si>
    <t>Non-cash items</t>
  </si>
  <si>
    <t>Non-operating items (which are investing/financing)</t>
  </si>
  <si>
    <t>Review of Performance of the Company and its Principal Subsidiaries</t>
  </si>
  <si>
    <t>INDIVIDUAL QUARTER</t>
  </si>
  <si>
    <t>CUMULATIVE QUARTER</t>
  </si>
  <si>
    <t>Earnings Per Share</t>
  </si>
  <si>
    <t>a)</t>
  </si>
  <si>
    <t>b)</t>
  </si>
  <si>
    <t>Fixed deposits pledged with licensed banks</t>
  </si>
  <si>
    <t>Group</t>
  </si>
  <si>
    <t>As at the date of this report, there is no contingent liability for the Group, other than disclosed below.</t>
  </si>
  <si>
    <t>Company</t>
  </si>
  <si>
    <t>The Company has contingent liabilities in the form of corporate guarantees given to financial institutions</t>
  </si>
  <si>
    <t>Basic</t>
  </si>
  <si>
    <t>There were no purchases or disposal of quoted securities for the interim quarter and financial year-to-date</t>
  </si>
  <si>
    <t>Corporate Proposals</t>
  </si>
  <si>
    <t>Profit/(Loss) Before Tax</t>
  </si>
  <si>
    <t>Profit/(Loss) After Tax</t>
  </si>
  <si>
    <t>Net Profit/(Loss) For The Period</t>
  </si>
  <si>
    <t xml:space="preserve">Prior years adjustments </t>
  </si>
  <si>
    <t>Profit before taxation</t>
  </si>
  <si>
    <t>business for the interim quarter and financial year-to-date under review.</t>
  </si>
  <si>
    <t>Cash generated from/ (used in) operations</t>
  </si>
  <si>
    <t>Preceding Audited Financial Statements</t>
  </si>
  <si>
    <t>SYF RESOURCES BERHAD (Co. No. 364372-H)</t>
  </si>
  <si>
    <t>Cash and cash equivalents included in the cash flow statement comprise the following</t>
  </si>
  <si>
    <t>balance sheet amounts :</t>
  </si>
  <si>
    <t>Cash and bank balances</t>
  </si>
  <si>
    <t>Fixed deposits pledged for bank borrowings</t>
  </si>
  <si>
    <t>Bank overdrafts</t>
  </si>
  <si>
    <t>Less : Fixed deposits pledged for bank borrowings</t>
  </si>
  <si>
    <t>Cash and cash equivalents</t>
  </si>
  <si>
    <t>Not applicable as there was no profit forecast or profit guarantee.</t>
  </si>
  <si>
    <t>Variance of Actual Profit from Profit Forecast or Profit Guarantee</t>
  </si>
  <si>
    <t>Current Quarter</t>
  </si>
  <si>
    <t>Cumulative Quarter</t>
  </si>
  <si>
    <t>sales:-</t>
  </si>
  <si>
    <t>Outstanding Contract</t>
  </si>
  <si>
    <t>Expiry Date</t>
  </si>
  <si>
    <t xml:space="preserve">Exchange </t>
  </si>
  <si>
    <t>Rate</t>
  </si>
  <si>
    <t xml:space="preserve">financial statement except for the following forward exchange contracts to sell USD arising from export </t>
  </si>
  <si>
    <t>There is no material litigation or pending litigation as at the date of this interim financial statement.</t>
  </si>
  <si>
    <t>Additional Information required by the Bursa Malaysia Securities Berhad's Listing</t>
  </si>
  <si>
    <t>The Company also has a contingent liability of RM1.5 million in relation to a corporate guarantee given</t>
  </si>
  <si>
    <t>Prior years adjustments</t>
  </si>
  <si>
    <t>USD</t>
  </si>
  <si>
    <t>(The Condensed Consolidated Balance Sheet should be read in conjunction with the Annual Financial</t>
  </si>
  <si>
    <t>(The Condensed Consolidated Income Statement should be read in conjunction with the Annual</t>
  </si>
  <si>
    <t>(The Condensed Consolidated Statement of Changes in Equity should be read in conjunction with the Annual</t>
  </si>
  <si>
    <t>(The Condensed Consolidated Cash Flow Statement should be read in conjunction with the Annual Financial</t>
  </si>
  <si>
    <t>was not subject to any qualification.</t>
  </si>
  <si>
    <t xml:space="preserve">There were no changes in the composition of the Group in the interim financial statement for the period </t>
  </si>
  <si>
    <t>There were no corporate proposals during the quarter under review.</t>
  </si>
  <si>
    <t>Equivalent</t>
  </si>
  <si>
    <t>31/07/2005</t>
  </si>
  <si>
    <t>Dividend paid during the period</t>
  </si>
  <si>
    <t>to a financial institution in respect of a subsidiary disposed of previously.</t>
  </si>
  <si>
    <t>of any unforeseen circumstances.</t>
  </si>
  <si>
    <t>Acquisition of subsidiary net of cash acquired</t>
  </si>
  <si>
    <t>Financial Report for the year ended 31 July 2005)</t>
  </si>
  <si>
    <t>Report for the year ended 31 July 2005)</t>
  </si>
  <si>
    <t>01 August 2005</t>
  </si>
  <si>
    <t>The audit report of the most recent annual financial statement for the year ended 31 July 2005</t>
  </si>
  <si>
    <t>Condensed Consolidated Balance Sheet</t>
  </si>
  <si>
    <t>01 August 2004</t>
  </si>
  <si>
    <t>There were no extraordinary and exceptional items of an unusual nature affecting assets, liabilities, equity,</t>
  </si>
  <si>
    <t>net income, or cash flows for the period and interim financial statement under review.</t>
  </si>
  <si>
    <t>previous annual financial statement for the year ended 31 July 2005.</t>
  </si>
  <si>
    <t>There are no material events subsequent to the end of the interim period that have not been reflected</t>
  </si>
  <si>
    <t>unabsorbed tax losses in previous years and the availability of reinvestment and capital allowances.</t>
  </si>
  <si>
    <t xml:space="preserve">The Group's effective tax rate is lower than the statutory tax rate for the current quarter due to utilisation of </t>
  </si>
  <si>
    <t>FY 2006</t>
  </si>
  <si>
    <t>FY 2005</t>
  </si>
  <si>
    <t>The Board is optimistic that the Group will continue to remain profitable for the rest of the year in the absence</t>
  </si>
  <si>
    <t>Investment holding, trading and others</t>
  </si>
  <si>
    <t>Prospects for the Current Financial Year</t>
  </si>
  <si>
    <t>For the quarter ended 31 January 2006</t>
  </si>
  <si>
    <t>31/01/2005</t>
  </si>
  <si>
    <t>31/01/2006</t>
  </si>
  <si>
    <t>As At 31 January 2006</t>
  </si>
  <si>
    <t>31 January 2006</t>
  </si>
  <si>
    <t>31 January 2005</t>
  </si>
  <si>
    <t>6 months ended</t>
  </si>
  <si>
    <t>6 Months</t>
  </si>
  <si>
    <t>Treasury</t>
  </si>
  <si>
    <t>Shares</t>
  </si>
  <si>
    <t>Less: Treasury Shares, at cost</t>
  </si>
  <si>
    <t xml:space="preserve">The final tax-exempt dividend of 1 sen per share for the financial year ended 31 July 2005 duly declared </t>
  </si>
  <si>
    <t>and approved was paid on 23 January 2006.</t>
  </si>
  <si>
    <t>Share buy back</t>
  </si>
  <si>
    <t xml:space="preserve">Total Group borrowings as at 31 January 2006 are as follows : </t>
  </si>
  <si>
    <t>Net Current Assets/(Liabilities)</t>
  </si>
  <si>
    <t>Dividend paid</t>
  </si>
  <si>
    <t>in respect of facilities granted to subsidiary companies amounting to RM40.6 million as at 31 January 2006.</t>
  </si>
  <si>
    <t>in the financial statement for the interim period under review except the followings:</t>
  </si>
  <si>
    <t xml:space="preserve">b)  Additional 74,000 new ordinary shares of RM1.00 each pursuant to Employee's Share Option Scheme </t>
  </si>
  <si>
    <t xml:space="preserve">      have been granted listing and quotation.</t>
  </si>
  <si>
    <t>The interim financial statement has been prepared in accordance with MASB 26 Interim Financial</t>
  </si>
  <si>
    <t>Reporting and Chapter 9, Part K of the Listing Requirements of Bursa Malaysia Securities Berhad.</t>
  </si>
  <si>
    <t>report are consistent with those adopted in the annual financial statement for the year ended</t>
  </si>
  <si>
    <t>31 July 2005 and are in compliance with the latest applicable MASB standards.</t>
  </si>
  <si>
    <t>Lower demand during the off-peak season resulted in a drop in turnover of 16% from the preceding</t>
  </si>
  <si>
    <t>The furniture manufacturing activities contributed the majority of the Group's revenue and profit.</t>
  </si>
  <si>
    <t>margins.</t>
  </si>
  <si>
    <t>Traditionally the quarter under review is an off-peak period for the furniture industry.</t>
  </si>
  <si>
    <t xml:space="preserve">a)  On 27 February 2006, its wholly owned subsidiary, Tomisho Sdn Bhd subscribed for 300,000 </t>
  </si>
  <si>
    <t xml:space="preserve"> As At</t>
  </si>
  <si>
    <t>As At</t>
  </si>
  <si>
    <t>Basic (Sen)</t>
  </si>
  <si>
    <t>Earnings Per Share (Note 13.13)</t>
  </si>
  <si>
    <t>There were no material changes in the nature and amount of estimates used in the prior interim periods of the</t>
  </si>
  <si>
    <t>current financial year or material changes in nature and amount of estimates used in prior financial years.</t>
  </si>
  <si>
    <t xml:space="preserve">     ordinary shares of RM1.00 each in Shinawood International Sdn Bhd, representing 60% of its</t>
  </si>
  <si>
    <t>The amount used as the numerator in calculating basic earnings per share is net profit for the period</t>
  </si>
  <si>
    <t>for the individual and cumulative quarter under review.</t>
  </si>
  <si>
    <t>The weighted average number of ordinary shares used as the denominator in calculating basic earnings</t>
  </si>
  <si>
    <t>per share is :</t>
  </si>
  <si>
    <t>Diluted</t>
  </si>
  <si>
    <t xml:space="preserve"> Total weighted</t>
  </si>
  <si>
    <t>average number</t>
  </si>
  <si>
    <t xml:space="preserve">    of ordinary</t>
  </si>
  <si>
    <t xml:space="preserve">        shares</t>
  </si>
  <si>
    <t>12.04.06</t>
  </si>
  <si>
    <t>18.04.06</t>
  </si>
  <si>
    <t>24.04.06</t>
  </si>
  <si>
    <t>15.05.06</t>
  </si>
  <si>
    <t>26.05.06</t>
  </si>
  <si>
    <t>16.06.06</t>
  </si>
  <si>
    <t>21.07.06</t>
  </si>
  <si>
    <t>16.08.06</t>
  </si>
  <si>
    <t>21.08.06</t>
  </si>
  <si>
    <t>21.06.06</t>
  </si>
  <si>
    <t>19.04.06</t>
  </si>
  <si>
    <t>Amount in RM</t>
  </si>
  <si>
    <t>Net Assets Per Share (RM)</t>
  </si>
  <si>
    <t>in the corresponding period last year. The turnover increased by 4% while net profit increased by 25% from</t>
  </si>
  <si>
    <t>6 months period ended</t>
  </si>
  <si>
    <t>Debt and Equity Securities</t>
  </si>
  <si>
    <t xml:space="preserve">There were no issuances, cancellations, repurchases, resale and repayments of debt securities for the </t>
  </si>
  <si>
    <t>period under review. The status of the Company's share buy-back scheme and ESOS are as follows:-</t>
  </si>
  <si>
    <t>a) Share Buy-Back Scheme</t>
  </si>
  <si>
    <t>Subsequent to the approval of the scheme at the annual general meeting convened on 13 January 2006,</t>
  </si>
  <si>
    <t>the Company bought back 30,000 ordinary shares from the open market at an average price of RM0.97</t>
  </si>
  <si>
    <t>each. The said shares are retained as treasury shares.</t>
  </si>
  <si>
    <t>b) ESOS</t>
  </si>
  <si>
    <t xml:space="preserve"> Total number of outstanding share options granted under Employee's Share Option Scheme and not</t>
  </si>
  <si>
    <t xml:space="preserve">     equity.</t>
  </si>
  <si>
    <t>quarter whilst profit after tax and MI was marginally lower by RM0.3m.</t>
  </si>
  <si>
    <t>containment measures.</t>
  </si>
  <si>
    <t>higher raw materials cost, the Group's profitability remained satisfactory as a result of continued cost</t>
  </si>
  <si>
    <t xml:space="preserve">In spite of the competitive operating conditions, strengthening of Ringgit against US Dollar and </t>
  </si>
  <si>
    <t xml:space="preserve">The Group registered RM86.2m in turnover for the six months ended 31 January 2006 compared to RM82.6m </t>
  </si>
  <si>
    <t>RM3.5m to RM4.4m. The results continue to reflect the effect of efforts in cost efficiency to improve</t>
  </si>
  <si>
    <t>The Board of Directors is pleased to declare an interim tax exempt dividend of 2.5 sen per share</t>
  </si>
  <si>
    <t xml:space="preserve"> exercised as at 31 January 2006 amounts to 5,937,800.</t>
  </si>
  <si>
    <t xml:space="preserve">The diluted earnings per share is not disclosed due to an anti-dilution situation for both  the existing warrants </t>
  </si>
  <si>
    <t>and employee share options.</t>
  </si>
  <si>
    <t>for the financial year ending 31 July 2006, payable on 24 April 2006.</t>
  </si>
  <si>
    <t>as at 20 March 2006</t>
  </si>
  <si>
    <t xml:space="preserve">      Another 294,000 new ordinary shares of RM1.00 each pursuant to the aforesaid Scheme have been </t>
  </si>
  <si>
    <t xml:space="preserve">      allotted on 17 March 2006 and will be granted listing and quotation on 27 March 2006.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</si>
</sst>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-* #,##0.0_-;\-* #,##0.0_-;_-* &quot;-&quot;?_-;_-@_-"/>
  </numFmts>
  <fonts count="1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u val="singleAccounting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73" fontId="2" fillId="0" borderId="0" xfId="15" applyNumberFormat="1" applyFont="1" applyAlignment="1">
      <alignment/>
    </xf>
    <xf numFmtId="173" fontId="2" fillId="0" borderId="2" xfId="15" applyNumberFormat="1" applyFont="1" applyBorder="1" applyAlignment="1">
      <alignment/>
    </xf>
    <xf numFmtId="173" fontId="2" fillId="0" borderId="3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173" fontId="2" fillId="0" borderId="0" xfId="15" applyNumberFormat="1" applyFont="1" applyBorder="1" applyAlignment="1">
      <alignment/>
    </xf>
    <xf numFmtId="0" fontId="8" fillId="0" borderId="0" xfId="0" applyFont="1" applyAlignment="1">
      <alignment/>
    </xf>
    <xf numFmtId="43" fontId="9" fillId="0" borderId="0" xfId="15" applyFont="1" applyAlignment="1" quotePrefix="1">
      <alignment horizontal="center"/>
    </xf>
    <xf numFmtId="173" fontId="2" fillId="0" borderId="0" xfId="15" applyNumberFormat="1" applyFont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3" fontId="2" fillId="0" borderId="16" xfId="15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173" fontId="5" fillId="0" borderId="18" xfId="15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3" fontId="2" fillId="0" borderId="20" xfId="0" applyNumberFormat="1" applyFont="1" applyBorder="1" applyAlignment="1">
      <alignment horizontal="center"/>
    </xf>
    <xf numFmtId="3" fontId="5" fillId="0" borderId="21" xfId="0" applyNumberFormat="1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center"/>
    </xf>
    <xf numFmtId="172" fontId="2" fillId="0" borderId="0" xfId="15" applyNumberFormat="1" applyFont="1" applyAlignment="1">
      <alignment/>
    </xf>
    <xf numFmtId="173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73" fontId="2" fillId="0" borderId="0" xfId="15" applyNumberFormat="1" applyFont="1" applyFill="1" applyAlignment="1">
      <alignment/>
    </xf>
    <xf numFmtId="173" fontId="2" fillId="0" borderId="3" xfId="15" applyNumberFormat="1" applyFont="1" applyFill="1" applyBorder="1" applyAlignment="1">
      <alignment/>
    </xf>
    <xf numFmtId="14" fontId="2" fillId="0" borderId="22" xfId="0" applyNumberFormat="1" applyFont="1" applyBorder="1" applyAlignment="1">
      <alignment horizontal="center"/>
    </xf>
    <xf numFmtId="175" fontId="2" fillId="0" borderId="16" xfId="15" applyNumberFormat="1" applyFont="1" applyBorder="1" applyAlignment="1" quotePrefix="1">
      <alignment horizontal="center"/>
    </xf>
    <xf numFmtId="175" fontId="2" fillId="0" borderId="5" xfId="15" applyNumberFormat="1" applyFont="1" applyBorder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173" fontId="2" fillId="0" borderId="1" xfId="15" applyNumberFormat="1" applyFont="1" applyBorder="1" applyAlignment="1">
      <alignment/>
    </xf>
    <xf numFmtId="173" fontId="2" fillId="0" borderId="23" xfId="15" applyNumberFormat="1" applyFont="1" applyBorder="1" applyAlignment="1">
      <alignment/>
    </xf>
    <xf numFmtId="173" fontId="2" fillId="0" borderId="24" xfId="15" applyNumberFormat="1" applyFont="1" applyBorder="1" applyAlignment="1">
      <alignment/>
    </xf>
    <xf numFmtId="43" fontId="2" fillId="0" borderId="1" xfId="15" applyFont="1" applyBorder="1" applyAlignment="1">
      <alignment/>
    </xf>
    <xf numFmtId="0" fontId="2" fillId="0" borderId="4" xfId="0" applyFont="1" applyBorder="1" applyAlignment="1">
      <alignment/>
    </xf>
    <xf numFmtId="173" fontId="2" fillId="0" borderId="25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43" fontId="5" fillId="0" borderId="0" xfId="15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26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6" xfId="0" applyFont="1" applyFill="1" applyBorder="1" applyAlignment="1" quotePrefix="1">
      <alignment horizontal="center"/>
    </xf>
    <xf numFmtId="0" fontId="2" fillId="0" borderId="1" xfId="0" applyFont="1" applyFill="1" applyBorder="1" applyAlignment="1" quotePrefix="1">
      <alignment horizontal="center"/>
    </xf>
    <xf numFmtId="0" fontId="2" fillId="0" borderId="27" xfId="0" applyFont="1" applyFill="1" applyBorder="1" applyAlignment="1" quotePrefix="1">
      <alignment horizontal="center"/>
    </xf>
    <xf numFmtId="0" fontId="2" fillId="0" borderId="4" xfId="0" applyFont="1" applyFill="1" applyBorder="1" applyAlignment="1" quotePrefix="1">
      <alignment horizontal="center"/>
    </xf>
    <xf numFmtId="0" fontId="2" fillId="0" borderId="27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3" fontId="2" fillId="0" borderId="26" xfId="15" applyNumberFormat="1" applyFont="1" applyFill="1" applyBorder="1" applyAlignment="1">
      <alignment/>
    </xf>
    <xf numFmtId="173" fontId="2" fillId="0" borderId="1" xfId="15" applyNumberFormat="1" applyFont="1" applyFill="1" applyBorder="1" applyAlignment="1">
      <alignment/>
    </xf>
    <xf numFmtId="173" fontId="2" fillId="0" borderId="28" xfId="15" applyNumberFormat="1" applyFont="1" applyFill="1" applyBorder="1" applyAlignment="1">
      <alignment/>
    </xf>
    <xf numFmtId="173" fontId="2" fillId="0" borderId="23" xfId="15" applyNumberFormat="1" applyFont="1" applyFill="1" applyBorder="1" applyAlignment="1">
      <alignment/>
    </xf>
    <xf numFmtId="173" fontId="2" fillId="0" borderId="29" xfId="15" applyNumberFormat="1" applyFont="1" applyFill="1" applyBorder="1" applyAlignment="1">
      <alignment/>
    </xf>
    <xf numFmtId="173" fontId="2" fillId="0" borderId="24" xfId="15" applyNumberFormat="1" applyFont="1" applyFill="1" applyBorder="1" applyAlignment="1">
      <alignment/>
    </xf>
    <xf numFmtId="43" fontId="2" fillId="0" borderId="26" xfId="15" applyFont="1" applyFill="1" applyBorder="1" applyAlignment="1">
      <alignment/>
    </xf>
    <xf numFmtId="43" fontId="2" fillId="0" borderId="1" xfId="15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3" fontId="2" fillId="0" borderId="0" xfId="15" applyNumberFormat="1" applyFont="1" applyFill="1" applyBorder="1" applyAlignment="1">
      <alignment/>
    </xf>
    <xf numFmtId="173" fontId="2" fillId="0" borderId="25" xfId="15" applyNumberFormat="1" applyFont="1" applyFill="1" applyBorder="1" applyAlignment="1">
      <alignment/>
    </xf>
    <xf numFmtId="173" fontId="2" fillId="0" borderId="2" xfId="15" applyNumberFormat="1" applyFont="1" applyFill="1" applyBorder="1" applyAlignment="1">
      <alignment/>
    </xf>
    <xf numFmtId="43" fontId="5" fillId="0" borderId="0" xfId="15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 quotePrefix="1">
      <alignment/>
    </xf>
    <xf numFmtId="15" fontId="6" fillId="0" borderId="0" xfId="0" applyNumberFormat="1" applyFont="1" applyFill="1" applyAlignment="1" quotePrefix="1">
      <alignment/>
    </xf>
    <xf numFmtId="0" fontId="2" fillId="0" borderId="0" xfId="0" applyFont="1" applyFill="1" applyAlignment="1" quotePrefix="1">
      <alignment/>
    </xf>
    <xf numFmtId="173" fontId="2" fillId="0" borderId="0" xfId="15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12" fillId="0" borderId="0" xfId="0" applyFont="1" applyAlignment="1">
      <alignment/>
    </xf>
    <xf numFmtId="43" fontId="9" fillId="0" borderId="0" xfId="15" applyFont="1" applyAlignment="1">
      <alignment horizontal="center"/>
    </xf>
    <xf numFmtId="43" fontId="9" fillId="0" borderId="0" xfId="15" applyFont="1" applyAlignment="1">
      <alignment/>
    </xf>
    <xf numFmtId="0" fontId="3" fillId="0" borderId="0" xfId="0" applyFont="1" applyFill="1" applyAlignment="1" quotePrefix="1">
      <alignment horizontal="center"/>
    </xf>
    <xf numFmtId="43" fontId="2" fillId="0" borderId="0" xfId="15" applyFont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173" fontId="2" fillId="0" borderId="31" xfId="15" applyNumberFormat="1" applyFont="1" applyFill="1" applyBorder="1" applyAlignment="1">
      <alignment horizontal="center" vertical="center"/>
    </xf>
    <xf numFmtId="173" fontId="2" fillId="0" borderId="32" xfId="15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27">
      <selection activeCell="B40" sqref="B40"/>
    </sheetView>
  </sheetViews>
  <sheetFormatPr defaultColWidth="9.140625" defaultRowHeight="12.75"/>
  <cols>
    <col min="1" max="1" width="32.00390625" style="2" customWidth="1"/>
    <col min="2" max="4" width="13.7109375" style="49" customWidth="1"/>
    <col min="5" max="5" width="13.7109375" style="2" customWidth="1"/>
    <col min="6" max="16384" width="9.140625" style="2" customWidth="1"/>
  </cols>
  <sheetData>
    <row r="1" ht="18.75">
      <c r="A1" s="26" t="s">
        <v>130</v>
      </c>
    </row>
    <row r="3" spans="1:4" ht="14.25">
      <c r="A3" s="1" t="s">
        <v>0</v>
      </c>
      <c r="B3" s="69"/>
      <c r="C3" s="69"/>
      <c r="D3" s="69"/>
    </row>
    <row r="4" spans="1:4" ht="14.25">
      <c r="A4" s="1" t="s">
        <v>183</v>
      </c>
      <c r="B4" s="69"/>
      <c r="C4" s="69"/>
      <c r="D4" s="69"/>
    </row>
    <row r="5" spans="1:4" ht="14.25">
      <c r="A5" s="1"/>
      <c r="B5" s="69"/>
      <c r="C5" s="69"/>
      <c r="D5" s="69"/>
    </row>
    <row r="6" ht="13.5" thickBot="1"/>
    <row r="7" spans="2:5" ht="13.5" thickBot="1">
      <c r="B7" s="118" t="s">
        <v>109</v>
      </c>
      <c r="C7" s="119"/>
      <c r="D7" s="120" t="s">
        <v>110</v>
      </c>
      <c r="E7" s="121"/>
    </row>
    <row r="8" spans="2:5" ht="12.75">
      <c r="B8" s="70"/>
      <c r="C8" s="71"/>
      <c r="D8" s="70"/>
      <c r="E8" s="55"/>
    </row>
    <row r="9" spans="2:5" ht="12.75">
      <c r="B9" s="72" t="s">
        <v>178</v>
      </c>
      <c r="C9" s="73" t="s">
        <v>179</v>
      </c>
      <c r="D9" s="72" t="s">
        <v>178</v>
      </c>
      <c r="E9" s="56" t="s">
        <v>179</v>
      </c>
    </row>
    <row r="10" spans="2:5" ht="12.75">
      <c r="B10" s="74" t="s">
        <v>1</v>
      </c>
      <c r="C10" s="75" t="s">
        <v>2</v>
      </c>
      <c r="D10" s="76" t="s">
        <v>190</v>
      </c>
      <c r="E10" s="5" t="s">
        <v>190</v>
      </c>
    </row>
    <row r="11" spans="2:5" ht="12.75">
      <c r="B11" s="74" t="s">
        <v>3</v>
      </c>
      <c r="C11" s="75" t="s">
        <v>3</v>
      </c>
      <c r="D11" s="74" t="s">
        <v>4</v>
      </c>
      <c r="E11" s="4" t="s">
        <v>4</v>
      </c>
    </row>
    <row r="12" spans="2:5" ht="12.75">
      <c r="B12" s="76" t="s">
        <v>185</v>
      </c>
      <c r="C12" s="77" t="s">
        <v>184</v>
      </c>
      <c r="D12" s="74" t="s">
        <v>5</v>
      </c>
      <c r="E12" s="4" t="s">
        <v>5</v>
      </c>
    </row>
    <row r="13" spans="2:5" ht="13.5" thickBot="1">
      <c r="B13" s="78"/>
      <c r="C13" s="79"/>
      <c r="D13" s="80"/>
      <c r="E13" s="24"/>
    </row>
    <row r="14" spans="2:5" ht="12.75">
      <c r="B14" s="81" t="s">
        <v>6</v>
      </c>
      <c r="C14" s="82" t="s">
        <v>6</v>
      </c>
      <c r="D14" s="81" t="s">
        <v>6</v>
      </c>
      <c r="E14" s="7" t="s">
        <v>6</v>
      </c>
    </row>
    <row r="15" spans="2:5" ht="12.75">
      <c r="B15" s="70"/>
      <c r="C15" s="71"/>
      <c r="D15" s="70"/>
      <c r="E15" s="55"/>
    </row>
    <row r="16" spans="1:5" ht="12.75">
      <c r="A16" s="2" t="s">
        <v>7</v>
      </c>
      <c r="B16" s="83">
        <v>39372</v>
      </c>
      <c r="C16" s="84">
        <v>37956</v>
      </c>
      <c r="D16" s="83">
        <v>86240</v>
      </c>
      <c r="E16" s="57">
        <f>44670+37956</f>
        <v>82626</v>
      </c>
    </row>
    <row r="17" spans="2:5" ht="12.75">
      <c r="B17" s="83"/>
      <c r="C17" s="84"/>
      <c r="D17" s="83"/>
      <c r="E17" s="57"/>
    </row>
    <row r="18" spans="1:5" ht="12.75">
      <c r="A18" s="2" t="s">
        <v>8</v>
      </c>
      <c r="B18" s="83">
        <v>-36001</v>
      </c>
      <c r="C18" s="84">
        <v>-35512</v>
      </c>
      <c r="D18" s="83">
        <f>-73031-8778+2429</f>
        <v>-79380</v>
      </c>
      <c r="E18" s="57">
        <f>-42334-35512</f>
        <v>-77846</v>
      </c>
    </row>
    <row r="19" spans="2:5" ht="12.75">
      <c r="B19" s="83"/>
      <c r="C19" s="84"/>
      <c r="D19" s="83"/>
      <c r="E19" s="57"/>
    </row>
    <row r="20" spans="1:5" ht="12.75">
      <c r="A20" s="2" t="s">
        <v>9</v>
      </c>
      <c r="B20" s="83">
        <v>128</v>
      </c>
      <c r="C20" s="84">
        <v>167</v>
      </c>
      <c r="D20" s="83">
        <v>324</v>
      </c>
      <c r="E20" s="57">
        <f>315+167</f>
        <v>482</v>
      </c>
    </row>
    <row r="21" spans="2:5" ht="12.75">
      <c r="B21" s="85"/>
      <c r="C21" s="86"/>
      <c r="D21" s="85"/>
      <c r="E21" s="58"/>
    </row>
    <row r="22" spans="1:5" ht="12.75">
      <c r="A22" s="2" t="s">
        <v>100</v>
      </c>
      <c r="B22" s="83">
        <f>B16+B18+B20</f>
        <v>3499</v>
      </c>
      <c r="C22" s="84">
        <f>C16+C18+C20</f>
        <v>2611</v>
      </c>
      <c r="D22" s="83">
        <f>D16+D18+D20</f>
        <v>7184</v>
      </c>
      <c r="E22" s="57">
        <f>E16+E18+E20</f>
        <v>5262</v>
      </c>
    </row>
    <row r="23" spans="2:5" ht="12.75">
      <c r="B23" s="83"/>
      <c r="C23" s="84"/>
      <c r="D23" s="83"/>
      <c r="E23" s="57"/>
    </row>
    <row r="24" spans="1:5" ht="12.75">
      <c r="A24" s="2" t="s">
        <v>10</v>
      </c>
      <c r="B24" s="83">
        <v>-1369</v>
      </c>
      <c r="C24" s="84">
        <v>-730</v>
      </c>
      <c r="D24" s="83">
        <v>-2429</v>
      </c>
      <c r="E24" s="57">
        <f>-719-730</f>
        <v>-1449</v>
      </c>
    </row>
    <row r="25" spans="2:5" ht="12.75">
      <c r="B25" s="83"/>
      <c r="C25" s="84"/>
      <c r="D25" s="83"/>
      <c r="E25" s="57"/>
    </row>
    <row r="26" spans="1:5" ht="12.75">
      <c r="A26" s="2" t="s">
        <v>11</v>
      </c>
      <c r="B26" s="83">
        <v>0</v>
      </c>
      <c r="C26" s="84">
        <v>0</v>
      </c>
      <c r="D26" s="83">
        <v>0</v>
      </c>
      <c r="E26" s="57">
        <v>0</v>
      </c>
    </row>
    <row r="27" spans="2:5" ht="12.75">
      <c r="B27" s="85"/>
      <c r="C27" s="86"/>
      <c r="D27" s="85"/>
      <c r="E27" s="58"/>
    </row>
    <row r="28" spans="1:5" ht="12.75">
      <c r="A28" s="2" t="s">
        <v>122</v>
      </c>
      <c r="B28" s="83">
        <f>B22+B24+B26</f>
        <v>2130</v>
      </c>
      <c r="C28" s="84">
        <f>C22+C24+C26</f>
        <v>1881</v>
      </c>
      <c r="D28" s="83">
        <f>D22+D24+D26</f>
        <v>4755</v>
      </c>
      <c r="E28" s="57">
        <f>E22+E24+E26</f>
        <v>3813</v>
      </c>
    </row>
    <row r="29" spans="2:5" ht="12.75">
      <c r="B29" s="83"/>
      <c r="C29" s="84"/>
      <c r="D29" s="83"/>
      <c r="E29" s="57"/>
    </row>
    <row r="30" spans="1:5" ht="12.75">
      <c r="A30" s="2" t="s">
        <v>12</v>
      </c>
      <c r="B30" s="83">
        <v>-148</v>
      </c>
      <c r="C30" s="84">
        <v>-150</v>
      </c>
      <c r="D30" s="83">
        <v>-295</v>
      </c>
      <c r="E30" s="57">
        <f>-90-150</f>
        <v>-240</v>
      </c>
    </row>
    <row r="31" spans="2:5" ht="12.75">
      <c r="B31" s="85"/>
      <c r="C31" s="86"/>
      <c r="D31" s="85"/>
      <c r="E31" s="58"/>
    </row>
    <row r="32" spans="1:5" ht="12.75">
      <c r="A32" s="2" t="s">
        <v>123</v>
      </c>
      <c r="B32" s="83">
        <f>B28+B30</f>
        <v>1982</v>
      </c>
      <c r="C32" s="84">
        <f>C28+C30</f>
        <v>1731</v>
      </c>
      <c r="D32" s="83">
        <f>D28+D30</f>
        <v>4460</v>
      </c>
      <c r="E32" s="57">
        <f>E28+E30</f>
        <v>3573</v>
      </c>
    </row>
    <row r="33" spans="2:5" ht="12.75">
      <c r="B33" s="83"/>
      <c r="C33" s="84"/>
      <c r="D33" s="83"/>
      <c r="E33" s="57"/>
    </row>
    <row r="34" spans="1:5" ht="12.75">
      <c r="A34" s="2" t="s">
        <v>13</v>
      </c>
      <c r="B34" s="83">
        <v>66</v>
      </c>
      <c r="C34" s="84">
        <v>-35</v>
      </c>
      <c r="D34" s="83">
        <v>-49</v>
      </c>
      <c r="E34" s="57">
        <v>-35</v>
      </c>
    </row>
    <row r="35" spans="2:5" ht="12.75">
      <c r="B35" s="83"/>
      <c r="C35" s="84"/>
      <c r="D35" s="83"/>
      <c r="E35" s="57"/>
    </row>
    <row r="36" spans="1:5" ht="13.5" thickBot="1">
      <c r="A36" s="2" t="s">
        <v>124</v>
      </c>
      <c r="B36" s="87">
        <f>B32+B34</f>
        <v>2048</v>
      </c>
      <c r="C36" s="88">
        <f>C32+C34</f>
        <v>1696</v>
      </c>
      <c r="D36" s="87">
        <f>D32+D34</f>
        <v>4411</v>
      </c>
      <c r="E36" s="59">
        <f>E32+E34</f>
        <v>3538</v>
      </c>
    </row>
    <row r="37" spans="2:5" ht="13.5" thickTop="1">
      <c r="B37" s="70"/>
      <c r="C37" s="71"/>
      <c r="D37" s="70"/>
      <c r="E37" s="55"/>
    </row>
    <row r="38" spans="2:5" ht="12.75">
      <c r="B38" s="70"/>
      <c r="C38" s="71"/>
      <c r="D38" s="70"/>
      <c r="E38" s="55"/>
    </row>
    <row r="39" spans="1:5" ht="12.75">
      <c r="A39" s="2" t="s">
        <v>216</v>
      </c>
      <c r="B39" s="70"/>
      <c r="C39" s="71"/>
      <c r="D39" s="70"/>
      <c r="E39" s="55"/>
    </row>
    <row r="40" spans="1:5" ht="12.75">
      <c r="A40" s="2" t="s">
        <v>215</v>
      </c>
      <c r="B40" s="89">
        <f>+B36/Notes!D245*1000*100</f>
        <v>2.5643788371380905</v>
      </c>
      <c r="C40" s="90">
        <v>2.12</v>
      </c>
      <c r="D40" s="89">
        <f>+D36/Notes!D246*1000*100</f>
        <v>5.523100955110812</v>
      </c>
      <c r="E40" s="60">
        <v>4.43</v>
      </c>
    </row>
    <row r="41" spans="2:5" ht="13.5" thickBot="1">
      <c r="B41" s="91"/>
      <c r="C41" s="92"/>
      <c r="D41" s="91"/>
      <c r="E41" s="61"/>
    </row>
    <row r="44" ht="13.5">
      <c r="A44" s="6" t="s">
        <v>154</v>
      </c>
    </row>
    <row r="45" ht="13.5">
      <c r="A45" s="6" t="s">
        <v>166</v>
      </c>
    </row>
  </sheetData>
  <mergeCells count="2">
    <mergeCell ref="B7:C7"/>
    <mergeCell ref="D7:E7"/>
  </mergeCells>
  <printOptions/>
  <pageMargins left="0.7480314960629921" right="0.1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44">
      <selection activeCell="E47" sqref="E47"/>
    </sheetView>
  </sheetViews>
  <sheetFormatPr defaultColWidth="9.140625" defaultRowHeight="12.75"/>
  <cols>
    <col min="1" max="1" width="3.7109375" style="2" customWidth="1"/>
    <col min="2" max="2" width="42.7109375" style="2" customWidth="1"/>
    <col min="3" max="3" width="13.7109375" style="49" customWidth="1"/>
    <col min="4" max="4" width="3.7109375" style="2" customWidth="1"/>
    <col min="5" max="5" width="13.7109375" style="2" customWidth="1"/>
    <col min="6" max="16384" width="9.140625" style="2" customWidth="1"/>
  </cols>
  <sheetData>
    <row r="1" spans="1:2" ht="18.75">
      <c r="A1" s="26" t="s">
        <v>130</v>
      </c>
      <c r="B1" s="1"/>
    </row>
    <row r="3" spans="1:2" ht="14.25">
      <c r="A3" s="1" t="s">
        <v>170</v>
      </c>
      <c r="B3" s="1"/>
    </row>
    <row r="4" spans="1:2" ht="14.25">
      <c r="A4" s="1" t="s">
        <v>186</v>
      </c>
      <c r="B4" s="1"/>
    </row>
    <row r="5" ht="12.75">
      <c r="E5" s="49"/>
    </row>
    <row r="6" spans="3:5" ht="12.75">
      <c r="C6" s="93" t="s">
        <v>14</v>
      </c>
      <c r="D6" s="3"/>
      <c r="E6" s="3" t="s">
        <v>15</v>
      </c>
    </row>
    <row r="7" spans="3:5" ht="12.75">
      <c r="C7" s="94" t="s">
        <v>213</v>
      </c>
      <c r="D7" s="8"/>
      <c r="E7" s="8" t="s">
        <v>214</v>
      </c>
    </row>
    <row r="8" spans="3:5" ht="12.75">
      <c r="C8" s="95" t="s">
        <v>185</v>
      </c>
      <c r="D8" s="9"/>
      <c r="E8" s="9" t="s">
        <v>161</v>
      </c>
    </row>
    <row r="9" spans="3:5" ht="12.75">
      <c r="C9" s="96" t="s">
        <v>6</v>
      </c>
      <c r="D9" s="10"/>
      <c r="E9" s="10" t="s">
        <v>6</v>
      </c>
    </row>
    <row r="10" spans="1:4" ht="12.75">
      <c r="A10" s="11"/>
      <c r="B10" s="11"/>
      <c r="C10" s="97"/>
      <c r="D10" s="11"/>
    </row>
    <row r="11" spans="1:5" ht="12.75">
      <c r="A11" s="11" t="s">
        <v>16</v>
      </c>
      <c r="B11" s="11"/>
      <c r="C11" s="98">
        <v>113630</v>
      </c>
      <c r="D11" s="25"/>
      <c r="E11" s="19">
        <v>102061</v>
      </c>
    </row>
    <row r="12" spans="1:5" ht="12.75">
      <c r="A12" s="11"/>
      <c r="B12" s="11"/>
      <c r="C12" s="98"/>
      <c r="D12" s="25"/>
      <c r="E12" s="19"/>
    </row>
    <row r="13" spans="1:5" ht="12.75">
      <c r="A13" s="11" t="s">
        <v>17</v>
      </c>
      <c r="B13" s="11"/>
      <c r="C13" s="98">
        <v>13866</v>
      </c>
      <c r="D13" s="25"/>
      <c r="E13" s="19">
        <v>14249</v>
      </c>
    </row>
    <row r="14" spans="1:5" ht="12.75">
      <c r="A14" s="11"/>
      <c r="B14" s="11"/>
      <c r="C14" s="98"/>
      <c r="D14" s="25"/>
      <c r="E14" s="19"/>
    </row>
    <row r="15" spans="1:5" ht="12.75">
      <c r="A15" s="11" t="s">
        <v>18</v>
      </c>
      <c r="B15" s="11"/>
      <c r="C15" s="98">
        <v>3500</v>
      </c>
      <c r="D15" s="25"/>
      <c r="E15" s="19">
        <v>0</v>
      </c>
    </row>
    <row r="16" spans="1:5" ht="12.75">
      <c r="A16" s="11"/>
      <c r="B16" s="11"/>
      <c r="C16" s="98"/>
      <c r="D16" s="25"/>
      <c r="E16" s="19"/>
    </row>
    <row r="17" spans="1:5" ht="12.75">
      <c r="A17" s="18" t="s">
        <v>19</v>
      </c>
      <c r="B17" s="11"/>
      <c r="C17" s="98"/>
      <c r="D17" s="25"/>
      <c r="E17" s="19"/>
    </row>
    <row r="18" spans="1:5" ht="12.75">
      <c r="A18" s="11"/>
      <c r="B18" s="11" t="s">
        <v>20</v>
      </c>
      <c r="C18" s="50">
        <v>35384</v>
      </c>
      <c r="D18" s="19"/>
      <c r="E18" s="19">
        <v>38763</v>
      </c>
    </row>
    <row r="19" spans="1:5" ht="12.75">
      <c r="A19" s="11"/>
      <c r="B19" s="11" t="s">
        <v>86</v>
      </c>
      <c r="C19" s="50">
        <v>30727</v>
      </c>
      <c r="D19" s="19"/>
      <c r="E19" s="19">
        <v>24092</v>
      </c>
    </row>
    <row r="20" spans="1:5" ht="12.75">
      <c r="A20" s="11"/>
      <c r="B20" s="11" t="s">
        <v>21</v>
      </c>
      <c r="C20" s="50">
        <v>5016</v>
      </c>
      <c r="D20" s="19"/>
      <c r="E20" s="19">
        <v>2969</v>
      </c>
    </row>
    <row r="21" spans="1:5" ht="12.75">
      <c r="A21" s="11"/>
      <c r="B21" s="11"/>
      <c r="C21" s="99">
        <f>SUM(C18:C20)</f>
        <v>71127</v>
      </c>
      <c r="D21" s="19"/>
      <c r="E21" s="62">
        <f>SUM(E18:E20)</f>
        <v>65824</v>
      </c>
    </row>
    <row r="22" spans="1:5" ht="12.75">
      <c r="A22" s="11"/>
      <c r="B22" s="11"/>
      <c r="C22" s="50"/>
      <c r="D22" s="19"/>
      <c r="E22" s="19"/>
    </row>
    <row r="23" spans="1:5" ht="12.75">
      <c r="A23" s="18" t="s">
        <v>22</v>
      </c>
      <c r="B23" s="11"/>
      <c r="C23" s="50"/>
      <c r="D23" s="19"/>
      <c r="E23" s="19"/>
    </row>
    <row r="24" spans="1:5" ht="12.75">
      <c r="A24" s="11"/>
      <c r="B24" s="11" t="s">
        <v>87</v>
      </c>
      <c r="C24" s="50">
        <v>21586</v>
      </c>
      <c r="D24" s="19"/>
      <c r="E24" s="19">
        <v>26836</v>
      </c>
    </row>
    <row r="25" spans="1:5" ht="12.75">
      <c r="A25" s="11"/>
      <c r="B25" s="11" t="s">
        <v>28</v>
      </c>
      <c r="C25" s="50">
        <f>1721+2143+6527+21918</f>
        <v>32309</v>
      </c>
      <c r="D25" s="19"/>
      <c r="E25" s="19">
        <v>45637</v>
      </c>
    </row>
    <row r="26" spans="2:5" ht="12.75">
      <c r="B26" s="2" t="s">
        <v>12</v>
      </c>
      <c r="C26" s="50">
        <v>509</v>
      </c>
      <c r="D26" s="19"/>
      <c r="E26" s="19">
        <v>508</v>
      </c>
    </row>
    <row r="27" spans="3:5" ht="12.75">
      <c r="C27" s="99">
        <f>SUM(C24:C26)</f>
        <v>54404</v>
      </c>
      <c r="D27" s="19"/>
      <c r="E27" s="62">
        <f>SUM(E24:E26)</f>
        <v>72981</v>
      </c>
    </row>
    <row r="28" spans="3:5" ht="12.75">
      <c r="C28" s="50"/>
      <c r="D28" s="19"/>
      <c r="E28" s="19"/>
    </row>
    <row r="29" spans="1:5" ht="12.75">
      <c r="A29" s="2" t="s">
        <v>198</v>
      </c>
      <c r="C29" s="50">
        <f>C21-C27</f>
        <v>16723</v>
      </c>
      <c r="D29" s="63"/>
      <c r="E29" s="19">
        <f>E21-E27</f>
        <v>-7157</v>
      </c>
    </row>
    <row r="30" spans="3:5" ht="12.75">
      <c r="C30" s="50"/>
      <c r="D30" s="19"/>
      <c r="E30" s="19"/>
    </row>
    <row r="31" spans="3:5" ht="13.5" thickBot="1">
      <c r="C31" s="51">
        <f>C11+C13+C15+C29</f>
        <v>147719</v>
      </c>
      <c r="D31" s="19"/>
      <c r="E31" s="21">
        <f>E11+E13+E15+E29</f>
        <v>109153</v>
      </c>
    </row>
    <row r="32" spans="3:5" ht="13.5" thickTop="1">
      <c r="C32" s="50"/>
      <c r="D32" s="19"/>
      <c r="E32" s="19"/>
    </row>
    <row r="33" spans="1:5" ht="12.75">
      <c r="A33" s="2" t="s">
        <v>88</v>
      </c>
      <c r="C33" s="50"/>
      <c r="D33" s="19"/>
      <c r="E33" s="19"/>
    </row>
    <row r="34" spans="1:5" ht="12.75">
      <c r="A34" s="2" t="s">
        <v>23</v>
      </c>
      <c r="C34" s="50">
        <v>79866</v>
      </c>
      <c r="D34" s="19"/>
      <c r="E34" s="19">
        <v>79866</v>
      </c>
    </row>
    <row r="35" spans="1:5" ht="12.75">
      <c r="A35" s="2" t="s">
        <v>24</v>
      </c>
      <c r="C35" s="98">
        <f>+Equity!D25+Equity!F25+Equity!H25</f>
        <v>19008</v>
      </c>
      <c r="D35" s="19"/>
      <c r="E35" s="25">
        <v>15408</v>
      </c>
    </row>
    <row r="36" spans="1:5" ht="12.75">
      <c r="A36" s="2" t="s">
        <v>193</v>
      </c>
      <c r="C36" s="100">
        <v>-29</v>
      </c>
      <c r="D36" s="25"/>
      <c r="E36" s="20">
        <v>0</v>
      </c>
    </row>
    <row r="37" spans="1:5" ht="12.75">
      <c r="A37" s="2" t="s">
        <v>25</v>
      </c>
      <c r="C37" s="50">
        <f>SUM(C34:C36)</f>
        <v>98845</v>
      </c>
      <c r="D37" s="19"/>
      <c r="E37" s="19">
        <f>SUM(E34:E36)</f>
        <v>95274</v>
      </c>
    </row>
    <row r="38" spans="3:5" ht="12.75">
      <c r="C38" s="50"/>
      <c r="D38" s="19"/>
      <c r="E38" s="19"/>
    </row>
    <row r="39" spans="1:5" ht="12.75">
      <c r="A39" s="2" t="s">
        <v>26</v>
      </c>
      <c r="C39" s="50">
        <v>815</v>
      </c>
      <c r="D39" s="19"/>
      <c r="E39" s="19">
        <v>766</v>
      </c>
    </row>
    <row r="40" spans="1:5" ht="12.75">
      <c r="A40" s="23" t="s">
        <v>27</v>
      </c>
      <c r="C40" s="50"/>
      <c r="D40" s="19"/>
      <c r="E40" s="19"/>
    </row>
    <row r="41" spans="2:5" ht="12.75">
      <c r="B41" s="2" t="s">
        <v>28</v>
      </c>
      <c r="C41" s="50">
        <f>1760+42043</f>
        <v>43803</v>
      </c>
      <c r="D41" s="19"/>
      <c r="E41" s="19">
        <v>8857</v>
      </c>
    </row>
    <row r="42" spans="2:5" ht="12.75">
      <c r="B42" s="2" t="s">
        <v>29</v>
      </c>
      <c r="C42" s="50">
        <v>4256</v>
      </c>
      <c r="D42" s="19"/>
      <c r="E42" s="19">
        <f>5556-1300</f>
        <v>4256</v>
      </c>
    </row>
    <row r="43" spans="3:5" ht="12.75">
      <c r="C43" s="50"/>
      <c r="D43" s="19"/>
      <c r="E43" s="19"/>
    </row>
    <row r="44" spans="3:5" ht="13.5" thickBot="1">
      <c r="C44" s="51">
        <f>SUM(C37:C42)</f>
        <v>147719</v>
      </c>
      <c r="D44" s="19"/>
      <c r="E44" s="21">
        <f>SUM(E37:E42)</f>
        <v>109153</v>
      </c>
    </row>
    <row r="45" spans="3:5" ht="13.5" thickTop="1">
      <c r="C45" s="50"/>
      <c r="D45" s="19"/>
      <c r="E45" s="19"/>
    </row>
    <row r="46" spans="2:5" ht="12.75">
      <c r="B46" s="12" t="s">
        <v>241</v>
      </c>
      <c r="C46" s="101">
        <v>1.24</v>
      </c>
      <c r="D46" s="19"/>
      <c r="E46" s="64">
        <v>1.19</v>
      </c>
    </row>
    <row r="47" spans="2:5" ht="12.75">
      <c r="B47" s="12"/>
      <c r="C47" s="101"/>
      <c r="D47" s="19"/>
      <c r="E47" s="64"/>
    </row>
    <row r="49" ht="13.5">
      <c r="A49" s="6" t="s">
        <v>153</v>
      </c>
    </row>
    <row r="50" ht="13.5">
      <c r="A50" s="6" t="s">
        <v>167</v>
      </c>
    </row>
  </sheetData>
  <printOptions/>
  <pageMargins left="0.7480314960629921" right="0.11811023622047245" top="0.984251968503937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workbookViewId="0" topLeftCell="A9">
      <selection activeCell="A30" sqref="A30"/>
    </sheetView>
  </sheetViews>
  <sheetFormatPr defaultColWidth="9.140625" defaultRowHeight="12.75"/>
  <cols>
    <col min="1" max="1" width="28.28125" style="49" customWidth="1"/>
    <col min="2" max="2" width="12.7109375" style="49" customWidth="1"/>
    <col min="3" max="3" width="1.7109375" style="49" customWidth="1"/>
    <col min="4" max="4" width="12.7109375" style="49" customWidth="1"/>
    <col min="5" max="5" width="2.00390625" style="49" customWidth="1"/>
    <col min="6" max="6" width="12.7109375" style="49" customWidth="1"/>
    <col min="7" max="7" width="1.8515625" style="49" customWidth="1"/>
    <col min="8" max="8" width="12.7109375" style="49" customWidth="1"/>
    <col min="9" max="9" width="1.57421875" style="49" customWidth="1"/>
    <col min="10" max="10" width="12.7109375" style="49" customWidth="1"/>
    <col min="11" max="11" width="1.7109375" style="49" customWidth="1"/>
    <col min="12" max="12" width="12.7109375" style="49" customWidth="1"/>
    <col min="13" max="16384" width="9.140625" style="49" customWidth="1"/>
  </cols>
  <sheetData>
    <row r="1" spans="1:3" ht="18.75">
      <c r="A1" s="102" t="s">
        <v>130</v>
      </c>
      <c r="B1" s="69"/>
      <c r="C1" s="69"/>
    </row>
    <row r="3" spans="1:3" ht="14.25">
      <c r="A3" s="69" t="s">
        <v>30</v>
      </c>
      <c r="B3" s="69"/>
      <c r="C3" s="69"/>
    </row>
    <row r="4" spans="1:3" ht="14.25">
      <c r="A4" s="69" t="s">
        <v>183</v>
      </c>
      <c r="B4" s="69"/>
      <c r="C4" s="69"/>
    </row>
    <row r="6" ht="12.75">
      <c r="F6" s="93" t="s">
        <v>91</v>
      </c>
    </row>
    <row r="7" spans="2:12" ht="12.75">
      <c r="B7" s="93" t="s">
        <v>31</v>
      </c>
      <c r="C7" s="93"/>
      <c r="D7" s="93" t="s">
        <v>89</v>
      </c>
      <c r="E7" s="93"/>
      <c r="F7" s="93" t="s">
        <v>92</v>
      </c>
      <c r="G7" s="93"/>
      <c r="H7" s="93" t="s">
        <v>34</v>
      </c>
      <c r="I7" s="93"/>
      <c r="J7" s="93" t="s">
        <v>191</v>
      </c>
      <c r="K7" s="93"/>
      <c r="L7" s="93"/>
    </row>
    <row r="8" spans="2:12" ht="12.75">
      <c r="B8" s="93" t="s">
        <v>32</v>
      </c>
      <c r="C8" s="93"/>
      <c r="D8" s="93" t="s">
        <v>90</v>
      </c>
      <c r="E8" s="93"/>
      <c r="F8" s="93" t="s">
        <v>33</v>
      </c>
      <c r="G8" s="93"/>
      <c r="H8" s="93" t="s">
        <v>104</v>
      </c>
      <c r="I8" s="93"/>
      <c r="J8" s="93" t="s">
        <v>192</v>
      </c>
      <c r="K8" s="93"/>
      <c r="L8" s="93" t="s">
        <v>35</v>
      </c>
    </row>
    <row r="9" spans="2:12" ht="12.75">
      <c r="B9" s="103" t="s">
        <v>6</v>
      </c>
      <c r="C9" s="103"/>
      <c r="D9" s="103" t="s">
        <v>6</v>
      </c>
      <c r="E9" s="103"/>
      <c r="F9" s="103" t="s">
        <v>6</v>
      </c>
      <c r="G9" s="103"/>
      <c r="H9" s="103" t="s">
        <v>6</v>
      </c>
      <c r="I9" s="103"/>
      <c r="J9" s="103" t="s">
        <v>6</v>
      </c>
      <c r="K9" s="103"/>
      <c r="L9" s="103" t="s">
        <v>6</v>
      </c>
    </row>
    <row r="11" ht="12.75">
      <c r="A11" s="104" t="s">
        <v>243</v>
      </c>
    </row>
    <row r="12" ht="12.75">
      <c r="A12" s="105" t="s">
        <v>187</v>
      </c>
    </row>
    <row r="15" spans="1:12" ht="12.75">
      <c r="A15" s="49" t="s">
        <v>36</v>
      </c>
      <c r="B15" s="50">
        <v>79866</v>
      </c>
      <c r="C15" s="50"/>
      <c r="D15" s="50">
        <v>15374</v>
      </c>
      <c r="E15" s="50"/>
      <c r="F15" s="50">
        <v>199</v>
      </c>
      <c r="G15" s="50"/>
      <c r="H15" s="50">
        <v>-165</v>
      </c>
      <c r="I15" s="50"/>
      <c r="J15" s="50">
        <v>0</v>
      </c>
      <c r="K15" s="50"/>
      <c r="L15" s="50">
        <f>SUM(B15:K15)</f>
        <v>95274</v>
      </c>
    </row>
    <row r="16" spans="1:12" ht="12.75">
      <c r="A16" s="106" t="s">
        <v>168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12" ht="12.75">
      <c r="A17" s="106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1:12" ht="12.75">
      <c r="A18" s="49" t="s">
        <v>125</v>
      </c>
      <c r="B18" s="50">
        <v>0</v>
      </c>
      <c r="C18" s="50"/>
      <c r="D18" s="50">
        <v>0</v>
      </c>
      <c r="E18" s="50"/>
      <c r="F18" s="50">
        <v>0</v>
      </c>
      <c r="G18" s="50"/>
      <c r="H18" s="50">
        <v>0</v>
      </c>
      <c r="I18" s="50"/>
      <c r="J18" s="50">
        <v>0</v>
      </c>
      <c r="K18" s="50"/>
      <c r="L18" s="50">
        <f>SUM(B18:K18)</f>
        <v>0</v>
      </c>
    </row>
    <row r="19" spans="2:12" ht="12.75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2.75">
      <c r="A20" s="49" t="s">
        <v>37</v>
      </c>
      <c r="B20" s="50">
        <v>0</v>
      </c>
      <c r="C20" s="50"/>
      <c r="D20" s="50">
        <v>0</v>
      </c>
      <c r="E20" s="50"/>
      <c r="F20" s="50">
        <v>-12</v>
      </c>
      <c r="G20" s="50"/>
      <c r="H20" s="50">
        <f>Income!D36</f>
        <v>4411</v>
      </c>
      <c r="I20" s="50"/>
      <c r="J20" s="50">
        <v>-29</v>
      </c>
      <c r="K20" s="50"/>
      <c r="L20" s="50">
        <f>SUM(B20:K20)</f>
        <v>4370</v>
      </c>
    </row>
    <row r="21" spans="1:12" ht="12.75">
      <c r="A21" s="106" t="s">
        <v>38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</row>
    <row r="22" spans="1:12" ht="12.75">
      <c r="A22" s="106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2.75">
      <c r="A23" s="49" t="s">
        <v>162</v>
      </c>
      <c r="B23" s="50">
        <v>0</v>
      </c>
      <c r="C23" s="50"/>
      <c r="D23" s="50">
        <v>0</v>
      </c>
      <c r="E23" s="50"/>
      <c r="F23" s="50">
        <v>0</v>
      </c>
      <c r="G23" s="50"/>
      <c r="H23" s="50">
        <v>-799</v>
      </c>
      <c r="I23" s="50"/>
      <c r="J23" s="50">
        <v>0</v>
      </c>
      <c r="K23" s="50"/>
      <c r="L23" s="50">
        <f>SUM(B23:K23)</f>
        <v>-799</v>
      </c>
    </row>
    <row r="24" spans="2:12" ht="12.75">
      <c r="B24" s="100"/>
      <c r="C24" s="50"/>
      <c r="D24" s="100"/>
      <c r="E24" s="98"/>
      <c r="F24" s="100"/>
      <c r="G24" s="50"/>
      <c r="H24" s="100"/>
      <c r="I24" s="98"/>
      <c r="J24" s="98"/>
      <c r="K24" s="50"/>
      <c r="L24" s="100"/>
    </row>
    <row r="25" spans="1:12" ht="12.75">
      <c r="A25" s="49" t="s">
        <v>39</v>
      </c>
      <c r="B25" s="122">
        <f>SUM(B15:B23)</f>
        <v>79866</v>
      </c>
      <c r="C25" s="50"/>
      <c r="D25" s="122">
        <f>SUM(D15:D23)</f>
        <v>15374</v>
      </c>
      <c r="E25" s="107"/>
      <c r="F25" s="122">
        <f>SUM(F15:F23)</f>
        <v>187</v>
      </c>
      <c r="G25" s="50"/>
      <c r="H25" s="122">
        <f>SUM(H15:H23)</f>
        <v>3447</v>
      </c>
      <c r="I25" s="107"/>
      <c r="J25" s="122">
        <f>SUM(J15:J23)</f>
        <v>-29</v>
      </c>
      <c r="K25" s="50"/>
      <c r="L25" s="122">
        <f>SUM(L15:L23)</f>
        <v>98845</v>
      </c>
    </row>
    <row r="26" spans="1:12" ht="13.5" thickBot="1">
      <c r="A26" s="106" t="s">
        <v>187</v>
      </c>
      <c r="B26" s="123"/>
      <c r="C26" s="50"/>
      <c r="D26" s="123"/>
      <c r="E26" s="107"/>
      <c r="F26" s="123"/>
      <c r="G26" s="50"/>
      <c r="H26" s="123"/>
      <c r="I26" s="107"/>
      <c r="J26" s="123"/>
      <c r="K26" s="50"/>
      <c r="L26" s="123"/>
    </row>
    <row r="27" spans="2:12" ht="13.5" thickTop="1"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2:12" ht="12.75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ht="12.75">
      <c r="A29" s="104" t="s">
        <v>243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12" ht="12.75">
      <c r="A30" s="105" t="s">
        <v>188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2:12" ht="12.75"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</row>
    <row r="32" spans="2:12" ht="12.75"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12" ht="12.75">
      <c r="A33" s="49" t="s">
        <v>36</v>
      </c>
      <c r="B33" s="50">
        <v>79866</v>
      </c>
      <c r="C33" s="50"/>
      <c r="D33" s="50">
        <v>15374</v>
      </c>
      <c r="E33" s="50"/>
      <c r="F33" s="50">
        <v>202</v>
      </c>
      <c r="G33" s="50"/>
      <c r="H33" s="50">
        <v>-3797</v>
      </c>
      <c r="I33" s="50"/>
      <c r="J33" s="50">
        <v>0</v>
      </c>
      <c r="K33" s="50"/>
      <c r="L33" s="50">
        <f>SUM(B33:K33)</f>
        <v>91645</v>
      </c>
    </row>
    <row r="34" spans="1:12" ht="12.75">
      <c r="A34" s="106" t="s">
        <v>171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spans="2:12" ht="12.75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</row>
    <row r="36" spans="1:12" ht="12.75">
      <c r="A36" s="49" t="s">
        <v>151</v>
      </c>
      <c r="B36" s="50">
        <v>0</v>
      </c>
      <c r="C36" s="50"/>
      <c r="D36" s="50">
        <v>0</v>
      </c>
      <c r="E36" s="50"/>
      <c r="F36" s="50">
        <v>0</v>
      </c>
      <c r="G36" s="50"/>
      <c r="H36" s="50">
        <v>0</v>
      </c>
      <c r="I36" s="50"/>
      <c r="J36" s="50">
        <v>0</v>
      </c>
      <c r="K36" s="50"/>
      <c r="L36" s="50">
        <f>SUM(B36:K36)</f>
        <v>0</v>
      </c>
    </row>
    <row r="37" spans="2:12" ht="12.75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</row>
    <row r="38" spans="1:12" ht="12.75">
      <c r="A38" s="49" t="s">
        <v>37</v>
      </c>
      <c r="B38" s="50">
        <v>0</v>
      </c>
      <c r="C38" s="50"/>
      <c r="D38" s="50">
        <v>0</v>
      </c>
      <c r="E38" s="50"/>
      <c r="F38" s="50">
        <v>0</v>
      </c>
      <c r="G38" s="50"/>
      <c r="H38" s="50">
        <f>+Income!E36</f>
        <v>3538</v>
      </c>
      <c r="I38" s="50"/>
      <c r="J38" s="50">
        <v>0</v>
      </c>
      <c r="K38" s="50"/>
      <c r="L38" s="50">
        <f>SUM(B38:K38)</f>
        <v>3538</v>
      </c>
    </row>
    <row r="39" spans="1:12" ht="12.75">
      <c r="A39" s="106" t="s">
        <v>38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0" spans="2:12" ht="12.75">
      <c r="B40" s="100"/>
      <c r="C40" s="50"/>
      <c r="D40" s="100"/>
      <c r="E40" s="98"/>
      <c r="F40" s="100"/>
      <c r="G40" s="50"/>
      <c r="H40" s="100"/>
      <c r="I40" s="98"/>
      <c r="J40" s="98"/>
      <c r="K40" s="50"/>
      <c r="L40" s="100"/>
    </row>
    <row r="41" spans="1:12" ht="12.75">
      <c r="A41" s="49" t="s">
        <v>39</v>
      </c>
      <c r="B41" s="122">
        <f>SUM(B33:B38)</f>
        <v>79866</v>
      </c>
      <c r="C41" s="50"/>
      <c r="D41" s="122">
        <f>SUM(D33:D38)</f>
        <v>15374</v>
      </c>
      <c r="E41" s="107"/>
      <c r="F41" s="122">
        <f>SUM(F33:F38)</f>
        <v>202</v>
      </c>
      <c r="G41" s="50"/>
      <c r="H41" s="122">
        <f>SUM(H33:H38)</f>
        <v>-259</v>
      </c>
      <c r="I41" s="107"/>
      <c r="J41" s="122">
        <f>SUM(J33:J38)</f>
        <v>0</v>
      </c>
      <c r="K41" s="50"/>
      <c r="L41" s="122">
        <f>SUM(L33:L38)</f>
        <v>95183</v>
      </c>
    </row>
    <row r="42" spans="1:12" ht="13.5" thickBot="1">
      <c r="A42" s="106" t="s">
        <v>188</v>
      </c>
      <c r="B42" s="123"/>
      <c r="C42" s="50"/>
      <c r="D42" s="123"/>
      <c r="E42" s="107"/>
      <c r="F42" s="123"/>
      <c r="G42" s="50"/>
      <c r="H42" s="123"/>
      <c r="I42" s="107"/>
      <c r="J42" s="123"/>
      <c r="K42" s="50"/>
      <c r="L42" s="123"/>
    </row>
    <row r="43" ht="13.5" thickTop="1"/>
    <row r="45" ht="13.5">
      <c r="A45" s="108" t="s">
        <v>155</v>
      </c>
    </row>
    <row r="46" ht="13.5">
      <c r="A46" s="108" t="s">
        <v>166</v>
      </c>
    </row>
  </sheetData>
  <mergeCells count="12">
    <mergeCell ref="F25:F26"/>
    <mergeCell ref="H25:H26"/>
    <mergeCell ref="J25:J26"/>
    <mergeCell ref="J41:J42"/>
    <mergeCell ref="L25:L26"/>
    <mergeCell ref="B41:B42"/>
    <mergeCell ref="D41:D42"/>
    <mergeCell ref="F41:F42"/>
    <mergeCell ref="H41:H42"/>
    <mergeCell ref="L41:L42"/>
    <mergeCell ref="B25:B26"/>
    <mergeCell ref="D25:D26"/>
  </mergeCell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31">
      <selection activeCell="C37" sqref="C37"/>
    </sheetView>
  </sheetViews>
  <sheetFormatPr defaultColWidth="9.140625" defaultRowHeight="12.75"/>
  <cols>
    <col min="1" max="1" width="3.7109375" style="2" customWidth="1"/>
    <col min="2" max="2" width="55.7109375" style="2" customWidth="1"/>
    <col min="3" max="3" width="15.7109375" style="49" customWidth="1"/>
    <col min="4" max="4" width="2.7109375" style="2" customWidth="1"/>
    <col min="5" max="5" width="15.7109375" style="2" customWidth="1"/>
    <col min="6" max="16384" width="9.140625" style="2" customWidth="1"/>
  </cols>
  <sheetData>
    <row r="1" spans="1:4" ht="18.75">
      <c r="A1" s="26" t="s">
        <v>130</v>
      </c>
      <c r="D1" s="11"/>
    </row>
    <row r="2" ht="12.75">
      <c r="D2" s="11"/>
    </row>
    <row r="3" spans="1:4" ht="14.25">
      <c r="A3" s="1" t="s">
        <v>51</v>
      </c>
      <c r="D3" s="11"/>
    </row>
    <row r="4" spans="1:5" ht="14.25">
      <c r="A4" s="1" t="s">
        <v>183</v>
      </c>
      <c r="D4" s="11"/>
      <c r="E4" s="49"/>
    </row>
    <row r="5" spans="3:5" ht="12.75">
      <c r="C5" s="110" t="s">
        <v>178</v>
      </c>
      <c r="D5" s="65"/>
      <c r="E5" s="67" t="s">
        <v>179</v>
      </c>
    </row>
    <row r="6" spans="3:5" ht="12.75">
      <c r="C6" s="111" t="s">
        <v>189</v>
      </c>
      <c r="D6" s="9"/>
      <c r="E6" s="66" t="s">
        <v>189</v>
      </c>
    </row>
    <row r="7" spans="3:5" ht="12.75">
      <c r="C7" s="111" t="s">
        <v>185</v>
      </c>
      <c r="D7" s="9"/>
      <c r="E7" s="66" t="s">
        <v>184</v>
      </c>
    </row>
    <row r="8" spans="3:5" ht="12.75">
      <c r="C8" s="103" t="s">
        <v>6</v>
      </c>
      <c r="D8" s="10"/>
      <c r="E8" s="13" t="s">
        <v>6</v>
      </c>
    </row>
    <row r="9" ht="12.75">
      <c r="D9" s="11"/>
    </row>
    <row r="10" spans="1:5" ht="12.75">
      <c r="A10" s="2" t="s">
        <v>126</v>
      </c>
      <c r="C10" s="50">
        <v>4755</v>
      </c>
      <c r="D10" s="25"/>
      <c r="E10" s="19">
        <v>3813</v>
      </c>
    </row>
    <row r="11" spans="3:5" ht="12.75">
      <c r="C11" s="50"/>
      <c r="D11" s="25"/>
      <c r="E11" s="19"/>
    </row>
    <row r="12" spans="1:5" ht="12.75">
      <c r="A12" s="2" t="s">
        <v>101</v>
      </c>
      <c r="C12" s="50"/>
      <c r="D12" s="25"/>
      <c r="E12" s="19"/>
    </row>
    <row r="13" spans="2:5" ht="12.75">
      <c r="B13" s="2" t="s">
        <v>106</v>
      </c>
      <c r="C13" s="50">
        <v>3937</v>
      </c>
      <c r="D13" s="25"/>
      <c r="E13" s="19">
        <f>3463+368</f>
        <v>3831</v>
      </c>
    </row>
    <row r="14" spans="2:5" ht="12.75">
      <c r="B14" s="2" t="s">
        <v>107</v>
      </c>
      <c r="C14" s="50">
        <v>2339</v>
      </c>
      <c r="D14" s="25"/>
      <c r="E14" s="19">
        <f>-15+1449-54</f>
        <v>1380</v>
      </c>
    </row>
    <row r="15" spans="3:5" ht="12.75">
      <c r="C15" s="100"/>
      <c r="D15" s="25"/>
      <c r="E15" s="20"/>
    </row>
    <row r="16" spans="1:5" ht="12.75">
      <c r="A16" s="2" t="s">
        <v>94</v>
      </c>
      <c r="C16" s="50">
        <f>SUM(C10:C14)</f>
        <v>11031</v>
      </c>
      <c r="D16" s="25"/>
      <c r="E16" s="19">
        <f>SUM(E10:E14)</f>
        <v>9024</v>
      </c>
    </row>
    <row r="17" spans="3:5" ht="12.75">
      <c r="C17" s="50"/>
      <c r="D17" s="25"/>
      <c r="E17" s="19"/>
    </row>
    <row r="18" spans="1:5" ht="12.75">
      <c r="A18" s="2" t="s">
        <v>42</v>
      </c>
      <c r="C18" s="50"/>
      <c r="D18" s="25"/>
      <c r="E18" s="19"/>
    </row>
    <row r="19" spans="2:5" ht="12.75">
      <c r="B19" s="2" t="s">
        <v>40</v>
      </c>
      <c r="C19" s="50">
        <v>-3492</v>
      </c>
      <c r="D19" s="25"/>
      <c r="E19" s="19">
        <f>-1370+70</f>
        <v>-1300</v>
      </c>
    </row>
    <row r="20" spans="2:5" ht="12.75">
      <c r="B20" s="2" t="s">
        <v>41</v>
      </c>
      <c r="C20" s="50">
        <v>-5250</v>
      </c>
      <c r="D20" s="25"/>
      <c r="E20" s="19">
        <v>106</v>
      </c>
    </row>
    <row r="21" spans="3:5" ht="12.75">
      <c r="C21" s="100"/>
      <c r="D21" s="25"/>
      <c r="E21" s="20"/>
    </row>
    <row r="22" spans="1:5" ht="12.75">
      <c r="A22" s="2" t="s">
        <v>128</v>
      </c>
      <c r="C22" s="98">
        <f>SUM(C16:C20)</f>
        <v>2289</v>
      </c>
      <c r="D22" s="25"/>
      <c r="E22" s="25">
        <f>SUM(E16:E20)</f>
        <v>7830</v>
      </c>
    </row>
    <row r="23" spans="3:5" ht="12.75">
      <c r="C23" s="50"/>
      <c r="D23" s="25"/>
      <c r="E23" s="19"/>
    </row>
    <row r="24" spans="1:5" ht="12.75">
      <c r="A24" s="2" t="s">
        <v>43</v>
      </c>
      <c r="C24" s="50">
        <v>-70</v>
      </c>
      <c r="D24" s="25"/>
      <c r="E24" s="19">
        <v>-1962</v>
      </c>
    </row>
    <row r="25" spans="3:5" ht="12.75">
      <c r="C25" s="100"/>
      <c r="D25" s="25"/>
      <c r="E25" s="20"/>
    </row>
    <row r="26" spans="1:5" ht="12.75">
      <c r="A26" s="2" t="s">
        <v>95</v>
      </c>
      <c r="C26" s="99">
        <f>SUM(C22:C25)</f>
        <v>2219</v>
      </c>
      <c r="D26" s="25"/>
      <c r="E26" s="62">
        <f>SUM(E22:E25)</f>
        <v>5868</v>
      </c>
    </row>
    <row r="27" spans="3:5" ht="12.75">
      <c r="C27" s="50"/>
      <c r="D27" s="25"/>
      <c r="E27" s="19"/>
    </row>
    <row r="28" spans="1:5" ht="12.75">
      <c r="A28" s="2" t="s">
        <v>102</v>
      </c>
      <c r="C28" s="50"/>
      <c r="D28" s="25"/>
      <c r="E28" s="19"/>
    </row>
    <row r="29" spans="2:5" ht="12.75">
      <c r="B29" s="2" t="s">
        <v>165</v>
      </c>
      <c r="C29" s="50">
        <v>0</v>
      </c>
      <c r="D29" s="25"/>
      <c r="E29" s="19">
        <v>-1645</v>
      </c>
    </row>
    <row r="30" spans="2:5" ht="12.75">
      <c r="B30" s="2" t="s">
        <v>46</v>
      </c>
      <c r="C30" s="50">
        <v>-14678</v>
      </c>
      <c r="D30" s="25"/>
      <c r="E30" s="19">
        <v>-1638</v>
      </c>
    </row>
    <row r="31" spans="2:5" ht="12.75">
      <c r="B31" s="2" t="s">
        <v>47</v>
      </c>
      <c r="C31" s="50">
        <v>177</v>
      </c>
      <c r="D31" s="25"/>
      <c r="E31" s="19">
        <v>23</v>
      </c>
    </row>
    <row r="32" spans="2:5" ht="12.75">
      <c r="B32" s="2" t="s">
        <v>45</v>
      </c>
      <c r="C32" s="50">
        <v>68</v>
      </c>
      <c r="D32" s="25"/>
      <c r="E32" s="19">
        <v>54</v>
      </c>
    </row>
    <row r="33" spans="2:5" ht="12.75">
      <c r="B33" s="2" t="s">
        <v>114</v>
      </c>
      <c r="C33" s="50">
        <v>-16</v>
      </c>
      <c r="D33" s="25"/>
      <c r="E33" s="19">
        <v>-980</v>
      </c>
    </row>
    <row r="34" spans="3:5" ht="12.75">
      <c r="C34" s="50"/>
      <c r="D34" s="25"/>
      <c r="E34" s="19"/>
    </row>
    <row r="35" spans="1:5" ht="12.75">
      <c r="A35" s="2" t="s">
        <v>96</v>
      </c>
      <c r="C35" s="99">
        <f>SUM(C29:C34)</f>
        <v>-14449</v>
      </c>
      <c r="D35" s="25"/>
      <c r="E35" s="62">
        <f>SUM(E29:E34)</f>
        <v>-4186</v>
      </c>
    </row>
    <row r="36" spans="3:5" ht="12.75">
      <c r="C36" s="50"/>
      <c r="D36" s="25"/>
      <c r="E36" s="19"/>
    </row>
    <row r="37" spans="1:5" ht="12.75">
      <c r="A37" s="2" t="s">
        <v>103</v>
      </c>
      <c r="C37" s="50"/>
      <c r="D37" s="25"/>
      <c r="E37" s="19"/>
    </row>
    <row r="38" spans="2:5" ht="12.75">
      <c r="B38" s="2" t="s">
        <v>49</v>
      </c>
      <c r="C38" s="50">
        <v>-16559</v>
      </c>
      <c r="D38" s="25"/>
      <c r="E38" s="19">
        <v>-3029</v>
      </c>
    </row>
    <row r="39" spans="2:5" ht="12.75">
      <c r="B39" s="2" t="s">
        <v>44</v>
      </c>
      <c r="C39" s="50">
        <v>-2429</v>
      </c>
      <c r="D39" s="25"/>
      <c r="E39" s="19">
        <v>-1449</v>
      </c>
    </row>
    <row r="40" spans="2:5" ht="12.75">
      <c r="B40" s="2" t="s">
        <v>48</v>
      </c>
      <c r="C40" s="50">
        <v>30994</v>
      </c>
      <c r="D40" s="25"/>
      <c r="E40" s="19">
        <v>5574</v>
      </c>
    </row>
    <row r="41" spans="2:5" ht="12.75">
      <c r="B41" s="2" t="s">
        <v>199</v>
      </c>
      <c r="C41" s="48">
        <v>-799</v>
      </c>
      <c r="E41" s="48">
        <v>0</v>
      </c>
    </row>
    <row r="42" spans="2:5" ht="12.75">
      <c r="B42" s="2" t="s">
        <v>196</v>
      </c>
      <c r="C42" s="50">
        <v>-29</v>
      </c>
      <c r="D42" s="25"/>
      <c r="E42" s="19">
        <v>0</v>
      </c>
    </row>
    <row r="43" spans="3:5" ht="12.75">
      <c r="C43" s="50"/>
      <c r="D43" s="25"/>
      <c r="E43" s="19"/>
    </row>
    <row r="44" spans="1:5" ht="12.75">
      <c r="A44" s="2" t="s">
        <v>97</v>
      </c>
      <c r="C44" s="99">
        <f>SUM(C38:C43)</f>
        <v>11178</v>
      </c>
      <c r="D44" s="25"/>
      <c r="E44" s="62">
        <f>SUM(E38:E43)</f>
        <v>1096</v>
      </c>
    </row>
    <row r="45" spans="3:5" ht="12.75">
      <c r="C45" s="50"/>
      <c r="D45" s="25"/>
      <c r="E45" s="19"/>
    </row>
    <row r="46" spans="1:5" ht="12.75">
      <c r="A46" s="2" t="s">
        <v>98</v>
      </c>
      <c r="C46" s="50">
        <f>C26+C35+C44</f>
        <v>-1052</v>
      </c>
      <c r="D46" s="25"/>
      <c r="E46" s="19">
        <f>E26+E35+E44</f>
        <v>2778</v>
      </c>
    </row>
    <row r="47" spans="3:5" ht="12.75">
      <c r="C47" s="50"/>
      <c r="D47" s="25"/>
      <c r="E47" s="19"/>
    </row>
    <row r="48" spans="1:5" ht="12.75">
      <c r="A48" s="2" t="s">
        <v>50</v>
      </c>
      <c r="C48" s="50">
        <v>-1988</v>
      </c>
      <c r="D48" s="25"/>
      <c r="E48" s="19">
        <v>-7304</v>
      </c>
    </row>
    <row r="49" spans="3:5" ht="12.75">
      <c r="C49" s="50"/>
      <c r="D49" s="25"/>
      <c r="E49" s="19"/>
    </row>
    <row r="50" spans="1:5" ht="13.5" thickBot="1">
      <c r="A50" s="2" t="s">
        <v>99</v>
      </c>
      <c r="C50" s="51">
        <f>C46+C48</f>
        <v>-3040</v>
      </c>
      <c r="D50" s="25"/>
      <c r="E50" s="21">
        <f>E46+E48</f>
        <v>-4526</v>
      </c>
    </row>
    <row r="51" spans="3:5" ht="13.5" thickTop="1">
      <c r="C51" s="50"/>
      <c r="D51" s="25"/>
      <c r="E51" s="19"/>
    </row>
    <row r="52" spans="1:5" ht="12.75">
      <c r="A52" s="2" t="s">
        <v>131</v>
      </c>
      <c r="C52" s="50"/>
      <c r="D52" s="25"/>
      <c r="E52" s="19"/>
    </row>
    <row r="53" spans="1:5" ht="12.75">
      <c r="A53" s="2" t="s">
        <v>132</v>
      </c>
      <c r="C53" s="50"/>
      <c r="D53" s="25"/>
      <c r="E53" s="19"/>
    </row>
    <row r="54" spans="3:5" ht="12.75">
      <c r="C54" s="50"/>
      <c r="D54" s="25"/>
      <c r="E54" s="19"/>
    </row>
    <row r="55" spans="1:5" ht="12.75">
      <c r="A55" s="2" t="s">
        <v>133</v>
      </c>
      <c r="C55" s="50">
        <v>3487</v>
      </c>
      <c r="D55" s="25"/>
      <c r="E55" s="19">
        <v>527</v>
      </c>
    </row>
    <row r="56" spans="1:5" ht="12.75">
      <c r="A56" s="2" t="s">
        <v>134</v>
      </c>
      <c r="C56" s="100">
        <v>1529</v>
      </c>
      <c r="D56" s="25"/>
      <c r="E56" s="20">
        <v>2389</v>
      </c>
    </row>
    <row r="57" spans="1:5" ht="12.75">
      <c r="A57" s="2" t="s">
        <v>137</v>
      </c>
      <c r="C57" s="50">
        <f>SUM(C55:C56)</f>
        <v>5016</v>
      </c>
      <c r="D57" s="25"/>
      <c r="E57" s="19">
        <f>SUM(E55:E56)</f>
        <v>2916</v>
      </c>
    </row>
    <row r="58" spans="1:5" ht="12.75">
      <c r="A58" s="2" t="s">
        <v>135</v>
      </c>
      <c r="C58" s="50">
        <v>-6527</v>
      </c>
      <c r="D58" s="25"/>
      <c r="E58" s="19">
        <v>-5053</v>
      </c>
    </row>
    <row r="59" spans="1:5" ht="12.75">
      <c r="A59" s="2" t="s">
        <v>136</v>
      </c>
      <c r="C59" s="50">
        <v>-1529</v>
      </c>
      <c r="D59" s="25"/>
      <c r="E59" s="19">
        <v>-2389</v>
      </c>
    </row>
    <row r="60" spans="3:5" ht="13.5" thickBot="1">
      <c r="C60" s="51">
        <f>SUM(C57:C59)</f>
        <v>-3040</v>
      </c>
      <c r="D60" s="25"/>
      <c r="E60" s="21">
        <f>SUM(E57:E59)</f>
        <v>-4526</v>
      </c>
    </row>
    <row r="61" spans="3:5" ht="13.5" thickTop="1">
      <c r="C61" s="50"/>
      <c r="D61" s="25"/>
      <c r="E61" s="19"/>
    </row>
    <row r="62" spans="1:4" ht="13.5">
      <c r="A62" s="6" t="s">
        <v>156</v>
      </c>
      <c r="D62" s="11"/>
    </row>
    <row r="63" spans="1:4" ht="13.5">
      <c r="A63" s="6" t="s">
        <v>167</v>
      </c>
      <c r="D63" s="11"/>
    </row>
    <row r="64" ht="12.75">
      <c r="D64" s="11"/>
    </row>
    <row r="65" ht="12.75">
      <c r="D65" s="11"/>
    </row>
    <row r="66" ht="12.75">
      <c r="D66" s="11"/>
    </row>
    <row r="67" ht="12.75">
      <c r="D67" s="11"/>
    </row>
    <row r="68" ht="12.75">
      <c r="D68" s="11"/>
    </row>
    <row r="69" ht="12.75">
      <c r="D69" s="11"/>
    </row>
    <row r="70" ht="12.75">
      <c r="D70" s="11"/>
    </row>
    <row r="71" ht="12.75">
      <c r="D71" s="11"/>
    </row>
    <row r="72" ht="12.75">
      <c r="D72" s="11"/>
    </row>
    <row r="73" ht="12.75">
      <c r="D73" s="11"/>
    </row>
    <row r="74" ht="12.75">
      <c r="D74" s="11"/>
    </row>
    <row r="75" ht="12.75">
      <c r="D75" s="11"/>
    </row>
    <row r="76" ht="12.75">
      <c r="D76" s="11"/>
    </row>
    <row r="77" ht="12.75">
      <c r="D77" s="11"/>
    </row>
    <row r="78" ht="12.75">
      <c r="D78" s="11"/>
    </row>
    <row r="79" ht="12.75">
      <c r="D79" s="11"/>
    </row>
    <row r="80" ht="12.75">
      <c r="D80" s="11"/>
    </row>
    <row r="81" ht="12.75">
      <c r="D81" s="11"/>
    </row>
    <row r="82" ht="12.75">
      <c r="D82" s="11"/>
    </row>
    <row r="83" ht="12.75">
      <c r="D83" s="11"/>
    </row>
    <row r="84" ht="12.75">
      <c r="D84" s="11"/>
    </row>
    <row r="85" ht="12.75">
      <c r="D85" s="11"/>
    </row>
    <row r="86" ht="12.75">
      <c r="D86" s="11"/>
    </row>
    <row r="87" ht="12.75">
      <c r="D87" s="11"/>
    </row>
    <row r="88" ht="12.75">
      <c r="D88" s="11"/>
    </row>
    <row r="89" ht="12.75">
      <c r="D89" s="11"/>
    </row>
    <row r="90" ht="12.75">
      <c r="D90" s="11"/>
    </row>
    <row r="91" ht="12.75">
      <c r="D91" s="11"/>
    </row>
    <row r="92" ht="12.75">
      <c r="D92" s="11"/>
    </row>
    <row r="93" ht="12.75">
      <c r="D93" s="11"/>
    </row>
    <row r="94" ht="12.75">
      <c r="D94" s="11"/>
    </row>
    <row r="95" ht="12.75">
      <c r="D95" s="11"/>
    </row>
    <row r="96" ht="12.75">
      <c r="D96" s="11"/>
    </row>
    <row r="97" ht="12.75">
      <c r="D97" s="11"/>
    </row>
    <row r="98" ht="12.75">
      <c r="D98" s="11"/>
    </row>
    <row r="99" ht="12.75">
      <c r="D99" s="11"/>
    </row>
    <row r="100" ht="12.75">
      <c r="D100" s="11"/>
    </row>
    <row r="101" ht="12.75">
      <c r="D101" s="11"/>
    </row>
    <row r="102" ht="12.75">
      <c r="D102" s="11"/>
    </row>
    <row r="103" ht="12.75">
      <c r="D103" s="11"/>
    </row>
    <row r="104" ht="12.75">
      <c r="D104" s="11"/>
    </row>
    <row r="105" ht="12.75">
      <c r="D105" s="11"/>
    </row>
    <row r="106" ht="12.75">
      <c r="D106" s="11"/>
    </row>
    <row r="107" ht="12.75">
      <c r="D107" s="11"/>
    </row>
    <row r="108" ht="12.75">
      <c r="D108" s="11"/>
    </row>
    <row r="109" ht="12.75">
      <c r="D109" s="11"/>
    </row>
    <row r="110" ht="12.75">
      <c r="D110" s="11"/>
    </row>
    <row r="111" ht="12.75">
      <c r="D111" s="11"/>
    </row>
    <row r="112" ht="12.75">
      <c r="D112" s="11"/>
    </row>
    <row r="113" ht="12.75">
      <c r="D113" s="11"/>
    </row>
    <row r="114" ht="12.75">
      <c r="D114" s="11"/>
    </row>
    <row r="115" ht="12.75">
      <c r="D115" s="11"/>
    </row>
    <row r="116" ht="12.75">
      <c r="D116" s="11"/>
    </row>
    <row r="117" ht="12.75">
      <c r="D117" s="11"/>
    </row>
    <row r="118" ht="12.75">
      <c r="D118" s="11"/>
    </row>
    <row r="119" ht="12.75">
      <c r="D119" s="11"/>
    </row>
    <row r="120" ht="12.75">
      <c r="D120" s="11"/>
    </row>
    <row r="121" ht="12.75">
      <c r="D121" s="11"/>
    </row>
  </sheetData>
  <printOptions/>
  <pageMargins left="0.5118110236220472" right="0.11811023622047245" top="0.35433070866141736" bottom="0.11811023622047245" header="0.5118110236220472" footer="0.5118110236220472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5"/>
  <sheetViews>
    <sheetView tabSelected="1" zoomScaleSheetLayoutView="75" workbookViewId="0" topLeftCell="A75">
      <selection activeCell="E95" sqref="E95"/>
    </sheetView>
  </sheetViews>
  <sheetFormatPr defaultColWidth="9.140625" defaultRowHeight="12.75"/>
  <cols>
    <col min="1" max="1" width="6.28125" style="2" customWidth="1"/>
    <col min="2" max="2" width="3.7109375" style="2" customWidth="1"/>
    <col min="3" max="3" width="27.421875" style="2" customWidth="1"/>
    <col min="4" max="7" width="12.7109375" style="2" customWidth="1"/>
    <col min="8" max="8" width="6.7109375" style="2" customWidth="1"/>
    <col min="9" max="16384" width="9.140625" style="2" customWidth="1"/>
  </cols>
  <sheetData>
    <row r="1" spans="1:2" ht="18.75">
      <c r="A1" s="26" t="s">
        <v>130</v>
      </c>
      <c r="B1" s="1"/>
    </row>
    <row r="2" ht="12.75">
      <c r="A2" s="14"/>
    </row>
    <row r="3" spans="1:2" ht="14.25">
      <c r="A3" s="1" t="s">
        <v>52</v>
      </c>
      <c r="B3" s="1"/>
    </row>
    <row r="4" spans="1:2" ht="14.25">
      <c r="A4" s="1" t="s">
        <v>183</v>
      </c>
      <c r="B4" s="1"/>
    </row>
    <row r="7" spans="1:3" ht="12.75">
      <c r="A7" s="109">
        <v>1</v>
      </c>
      <c r="B7" s="15"/>
      <c r="C7" s="12" t="s">
        <v>53</v>
      </c>
    </row>
    <row r="8" spans="1:2" ht="12.75">
      <c r="A8" s="15"/>
      <c r="B8" s="15"/>
    </row>
    <row r="9" spans="1:3" ht="12.75">
      <c r="A9" s="15"/>
      <c r="B9" s="15"/>
      <c r="C9" s="2" t="s">
        <v>204</v>
      </c>
    </row>
    <row r="10" spans="1:3" ht="12.75">
      <c r="A10" s="15"/>
      <c r="B10" s="15"/>
      <c r="C10" s="2" t="s">
        <v>205</v>
      </c>
    </row>
    <row r="11" spans="1:2" ht="12.75">
      <c r="A11" s="15"/>
      <c r="B11" s="15"/>
    </row>
    <row r="12" spans="1:3" ht="12.75">
      <c r="A12" s="15"/>
      <c r="B12" s="15"/>
      <c r="C12" s="2" t="s">
        <v>54</v>
      </c>
    </row>
    <row r="13" spans="1:3" ht="12.75">
      <c r="A13" s="15"/>
      <c r="B13" s="15"/>
      <c r="C13" s="2" t="s">
        <v>206</v>
      </c>
    </row>
    <row r="14" spans="1:3" ht="12.75">
      <c r="A14" s="15"/>
      <c r="B14" s="15"/>
      <c r="C14" s="2" t="s">
        <v>207</v>
      </c>
    </row>
    <row r="15" spans="1:2" ht="12.75">
      <c r="A15" s="15"/>
      <c r="B15" s="15"/>
    </row>
    <row r="16" spans="1:2" ht="12.75">
      <c r="A16" s="15"/>
      <c r="B16" s="15"/>
    </row>
    <row r="17" spans="1:3" ht="12.75">
      <c r="A17" s="15">
        <v>2</v>
      </c>
      <c r="B17" s="15"/>
      <c r="C17" s="12" t="s">
        <v>129</v>
      </c>
    </row>
    <row r="18" spans="1:2" ht="12.75">
      <c r="A18" s="15"/>
      <c r="B18" s="15"/>
    </row>
    <row r="19" spans="1:3" ht="12.75">
      <c r="A19" s="15"/>
      <c r="B19" s="15"/>
      <c r="C19" s="2" t="s">
        <v>169</v>
      </c>
    </row>
    <row r="20" spans="1:3" ht="12.75">
      <c r="A20" s="15"/>
      <c r="B20" s="15"/>
      <c r="C20" s="2" t="s">
        <v>157</v>
      </c>
    </row>
    <row r="21" spans="1:2" ht="12.75">
      <c r="A21" s="15"/>
      <c r="B21" s="15"/>
    </row>
    <row r="22" spans="1:2" ht="12.75">
      <c r="A22" s="15"/>
      <c r="B22" s="15"/>
    </row>
    <row r="23" spans="1:3" ht="12.75">
      <c r="A23" s="15">
        <v>3</v>
      </c>
      <c r="B23" s="15"/>
      <c r="C23" s="12" t="s">
        <v>55</v>
      </c>
    </row>
    <row r="24" spans="1:2" ht="12.75">
      <c r="A24" s="15"/>
      <c r="B24" s="15"/>
    </row>
    <row r="25" spans="1:3" ht="12.75">
      <c r="A25" s="15"/>
      <c r="B25" s="15"/>
      <c r="C25" s="2" t="s">
        <v>211</v>
      </c>
    </row>
    <row r="26" spans="1:2" ht="12.75">
      <c r="A26" s="15"/>
      <c r="B26" s="15"/>
    </row>
    <row r="27" spans="1:2" ht="12.75">
      <c r="A27" s="15"/>
      <c r="B27" s="15"/>
    </row>
    <row r="28" spans="1:3" ht="12.75">
      <c r="A28" s="15">
        <v>4</v>
      </c>
      <c r="B28" s="15"/>
      <c r="C28" s="12" t="s">
        <v>56</v>
      </c>
    </row>
    <row r="29" spans="1:2" ht="12.75">
      <c r="A29" s="15"/>
      <c r="B29" s="15"/>
    </row>
    <row r="30" spans="1:3" ht="12.75">
      <c r="A30" s="15"/>
      <c r="B30" s="15"/>
      <c r="C30" s="2" t="s">
        <v>172</v>
      </c>
    </row>
    <row r="31" spans="1:3" ht="12.75">
      <c r="A31" s="15"/>
      <c r="B31" s="15"/>
      <c r="C31" s="2" t="s">
        <v>173</v>
      </c>
    </row>
    <row r="32" spans="1:2" ht="12.75">
      <c r="A32" s="15"/>
      <c r="B32" s="15"/>
    </row>
    <row r="33" spans="1:2" ht="12.75">
      <c r="A33" s="15"/>
      <c r="B33" s="15"/>
    </row>
    <row r="34" spans="1:3" ht="12.75">
      <c r="A34" s="15">
        <v>5</v>
      </c>
      <c r="B34" s="15"/>
      <c r="C34" s="12" t="s">
        <v>93</v>
      </c>
    </row>
    <row r="35" spans="1:2" ht="12.75">
      <c r="A35" s="15"/>
      <c r="B35" s="15"/>
    </row>
    <row r="36" spans="1:3" ht="12.75">
      <c r="A36" s="15"/>
      <c r="B36" s="15"/>
      <c r="C36" s="2" t="s">
        <v>217</v>
      </c>
    </row>
    <row r="37" spans="1:3" ht="12.75">
      <c r="A37" s="15"/>
      <c r="B37" s="15"/>
      <c r="C37" s="2" t="s">
        <v>218</v>
      </c>
    </row>
    <row r="38" spans="1:2" ht="12.75">
      <c r="A38" s="15"/>
      <c r="B38" s="15"/>
    </row>
    <row r="39" spans="1:2" ht="12.75">
      <c r="A39" s="15"/>
      <c r="B39" s="15"/>
    </row>
    <row r="40" spans="1:3" ht="12.75">
      <c r="A40" s="109">
        <v>6</v>
      </c>
      <c r="B40" s="15"/>
      <c r="C40" s="12" t="s">
        <v>244</v>
      </c>
    </row>
    <row r="41" spans="1:2" ht="12.75">
      <c r="A41" s="109"/>
      <c r="B41" s="15"/>
    </row>
    <row r="42" spans="1:3" ht="12.75">
      <c r="A42" s="109"/>
      <c r="B42" s="15"/>
      <c r="C42" s="2" t="s">
        <v>245</v>
      </c>
    </row>
    <row r="43" spans="1:3" ht="12.75">
      <c r="A43" s="109"/>
      <c r="B43" s="15"/>
      <c r="C43" s="2" t="s">
        <v>246</v>
      </c>
    </row>
    <row r="44" spans="1:2" ht="12.75">
      <c r="A44" s="109"/>
      <c r="B44" s="15"/>
    </row>
    <row r="45" spans="1:3" ht="12.75">
      <c r="A45" s="109"/>
      <c r="B45" s="15"/>
      <c r="C45" s="23" t="s">
        <v>247</v>
      </c>
    </row>
    <row r="46" spans="1:3" ht="12.75">
      <c r="A46" s="109"/>
      <c r="B46" s="15"/>
      <c r="C46" s="117" t="s">
        <v>248</v>
      </c>
    </row>
    <row r="47" spans="1:3" ht="12.75">
      <c r="A47" s="109"/>
      <c r="B47" s="15"/>
      <c r="C47" s="117" t="s">
        <v>249</v>
      </c>
    </row>
    <row r="48" spans="1:3" ht="12.75">
      <c r="A48" s="109"/>
      <c r="B48" s="15"/>
      <c r="C48" s="117" t="s">
        <v>250</v>
      </c>
    </row>
    <row r="49" spans="1:2" ht="12.75">
      <c r="A49" s="109"/>
      <c r="B49" s="15"/>
    </row>
    <row r="50" spans="1:3" ht="12.75">
      <c r="A50" s="109"/>
      <c r="B50" s="15"/>
      <c r="C50" s="23" t="s">
        <v>251</v>
      </c>
    </row>
    <row r="51" spans="1:3" ht="12.75">
      <c r="A51" s="109"/>
      <c r="B51" s="15"/>
      <c r="C51" s="2" t="s">
        <v>252</v>
      </c>
    </row>
    <row r="52" spans="1:3" ht="12.75">
      <c r="A52" s="109"/>
      <c r="B52" s="15"/>
      <c r="C52" s="49" t="s">
        <v>261</v>
      </c>
    </row>
    <row r="53" spans="1:2" ht="12.75">
      <c r="A53" s="109"/>
      <c r="B53" s="15"/>
    </row>
    <row r="54" spans="1:2" ht="12.75">
      <c r="A54" s="109"/>
      <c r="B54" s="15"/>
    </row>
    <row r="55" spans="1:3" ht="12.75">
      <c r="A55" s="109">
        <v>7</v>
      </c>
      <c r="B55" s="15"/>
      <c r="C55" s="12" t="s">
        <v>57</v>
      </c>
    </row>
    <row r="56" spans="1:2" ht="12.75">
      <c r="A56" s="109"/>
      <c r="B56" s="15"/>
    </row>
    <row r="57" spans="1:3" ht="12.75">
      <c r="A57" s="109"/>
      <c r="B57" s="15"/>
      <c r="C57" s="2" t="s">
        <v>194</v>
      </c>
    </row>
    <row r="58" spans="1:3" ht="12.75">
      <c r="A58" s="109"/>
      <c r="B58" s="15"/>
      <c r="C58" s="2" t="s">
        <v>195</v>
      </c>
    </row>
    <row r="59" spans="1:2" ht="12.75">
      <c r="A59" s="15"/>
      <c r="B59" s="15"/>
    </row>
    <row r="60" spans="1:2" ht="12.75">
      <c r="A60" s="109"/>
      <c r="B60" s="15"/>
    </row>
    <row r="61" spans="1:3" ht="12.75">
      <c r="A61" s="109">
        <v>8</v>
      </c>
      <c r="B61" s="15"/>
      <c r="C61" s="12" t="s">
        <v>58</v>
      </c>
    </row>
    <row r="62" spans="1:2" ht="12.75">
      <c r="A62" s="15"/>
      <c r="B62" s="15"/>
    </row>
    <row r="63" spans="1:3" ht="12.75">
      <c r="A63" s="15"/>
      <c r="B63" s="15"/>
      <c r="C63" s="2" t="s">
        <v>59</v>
      </c>
    </row>
    <row r="64" spans="1:6" ht="12.75">
      <c r="A64" s="15"/>
      <c r="B64" s="15"/>
      <c r="F64" s="3" t="s">
        <v>104</v>
      </c>
    </row>
    <row r="65" spans="1:6" ht="12.75">
      <c r="A65" s="15"/>
      <c r="B65" s="15"/>
      <c r="E65" s="3" t="s">
        <v>7</v>
      </c>
      <c r="F65" s="3" t="s">
        <v>105</v>
      </c>
    </row>
    <row r="66" spans="1:6" ht="12.75">
      <c r="A66" s="15"/>
      <c r="B66" s="15"/>
      <c r="E66" s="13" t="s">
        <v>6</v>
      </c>
      <c r="F66" s="13" t="s">
        <v>6</v>
      </c>
    </row>
    <row r="67" spans="1:6" ht="12.75">
      <c r="A67" s="15"/>
      <c r="B67" s="15"/>
      <c r="E67" s="19"/>
      <c r="F67" s="19"/>
    </row>
    <row r="68" spans="1:6" ht="12.75">
      <c r="A68" s="15"/>
      <c r="B68" s="15"/>
      <c r="C68" s="2" t="s">
        <v>60</v>
      </c>
      <c r="E68" s="19">
        <v>71790</v>
      </c>
      <c r="F68" s="19">
        <v>6944</v>
      </c>
    </row>
    <row r="69" spans="1:6" ht="14.25" customHeight="1">
      <c r="A69" s="15"/>
      <c r="B69" s="15"/>
      <c r="C69" s="2" t="s">
        <v>181</v>
      </c>
      <c r="E69" s="19">
        <v>14450</v>
      </c>
      <c r="F69" s="19">
        <v>-2189</v>
      </c>
    </row>
    <row r="70" spans="1:6" ht="12.75">
      <c r="A70" s="15"/>
      <c r="B70" s="15"/>
      <c r="E70" s="19"/>
      <c r="F70" s="19"/>
    </row>
    <row r="71" spans="1:6" ht="13.5" thickBot="1">
      <c r="A71" s="15"/>
      <c r="B71" s="15"/>
      <c r="E71" s="21">
        <f>SUM(E68:E70)</f>
        <v>86240</v>
      </c>
      <c r="F71" s="21">
        <f>SUM(F68:F70)</f>
        <v>4755</v>
      </c>
    </row>
    <row r="72" ht="13.5" thickTop="1"/>
    <row r="73" spans="1:2" ht="12.75">
      <c r="A73" s="15"/>
      <c r="B73" s="15"/>
    </row>
    <row r="74" spans="1:3" ht="12.75">
      <c r="A74" s="15">
        <v>9</v>
      </c>
      <c r="B74" s="15"/>
      <c r="C74" s="12" t="s">
        <v>61</v>
      </c>
    </row>
    <row r="75" spans="1:2" ht="12.75">
      <c r="A75" s="15"/>
      <c r="B75" s="15"/>
    </row>
    <row r="76" spans="1:3" ht="12.75">
      <c r="A76" s="15"/>
      <c r="B76" s="15"/>
      <c r="C76" s="2" t="s">
        <v>73</v>
      </c>
    </row>
    <row r="77" spans="1:3" ht="12.75">
      <c r="A77" s="15"/>
      <c r="B77" s="15"/>
      <c r="C77" s="2" t="s">
        <v>174</v>
      </c>
    </row>
    <row r="78" spans="1:2" ht="12.75">
      <c r="A78" s="15"/>
      <c r="B78" s="15"/>
    </row>
    <row r="79" spans="1:2" ht="12.75">
      <c r="A79" s="15"/>
      <c r="B79" s="15"/>
    </row>
    <row r="80" spans="1:3" ht="12.75">
      <c r="A80" s="109">
        <v>10</v>
      </c>
      <c r="B80" s="15"/>
      <c r="C80" s="12" t="s">
        <v>62</v>
      </c>
    </row>
    <row r="81" spans="1:2" ht="12.75">
      <c r="A81" s="15"/>
      <c r="B81" s="15"/>
    </row>
    <row r="82" spans="1:3" ht="12.75">
      <c r="A82" s="15"/>
      <c r="B82" s="15"/>
      <c r="C82" s="2" t="s">
        <v>175</v>
      </c>
    </row>
    <row r="83" spans="1:3" ht="12.75">
      <c r="A83" s="15"/>
      <c r="B83" s="15"/>
      <c r="C83" s="2" t="s">
        <v>201</v>
      </c>
    </row>
    <row r="84" spans="1:2" ht="12.75">
      <c r="A84" s="15"/>
      <c r="B84" s="15"/>
    </row>
    <row r="85" spans="1:3" ht="12.75">
      <c r="A85" s="15"/>
      <c r="B85" s="15"/>
      <c r="C85" s="2" t="s">
        <v>212</v>
      </c>
    </row>
    <row r="86" spans="1:3" ht="12.75">
      <c r="A86" s="15"/>
      <c r="B86" s="15"/>
      <c r="C86" s="2" t="s">
        <v>219</v>
      </c>
    </row>
    <row r="87" spans="1:3" ht="12.75">
      <c r="A87" s="15"/>
      <c r="B87" s="15"/>
      <c r="C87" s="2" t="s">
        <v>253</v>
      </c>
    </row>
    <row r="88" spans="1:2" ht="12.75">
      <c r="A88" s="15"/>
      <c r="B88" s="15"/>
    </row>
    <row r="89" spans="1:3" ht="12.75">
      <c r="A89" s="15"/>
      <c r="B89" s="15"/>
      <c r="C89" s="2" t="s">
        <v>202</v>
      </c>
    </row>
    <row r="90" spans="1:3" ht="12.75">
      <c r="A90" s="15"/>
      <c r="B90" s="15"/>
      <c r="C90" s="2" t="s">
        <v>203</v>
      </c>
    </row>
    <row r="91" spans="1:3" ht="12.75">
      <c r="A91" s="15"/>
      <c r="B91" s="15"/>
      <c r="C91" s="2" t="s">
        <v>266</v>
      </c>
    </row>
    <row r="92" spans="1:3" ht="12.75">
      <c r="A92" s="15"/>
      <c r="B92" s="15"/>
      <c r="C92" s="2" t="s">
        <v>267</v>
      </c>
    </row>
    <row r="93" spans="1:3" ht="12.75">
      <c r="A93" s="15"/>
      <c r="B93" s="15"/>
      <c r="C93" s="113"/>
    </row>
    <row r="94" spans="1:2" ht="12.75">
      <c r="A94" s="15"/>
      <c r="B94" s="15"/>
    </row>
    <row r="95" spans="1:3" ht="12.75">
      <c r="A95" s="15">
        <v>11</v>
      </c>
      <c r="B95" s="15"/>
      <c r="C95" s="12" t="s">
        <v>63</v>
      </c>
    </row>
    <row r="96" spans="1:2" ht="12.75">
      <c r="A96" s="15"/>
      <c r="B96" s="15"/>
    </row>
    <row r="97" spans="1:3" ht="12.75">
      <c r="A97" s="15"/>
      <c r="B97" s="15"/>
      <c r="C97" s="2" t="s">
        <v>158</v>
      </c>
    </row>
    <row r="98" spans="1:3" ht="12.75">
      <c r="A98" s="15"/>
      <c r="B98" s="15"/>
      <c r="C98" s="2" t="s">
        <v>72</v>
      </c>
    </row>
    <row r="99" spans="1:2" ht="12.75">
      <c r="A99" s="15"/>
      <c r="B99" s="15"/>
    </row>
    <row r="100" spans="1:2" ht="12.75">
      <c r="A100" s="15"/>
      <c r="B100" s="15"/>
    </row>
    <row r="101" spans="1:3" ht="12.75">
      <c r="A101" s="109">
        <v>12</v>
      </c>
      <c r="B101" s="15"/>
      <c r="C101" s="12" t="s">
        <v>64</v>
      </c>
    </row>
    <row r="102" spans="1:2" ht="12.75">
      <c r="A102" s="15"/>
      <c r="B102" s="15"/>
    </row>
    <row r="103" spans="1:3" ht="12.75">
      <c r="A103" s="15"/>
      <c r="B103" s="15"/>
      <c r="C103" s="23" t="s">
        <v>115</v>
      </c>
    </row>
    <row r="104" spans="1:3" ht="12.75">
      <c r="A104" s="15"/>
      <c r="B104" s="15"/>
      <c r="C104" s="2" t="s">
        <v>116</v>
      </c>
    </row>
    <row r="105" spans="1:2" ht="12.75">
      <c r="A105" s="15"/>
      <c r="B105" s="15"/>
    </row>
    <row r="106" spans="1:3" ht="12.75">
      <c r="A106" s="15"/>
      <c r="B106" s="15"/>
      <c r="C106" s="23" t="s">
        <v>117</v>
      </c>
    </row>
    <row r="107" spans="1:3" ht="12.75">
      <c r="A107" s="15"/>
      <c r="B107" s="15"/>
      <c r="C107" s="2" t="s">
        <v>118</v>
      </c>
    </row>
    <row r="108" spans="1:3" ht="12.75">
      <c r="A108" s="15"/>
      <c r="B108" s="15"/>
      <c r="C108" s="2" t="s">
        <v>200</v>
      </c>
    </row>
    <row r="109" spans="1:2" ht="12.75">
      <c r="A109" s="15"/>
      <c r="B109" s="15"/>
    </row>
    <row r="110" spans="1:3" ht="12.75">
      <c r="A110" s="15"/>
      <c r="B110" s="15"/>
      <c r="C110" s="2" t="s">
        <v>150</v>
      </c>
    </row>
    <row r="111" spans="1:3" ht="12.75">
      <c r="A111" s="15"/>
      <c r="B111" s="15"/>
      <c r="C111" s="2" t="s">
        <v>163</v>
      </c>
    </row>
    <row r="112" spans="1:2" ht="12.75">
      <c r="A112" s="15"/>
      <c r="B112" s="15"/>
    </row>
    <row r="113" spans="1:2" ht="12.75">
      <c r="A113" s="15"/>
      <c r="B113" s="15"/>
    </row>
    <row r="114" spans="1:3" ht="15.75">
      <c r="A114" s="22">
        <v>13</v>
      </c>
      <c r="B114" s="15"/>
      <c r="C114" s="16" t="s">
        <v>149</v>
      </c>
    </row>
    <row r="115" spans="1:3" ht="15.75">
      <c r="A115" s="15"/>
      <c r="B115" s="15"/>
      <c r="C115" s="16" t="s">
        <v>65</v>
      </c>
    </row>
    <row r="116" spans="1:2" ht="12.75">
      <c r="A116" s="15"/>
      <c r="B116" s="15"/>
    </row>
    <row r="117" spans="1:2" ht="12.75">
      <c r="A117" s="15"/>
      <c r="B117" s="15"/>
    </row>
    <row r="118" spans="1:3" ht="13.5">
      <c r="A118" s="112">
        <v>13.1</v>
      </c>
      <c r="B118" s="15"/>
      <c r="C118" s="12" t="s">
        <v>108</v>
      </c>
    </row>
    <row r="119" spans="1:2" ht="12.75">
      <c r="A119" s="15"/>
      <c r="B119" s="15"/>
    </row>
    <row r="120" spans="1:3" ht="12.75">
      <c r="A120" s="15"/>
      <c r="B120" s="15"/>
      <c r="C120" s="2" t="s">
        <v>258</v>
      </c>
    </row>
    <row r="121" spans="1:3" ht="12.75">
      <c r="A121" s="15"/>
      <c r="B121" s="15"/>
      <c r="C121" s="2" t="s">
        <v>242</v>
      </c>
    </row>
    <row r="122" spans="1:3" ht="12.75">
      <c r="A122" s="15"/>
      <c r="B122" s="15"/>
      <c r="C122" s="2" t="s">
        <v>259</v>
      </c>
    </row>
    <row r="123" spans="1:3" ht="12.75">
      <c r="A123" s="15"/>
      <c r="B123" s="15"/>
      <c r="C123" s="2" t="s">
        <v>210</v>
      </c>
    </row>
    <row r="124" spans="1:2" ht="12.75">
      <c r="A124" s="15"/>
      <c r="B124" s="15"/>
    </row>
    <row r="125" spans="1:3" ht="12.75">
      <c r="A125" s="15"/>
      <c r="B125" s="15"/>
      <c r="C125" s="2" t="s">
        <v>209</v>
      </c>
    </row>
    <row r="126" spans="1:2" ht="12.75">
      <c r="A126" s="15"/>
      <c r="B126" s="15"/>
    </row>
    <row r="127" spans="1:2" ht="12.75">
      <c r="A127" s="109"/>
      <c r="B127" s="15"/>
    </row>
    <row r="128" spans="1:3" ht="13.5">
      <c r="A128" s="112">
        <v>13.2</v>
      </c>
      <c r="B128" s="15"/>
      <c r="C128" s="12" t="s">
        <v>83</v>
      </c>
    </row>
    <row r="129" spans="1:2" ht="12.75">
      <c r="A129" s="15"/>
      <c r="B129" s="15"/>
    </row>
    <row r="130" spans="1:3" ht="12.75">
      <c r="A130" s="15"/>
      <c r="B130" s="15"/>
      <c r="C130" s="2" t="s">
        <v>208</v>
      </c>
    </row>
    <row r="131" spans="1:3" ht="12.75">
      <c r="A131" s="15"/>
      <c r="B131" s="15"/>
      <c r="C131" s="2" t="s">
        <v>254</v>
      </c>
    </row>
    <row r="132" spans="1:2" ht="12.75">
      <c r="A132" s="15"/>
      <c r="B132" s="15"/>
    </row>
    <row r="133" spans="1:3" ht="12.75">
      <c r="A133" s="15"/>
      <c r="B133" s="15"/>
      <c r="C133" s="2" t="s">
        <v>257</v>
      </c>
    </row>
    <row r="134" spans="1:3" ht="12.75">
      <c r="A134" s="15"/>
      <c r="B134" s="15"/>
      <c r="C134" s="2" t="s">
        <v>256</v>
      </c>
    </row>
    <row r="135" spans="1:3" ht="12.75">
      <c r="A135" s="15"/>
      <c r="B135" s="15"/>
      <c r="C135" s="2" t="s">
        <v>255</v>
      </c>
    </row>
    <row r="136" spans="1:2" ht="12.75">
      <c r="A136" s="15"/>
      <c r="B136" s="15"/>
    </row>
    <row r="137" spans="1:2" ht="12.75">
      <c r="A137" s="15"/>
      <c r="B137" s="15"/>
    </row>
    <row r="138" spans="1:3" ht="13.5">
      <c r="A138" s="112">
        <v>13.3</v>
      </c>
      <c r="B138" s="15"/>
      <c r="C138" s="12" t="s">
        <v>182</v>
      </c>
    </row>
    <row r="139" spans="1:2" ht="12.75">
      <c r="A139" s="15"/>
      <c r="B139" s="15"/>
    </row>
    <row r="140" spans="1:3" ht="12.75">
      <c r="A140" s="15"/>
      <c r="B140" s="15"/>
      <c r="C140" s="2" t="s">
        <v>180</v>
      </c>
    </row>
    <row r="141" spans="1:3" ht="12.75">
      <c r="A141" s="15"/>
      <c r="B141" s="15"/>
      <c r="C141" s="2" t="s">
        <v>164</v>
      </c>
    </row>
    <row r="142" spans="1:2" ht="12.75">
      <c r="A142" s="15"/>
      <c r="B142" s="15"/>
    </row>
    <row r="143" spans="1:2" ht="12.75">
      <c r="A143" s="15"/>
      <c r="B143" s="15"/>
    </row>
    <row r="144" spans="1:3" ht="13.5">
      <c r="A144" s="17">
        <v>13.4</v>
      </c>
      <c r="B144" s="15"/>
      <c r="C144" s="12" t="s">
        <v>139</v>
      </c>
    </row>
    <row r="145" spans="1:2" ht="12.75">
      <c r="A145" s="15"/>
      <c r="B145" s="15"/>
    </row>
    <row r="146" spans="1:3" ht="12.75">
      <c r="A146" s="15"/>
      <c r="B146" s="15"/>
      <c r="C146" s="2" t="s">
        <v>138</v>
      </c>
    </row>
    <row r="147" spans="1:2" ht="12.75">
      <c r="A147" s="15"/>
      <c r="B147" s="15"/>
    </row>
    <row r="148" spans="1:2" ht="12.75">
      <c r="A148" s="15"/>
      <c r="B148" s="15"/>
    </row>
    <row r="149" spans="1:3" ht="13.5">
      <c r="A149" s="112">
        <v>13.5</v>
      </c>
      <c r="B149" s="15"/>
      <c r="C149" s="12" t="s">
        <v>12</v>
      </c>
    </row>
    <row r="150" spans="1:5" ht="12.75">
      <c r="A150" s="15"/>
      <c r="B150" s="15"/>
      <c r="D150" s="3" t="s">
        <v>66</v>
      </c>
      <c r="E150" s="3" t="s">
        <v>68</v>
      </c>
    </row>
    <row r="151" spans="1:5" ht="12.75">
      <c r="A151" s="15"/>
      <c r="B151" s="15"/>
      <c r="D151" s="3" t="s">
        <v>67</v>
      </c>
      <c r="E151" s="3" t="s">
        <v>5</v>
      </c>
    </row>
    <row r="152" spans="1:5" ht="12.75">
      <c r="A152" s="15"/>
      <c r="B152" s="15"/>
      <c r="D152" s="13" t="s">
        <v>6</v>
      </c>
      <c r="E152" s="13" t="s">
        <v>6</v>
      </c>
    </row>
    <row r="153" spans="1:5" ht="12.75">
      <c r="A153" s="15"/>
      <c r="B153" s="15"/>
      <c r="C153" s="49"/>
      <c r="D153" s="49"/>
      <c r="E153" s="49"/>
    </row>
    <row r="154" spans="1:5" ht="12.75">
      <c r="A154" s="15"/>
      <c r="B154" s="15"/>
      <c r="C154" s="49" t="s">
        <v>1</v>
      </c>
      <c r="D154" s="50">
        <v>148</v>
      </c>
      <c r="E154" s="50">
        <v>295</v>
      </c>
    </row>
    <row r="155" spans="1:5" ht="12.75">
      <c r="A155" s="15"/>
      <c r="B155" s="15"/>
      <c r="C155" s="49" t="s">
        <v>69</v>
      </c>
      <c r="D155" s="50">
        <v>0</v>
      </c>
      <c r="E155" s="50">
        <v>0</v>
      </c>
    </row>
    <row r="156" spans="1:5" ht="13.5" thickBot="1">
      <c r="A156" s="15"/>
      <c r="B156" s="15"/>
      <c r="C156" s="49"/>
      <c r="D156" s="51">
        <f>SUM(D154:D155)</f>
        <v>148</v>
      </c>
      <c r="E156" s="51">
        <f>SUM(E154:E155)</f>
        <v>295</v>
      </c>
    </row>
    <row r="157" spans="1:5" ht="13.5" thickTop="1">
      <c r="A157" s="15"/>
      <c r="B157" s="15"/>
      <c r="C157" s="49"/>
      <c r="D157" s="49"/>
      <c r="E157" s="49"/>
    </row>
    <row r="158" spans="1:3" ht="12.75">
      <c r="A158" s="15"/>
      <c r="B158" s="15"/>
      <c r="C158" s="2" t="s">
        <v>177</v>
      </c>
    </row>
    <row r="159" spans="1:3" ht="12.75">
      <c r="A159" s="15"/>
      <c r="B159" s="15"/>
      <c r="C159" s="2" t="s">
        <v>176</v>
      </c>
    </row>
    <row r="160" spans="1:2" ht="12.75">
      <c r="A160" s="15"/>
      <c r="B160" s="15"/>
    </row>
    <row r="161" spans="1:2" ht="12.75">
      <c r="A161" s="15"/>
      <c r="B161" s="15"/>
    </row>
    <row r="162" spans="1:3" ht="13.5">
      <c r="A162" s="17">
        <v>13.6</v>
      </c>
      <c r="B162" s="15"/>
      <c r="C162" s="12" t="s">
        <v>70</v>
      </c>
    </row>
    <row r="163" spans="1:2" ht="12.75">
      <c r="A163" s="15"/>
      <c r="B163" s="15"/>
    </row>
    <row r="164" spans="1:3" ht="12.75">
      <c r="A164" s="15"/>
      <c r="B164" s="15"/>
      <c r="C164" s="2" t="s">
        <v>74</v>
      </c>
    </row>
    <row r="165" spans="1:3" ht="12.75">
      <c r="A165" s="15"/>
      <c r="B165" s="15"/>
      <c r="C165" s="2" t="s">
        <v>127</v>
      </c>
    </row>
    <row r="166" spans="1:2" ht="12.75">
      <c r="A166" s="15"/>
      <c r="B166" s="15"/>
    </row>
    <row r="167" spans="1:2" ht="12.75">
      <c r="A167" s="15"/>
      <c r="B167" s="15"/>
    </row>
    <row r="168" spans="1:3" ht="13.5">
      <c r="A168" s="17">
        <v>13.7</v>
      </c>
      <c r="B168" s="15"/>
      <c r="C168" s="12" t="s">
        <v>71</v>
      </c>
    </row>
    <row r="169" spans="1:2" ht="12.75">
      <c r="A169" s="15"/>
      <c r="B169" s="15"/>
    </row>
    <row r="170" spans="1:3" ht="12.75">
      <c r="A170" s="15"/>
      <c r="B170" s="15"/>
      <c r="C170" s="2" t="s">
        <v>120</v>
      </c>
    </row>
    <row r="171" spans="1:3" ht="12.75">
      <c r="A171" s="15"/>
      <c r="B171" s="15"/>
      <c r="C171" s="2" t="s">
        <v>72</v>
      </c>
    </row>
    <row r="172" spans="1:2" ht="12.75">
      <c r="A172" s="15"/>
      <c r="B172" s="15"/>
    </row>
    <row r="173" spans="1:2" ht="12.75">
      <c r="A173" s="15"/>
      <c r="B173" s="15"/>
    </row>
    <row r="174" spans="1:3" ht="13.5">
      <c r="A174" s="17">
        <v>13.8</v>
      </c>
      <c r="B174" s="15"/>
      <c r="C174" s="12" t="s">
        <v>121</v>
      </c>
    </row>
    <row r="175" spans="1:2" ht="12.75">
      <c r="A175" s="15"/>
      <c r="B175" s="15"/>
    </row>
    <row r="176" spans="1:3" ht="12.75">
      <c r="A176" s="15"/>
      <c r="B176" s="15"/>
      <c r="C176" s="2" t="s">
        <v>159</v>
      </c>
    </row>
    <row r="177" spans="1:2" ht="12.75">
      <c r="A177" s="15"/>
      <c r="B177" s="15"/>
    </row>
    <row r="178" spans="1:2" ht="12.75">
      <c r="A178" s="15"/>
      <c r="B178" s="15"/>
    </row>
    <row r="179" spans="1:3" ht="13.5">
      <c r="A179" s="112">
        <v>13.9</v>
      </c>
      <c r="B179" s="15"/>
      <c r="C179" s="12" t="s">
        <v>75</v>
      </c>
    </row>
    <row r="180" spans="1:2" ht="12.75">
      <c r="A180" s="15"/>
      <c r="B180" s="15"/>
    </row>
    <row r="181" spans="1:3" ht="12.75">
      <c r="A181" s="15"/>
      <c r="B181" s="15"/>
      <c r="C181" s="2" t="s">
        <v>197</v>
      </c>
    </row>
    <row r="182" spans="1:2" ht="12.75">
      <c r="A182" s="15"/>
      <c r="B182" s="15"/>
    </row>
    <row r="183" spans="1:6" ht="12.75">
      <c r="A183" s="15"/>
      <c r="B183" s="15"/>
      <c r="D183" s="3" t="s">
        <v>76</v>
      </c>
      <c r="E183" s="3" t="s">
        <v>77</v>
      </c>
      <c r="F183" s="3"/>
    </row>
    <row r="184" spans="1:6" ht="12.75">
      <c r="A184" s="15"/>
      <c r="B184" s="15"/>
      <c r="D184" s="3" t="s">
        <v>28</v>
      </c>
      <c r="E184" s="3" t="s">
        <v>28</v>
      </c>
      <c r="F184" s="3" t="s">
        <v>35</v>
      </c>
    </row>
    <row r="185" spans="1:6" ht="12.75">
      <c r="A185" s="15"/>
      <c r="B185" s="15"/>
      <c r="D185" s="13" t="s">
        <v>6</v>
      </c>
      <c r="E185" s="13" t="s">
        <v>6</v>
      </c>
      <c r="F185" s="13" t="s">
        <v>6</v>
      </c>
    </row>
    <row r="186" spans="1:2" ht="12.75">
      <c r="A186" s="15"/>
      <c r="B186" s="15"/>
    </row>
    <row r="187" spans="1:6" ht="12.75">
      <c r="A187" s="15"/>
      <c r="B187" s="15"/>
      <c r="C187" s="2" t="s">
        <v>79</v>
      </c>
      <c r="D187" s="19">
        <v>25399</v>
      </c>
      <c r="E187" s="19">
        <v>6910</v>
      </c>
      <c r="F187" s="19">
        <f>SUM(D187:E187)</f>
        <v>32309</v>
      </c>
    </row>
    <row r="188" spans="1:6" ht="12.75">
      <c r="A188" s="15"/>
      <c r="B188" s="15"/>
      <c r="C188" s="2" t="s">
        <v>78</v>
      </c>
      <c r="D188" s="19">
        <v>7744</v>
      </c>
      <c r="E188" s="19">
        <v>36059</v>
      </c>
      <c r="F188" s="19">
        <f>SUM(D188:E188)</f>
        <v>43803</v>
      </c>
    </row>
    <row r="189" spans="1:6" ht="12.75">
      <c r="A189" s="15"/>
      <c r="B189" s="15"/>
      <c r="D189" s="19"/>
      <c r="E189" s="19"/>
      <c r="F189" s="19"/>
    </row>
    <row r="190" spans="1:6" ht="13.5" thickBot="1">
      <c r="A190" s="15"/>
      <c r="B190" s="15"/>
      <c r="D190" s="21">
        <f>SUM(D187:D188)</f>
        <v>33143</v>
      </c>
      <c r="E190" s="21">
        <f>SUM(E187:E188)</f>
        <v>42969</v>
      </c>
      <c r="F190" s="21">
        <f>SUM(F187:F188)</f>
        <v>76112</v>
      </c>
    </row>
    <row r="191" spans="1:2" ht="13.5" thickTop="1">
      <c r="A191" s="15"/>
      <c r="B191" s="15"/>
    </row>
    <row r="192" spans="1:2" ht="12.75">
      <c r="A192" s="15"/>
      <c r="B192" s="15"/>
    </row>
    <row r="193" spans="1:3" ht="13.5">
      <c r="A193" s="116" t="s">
        <v>84</v>
      </c>
      <c r="B193" s="15"/>
      <c r="C193" s="12" t="s">
        <v>80</v>
      </c>
    </row>
    <row r="194" spans="1:2" ht="12.75">
      <c r="A194" s="15"/>
      <c r="B194" s="15"/>
    </row>
    <row r="195" spans="1:3" ht="12.75">
      <c r="A195" s="15"/>
      <c r="B195" s="15"/>
      <c r="C195" s="2" t="s">
        <v>81</v>
      </c>
    </row>
    <row r="196" spans="1:3" ht="12.75">
      <c r="A196" s="15"/>
      <c r="B196" s="15"/>
      <c r="C196" s="2" t="s">
        <v>147</v>
      </c>
    </row>
    <row r="197" spans="1:3" ht="12.75">
      <c r="A197" s="15"/>
      <c r="B197" s="15"/>
      <c r="C197" s="2" t="s">
        <v>142</v>
      </c>
    </row>
    <row r="198" spans="1:2" ht="13.5" thickBot="1">
      <c r="A198" s="15"/>
      <c r="B198" s="15"/>
    </row>
    <row r="199" spans="1:6" ht="12.75">
      <c r="A199" s="15"/>
      <c r="B199" s="15"/>
      <c r="C199" s="30" t="s">
        <v>143</v>
      </c>
      <c r="D199" s="31" t="s">
        <v>145</v>
      </c>
      <c r="E199" s="32" t="s">
        <v>160</v>
      </c>
      <c r="F199" s="33"/>
    </row>
    <row r="200" spans="1:6" ht="13.5" thickBot="1">
      <c r="A200" s="15"/>
      <c r="B200" s="15"/>
      <c r="C200" s="36" t="s">
        <v>265</v>
      </c>
      <c r="D200" s="37" t="s">
        <v>146</v>
      </c>
      <c r="E200" s="38" t="s">
        <v>240</v>
      </c>
      <c r="F200" s="39" t="s">
        <v>144</v>
      </c>
    </row>
    <row r="201" spans="1:6" ht="12.75">
      <c r="A201" s="15"/>
      <c r="B201" s="15"/>
      <c r="C201" s="46" t="s">
        <v>152</v>
      </c>
      <c r="D201" s="29"/>
      <c r="E201" s="11"/>
      <c r="F201" s="35"/>
    </row>
    <row r="202" spans="1:6" ht="12.75">
      <c r="A202" s="15"/>
      <c r="B202" s="15"/>
      <c r="C202" s="44"/>
      <c r="D202" s="53"/>
      <c r="E202" s="40"/>
      <c r="F202" s="52"/>
    </row>
    <row r="203" spans="1:6" ht="12.75">
      <c r="A203" s="15"/>
      <c r="B203" s="15"/>
      <c r="C203" s="44">
        <v>294960</v>
      </c>
      <c r="D203" s="53">
        <v>3.707</v>
      </c>
      <c r="E203" s="40">
        <f>ROUND(C203*D203,0)</f>
        <v>1093417</v>
      </c>
      <c r="F203" s="52" t="s">
        <v>229</v>
      </c>
    </row>
    <row r="204" spans="1:6" ht="12.75">
      <c r="A204" s="15"/>
      <c r="B204" s="15"/>
      <c r="C204" s="44">
        <v>160000</v>
      </c>
      <c r="D204" s="53">
        <v>3.7335</v>
      </c>
      <c r="E204" s="40">
        <f aca="true" t="shared" si="0" ref="E204:E213">ROUND(C204*D204,0)</f>
        <v>597360</v>
      </c>
      <c r="F204" s="52" t="s">
        <v>230</v>
      </c>
    </row>
    <row r="205" spans="1:6" ht="12.75">
      <c r="A205" s="15"/>
      <c r="B205" s="15"/>
      <c r="C205" s="44">
        <v>261784</v>
      </c>
      <c r="D205" s="53">
        <v>3.7367</v>
      </c>
      <c r="E205" s="40">
        <f t="shared" si="0"/>
        <v>978208</v>
      </c>
      <c r="F205" s="52" t="s">
        <v>239</v>
      </c>
    </row>
    <row r="206" spans="1:6" ht="12.75">
      <c r="A206" s="15"/>
      <c r="B206" s="15"/>
      <c r="C206" s="44">
        <v>320000</v>
      </c>
      <c r="D206" s="53">
        <v>3.7265</v>
      </c>
      <c r="E206" s="40">
        <f t="shared" si="0"/>
        <v>1192480</v>
      </c>
      <c r="F206" s="52" t="s">
        <v>231</v>
      </c>
    </row>
    <row r="207" spans="1:6" ht="12.75">
      <c r="A207" s="15"/>
      <c r="B207" s="15"/>
      <c r="C207" s="44">
        <v>240000</v>
      </c>
      <c r="D207" s="53">
        <v>3.7375</v>
      </c>
      <c r="E207" s="40">
        <f t="shared" si="0"/>
        <v>897000</v>
      </c>
      <c r="F207" s="52" t="s">
        <v>232</v>
      </c>
    </row>
    <row r="208" spans="1:6" ht="12.75">
      <c r="A208" s="15"/>
      <c r="B208" s="15"/>
      <c r="C208" s="44">
        <v>450000</v>
      </c>
      <c r="D208" s="53">
        <v>3.745</v>
      </c>
      <c r="E208" s="40">
        <f t="shared" si="0"/>
        <v>1685250</v>
      </c>
      <c r="F208" s="52" t="s">
        <v>233</v>
      </c>
    </row>
    <row r="209" spans="1:6" ht="12.75">
      <c r="A209" s="15"/>
      <c r="B209" s="15"/>
      <c r="C209" s="44">
        <v>500000</v>
      </c>
      <c r="D209" s="53">
        <v>3.744</v>
      </c>
      <c r="E209" s="40">
        <f t="shared" si="0"/>
        <v>1872000</v>
      </c>
      <c r="F209" s="52" t="s">
        <v>234</v>
      </c>
    </row>
    <row r="210" spans="1:6" ht="12.75">
      <c r="A210" s="15"/>
      <c r="B210" s="15"/>
      <c r="C210" s="44">
        <v>281427.6</v>
      </c>
      <c r="D210" s="53">
        <v>3.6982</v>
      </c>
      <c r="E210" s="40">
        <f t="shared" si="0"/>
        <v>1040776</v>
      </c>
      <c r="F210" s="52" t="s">
        <v>238</v>
      </c>
    </row>
    <row r="211" spans="1:6" ht="12.75">
      <c r="A211" s="15"/>
      <c r="B211" s="15"/>
      <c r="C211" s="44">
        <v>450000</v>
      </c>
      <c r="D211" s="53">
        <v>3.692</v>
      </c>
      <c r="E211" s="40">
        <f t="shared" si="0"/>
        <v>1661400</v>
      </c>
      <c r="F211" s="52" t="s">
        <v>235</v>
      </c>
    </row>
    <row r="212" spans="1:6" ht="12.75">
      <c r="A212" s="15"/>
      <c r="B212" s="15"/>
      <c r="C212" s="44">
        <v>554125</v>
      </c>
      <c r="D212" s="53">
        <v>3.693</v>
      </c>
      <c r="E212" s="40">
        <f t="shared" si="0"/>
        <v>2046384</v>
      </c>
      <c r="F212" s="52" t="s">
        <v>235</v>
      </c>
    </row>
    <row r="213" spans="1:6" ht="12.75">
      <c r="A213" s="15"/>
      <c r="B213" s="15"/>
      <c r="C213" s="44">
        <v>450000</v>
      </c>
      <c r="D213" s="53">
        <v>3.686</v>
      </c>
      <c r="E213" s="40">
        <f t="shared" si="0"/>
        <v>1658700</v>
      </c>
      <c r="F213" s="52" t="s">
        <v>236</v>
      </c>
    </row>
    <row r="214" spans="1:6" ht="12.75">
      <c r="A214" s="15"/>
      <c r="B214" s="15"/>
      <c r="C214" s="44">
        <v>563351.6</v>
      </c>
      <c r="D214" s="53">
        <v>3.688</v>
      </c>
      <c r="E214" s="40">
        <f>+D214*C214</f>
        <v>2077640.7008</v>
      </c>
      <c r="F214" s="52" t="s">
        <v>237</v>
      </c>
    </row>
    <row r="215" spans="1:7" ht="13.5" thickBot="1">
      <c r="A215" s="15"/>
      <c r="B215" s="15"/>
      <c r="C215" s="34"/>
      <c r="D215" s="54"/>
      <c r="E215" s="8"/>
      <c r="F215" s="35"/>
      <c r="G215" s="48"/>
    </row>
    <row r="216" spans="1:6" ht="13.5" thickBot="1">
      <c r="A216" s="15"/>
      <c r="B216" s="15"/>
      <c r="C216" s="45">
        <f>SUM(C202:C215)</f>
        <v>4525648.2</v>
      </c>
      <c r="D216" s="41"/>
      <c r="E216" s="42">
        <f>SUM(E202:E215)</f>
        <v>16800615.7008</v>
      </c>
      <c r="F216" s="43"/>
    </row>
    <row r="217" spans="1:5" ht="12.75">
      <c r="A217" s="15"/>
      <c r="B217" s="15"/>
      <c r="E217" s="47"/>
    </row>
    <row r="218" spans="1:5" ht="12.75">
      <c r="A218" s="15"/>
      <c r="B218" s="15"/>
      <c r="E218" s="47"/>
    </row>
    <row r="219" spans="1:3" ht="13.5">
      <c r="A219" s="17">
        <v>13.11</v>
      </c>
      <c r="B219" s="15"/>
      <c r="C219" s="12" t="s">
        <v>82</v>
      </c>
    </row>
    <row r="220" spans="1:2" ht="12.75">
      <c r="A220" s="15"/>
      <c r="B220" s="15"/>
    </row>
    <row r="221" spans="1:3" ht="12.75">
      <c r="A221" s="15"/>
      <c r="B221" s="15"/>
      <c r="C221" s="2" t="s">
        <v>148</v>
      </c>
    </row>
    <row r="222" spans="1:2" ht="12.75">
      <c r="A222" s="15"/>
      <c r="B222" s="15"/>
    </row>
    <row r="223" spans="1:2" ht="12.75">
      <c r="A223" s="15"/>
      <c r="B223" s="15"/>
    </row>
    <row r="224" spans="1:3" ht="13.5">
      <c r="A224" s="112">
        <v>13.12</v>
      </c>
      <c r="C224" s="12" t="s">
        <v>85</v>
      </c>
    </row>
    <row r="225" spans="1:3" ht="12.75">
      <c r="A225" s="15"/>
      <c r="B225" s="15"/>
      <c r="C225" s="2" t="s">
        <v>260</v>
      </c>
    </row>
    <row r="226" spans="1:3" ht="12.75">
      <c r="A226" s="15"/>
      <c r="B226" s="15"/>
      <c r="C226" s="49" t="s">
        <v>264</v>
      </c>
    </row>
    <row r="227" spans="1:2" ht="12.75">
      <c r="A227" s="15"/>
      <c r="B227" s="15"/>
    </row>
    <row r="228" ht="13.5">
      <c r="A228" s="17"/>
    </row>
    <row r="229" spans="1:3" ht="13.5">
      <c r="A229" s="112">
        <v>13.13</v>
      </c>
      <c r="C229" s="12" t="s">
        <v>111</v>
      </c>
    </row>
    <row r="230" ht="13.5">
      <c r="A230" s="17"/>
    </row>
    <row r="231" spans="1:3" ht="13.5">
      <c r="A231" s="17"/>
      <c r="C231" s="23" t="s">
        <v>119</v>
      </c>
    </row>
    <row r="232" ht="13.5">
      <c r="A232" s="17"/>
    </row>
    <row r="233" spans="1:3" ht="13.5">
      <c r="A233" s="17"/>
      <c r="B233" s="3" t="s">
        <v>112</v>
      </c>
      <c r="C233" s="2" t="s">
        <v>220</v>
      </c>
    </row>
    <row r="234" spans="1:3" ht="13.5">
      <c r="A234" s="17"/>
      <c r="C234" s="2" t="s">
        <v>221</v>
      </c>
    </row>
    <row r="235" ht="13.5">
      <c r="A235" s="17"/>
    </row>
    <row r="236" spans="1:3" ht="13.5">
      <c r="A236" s="17"/>
      <c r="B236" s="3" t="s">
        <v>113</v>
      </c>
      <c r="C236" s="2" t="s">
        <v>222</v>
      </c>
    </row>
    <row r="237" spans="1:3" ht="12.75">
      <c r="A237" s="15"/>
      <c r="C237" s="2" t="s">
        <v>223</v>
      </c>
    </row>
    <row r="238" ht="12.75">
      <c r="A238" s="15"/>
    </row>
    <row r="239" spans="1:4" ht="12.75">
      <c r="A239" s="15"/>
      <c r="D239" s="2" t="s">
        <v>225</v>
      </c>
    </row>
    <row r="240" spans="1:4" ht="12.75">
      <c r="A240" s="15"/>
      <c r="D240" s="2" t="s">
        <v>226</v>
      </c>
    </row>
    <row r="241" spans="1:4" ht="12.75">
      <c r="A241" s="15"/>
      <c r="D241" s="2" t="s">
        <v>227</v>
      </c>
    </row>
    <row r="242" spans="1:4" ht="15">
      <c r="A242" s="15"/>
      <c r="D242" s="115" t="s">
        <v>228</v>
      </c>
    </row>
    <row r="243" spans="1:6" ht="15">
      <c r="A243" s="15"/>
      <c r="D243" s="114"/>
      <c r="F243" s="114"/>
    </row>
    <row r="244" spans="1:4" ht="15">
      <c r="A244" s="15"/>
      <c r="C244" s="68" t="s">
        <v>178</v>
      </c>
      <c r="D244" s="27"/>
    </row>
    <row r="245" spans="3:6" ht="12.75">
      <c r="C245" s="2" t="s">
        <v>140</v>
      </c>
      <c r="D245" s="28">
        <v>79863395</v>
      </c>
      <c r="F245" s="19"/>
    </row>
    <row r="246" spans="3:6" ht="12.75">
      <c r="C246" s="2" t="s">
        <v>141</v>
      </c>
      <c r="D246" s="19">
        <v>79864555</v>
      </c>
      <c r="F246" s="19"/>
    </row>
    <row r="247" spans="4:6" ht="12.75">
      <c r="D247" s="19"/>
      <c r="F247" s="19"/>
    </row>
    <row r="248" spans="3:4" ht="15">
      <c r="C248" s="68" t="s">
        <v>179</v>
      </c>
      <c r="D248" s="27"/>
    </row>
    <row r="249" spans="3:6" ht="12.75">
      <c r="C249" s="2" t="s">
        <v>140</v>
      </c>
      <c r="D249" s="28">
        <v>79865703</v>
      </c>
      <c r="F249" s="28"/>
    </row>
    <row r="250" spans="3:6" ht="12.75">
      <c r="C250" s="2" t="s">
        <v>141</v>
      </c>
      <c r="D250" s="19">
        <v>79865703</v>
      </c>
      <c r="F250" s="19"/>
    </row>
    <row r="252" spans="2:3" ht="12.75">
      <c r="B252" s="3"/>
      <c r="C252" s="23" t="s">
        <v>224</v>
      </c>
    </row>
    <row r="254" ht="12.75">
      <c r="C254" s="49" t="s">
        <v>262</v>
      </c>
    </row>
    <row r="255" ht="12.75">
      <c r="C255" s="2" t="s">
        <v>263</v>
      </c>
    </row>
  </sheetData>
  <printOptions/>
  <pageMargins left="0.5511811023622047" right="0.11811023622047245" top="0.4724409448818898" bottom="0.1968503937007874" header="0" footer="0"/>
  <pageSetup fitToWidth="95" horizontalDpi="600" verticalDpi="600" orientation="portrait" paperSize="9" scale="77" r:id="rId1"/>
  <rowBreaks count="3" manualBreakCount="3">
    <brk id="71" max="12" man="1"/>
    <brk id="141" max="255" man="1"/>
    <brk id="1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TOMISHO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</dc:creator>
  <cp:keywords/>
  <dc:description/>
  <cp:lastModifiedBy>User</cp:lastModifiedBy>
  <cp:lastPrinted>2006-03-23T03:14:26Z</cp:lastPrinted>
  <dcterms:created xsi:type="dcterms:W3CDTF">2002-11-22T07:29:43Z</dcterms:created>
  <dcterms:modified xsi:type="dcterms:W3CDTF">2006-03-23T08:38:28Z</dcterms:modified>
  <cp:category/>
  <cp:version/>
  <cp:contentType/>
  <cp:contentStatus/>
</cp:coreProperties>
</file>