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2910" activeTab="0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'BSheet'!$A$1:$F$54</definedName>
    <definedName name="_xlnm.Print_Area" localSheetId="3">'CashFlow'!$A$1:$E$61</definedName>
    <definedName name="_xlnm.Print_Area" localSheetId="2">'Equity'!$A$1:$J$51</definedName>
    <definedName name="_xlnm.Print_Area" localSheetId="0">'Income'!$A$1:$E$51</definedName>
    <definedName name="_xlnm.Print_Area" localSheetId="4">'Notes'!$A:$IV</definedName>
  </definedNames>
  <calcPr fullCalcOnLoad="1"/>
</workbook>
</file>

<file path=xl/sharedStrings.xml><?xml version="1.0" encoding="utf-8"?>
<sst xmlns="http://schemas.openxmlformats.org/spreadsheetml/2006/main" count="327" uniqueCount="255">
  <si>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</si>
  <si>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</si>
  <si>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</si>
  <si>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</si>
  <si>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</si>
  <si>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</si>
  <si>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</si>
  <si>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</si>
  <si>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</si>
  <si>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</si>
  <si>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</si>
  <si>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</si>
  <si>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</si>
  <si>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</si>
  <si>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</si>
  <si>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(UNAUDITED)</t>
  </si>
  <si>
    <t>(AUDITED)</t>
  </si>
  <si>
    <t>Year As At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</si>
  <si>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</si>
  <si>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</si>
  <si>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</si>
  <si>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</si>
  <si>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</si>
  <si>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</si>
  <si>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</si>
  <si>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</si>
  <si>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</si>
  <si>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</si>
  <si>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</si>
  <si>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</si>
  <si>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</si>
  <si>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</si>
  <si>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</si>
  <si>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</si>
  <si>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</si>
  <si>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</si>
  <si>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</si>
  <si>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</si>
  <si>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</si>
  <si>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</si>
  <si>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Movement during the period</t>
  </si>
  <si>
    <t>(Cumulative)</t>
  </si>
  <si>
    <t>Balance at end of period</t>
  </si>
  <si>
    <t>Net change in current assets</t>
  </si>
  <si>
    <t>Net change in current liabilities</t>
  </si>
  <si>
    <t>Changes in working capital :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</si>
  <si>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</si>
  <si>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</si>
  <si>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</si>
  <si>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</si>
  <si>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</si>
  <si>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</si>
  <si>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</si>
  <si>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</si>
  <si>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</si>
  <si>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</si>
  <si>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</si>
  <si>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</si>
  <si>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The accounting policies and methods of computation adopted by the Group in this interim financial</t>
  </si>
  <si>
    <t>Seasonal or Cyclical Factors</t>
  </si>
  <si>
    <t>Extraordinary and Exceptional Items</t>
  </si>
  <si>
    <t>Dividends Paid</t>
  </si>
  <si>
    <t>Segmental Reporting</t>
  </si>
  <si>
    <t>Analysis by activities :</t>
  </si>
  <si>
    <t>Manufacturing</t>
  </si>
  <si>
    <t>Valuations of Property, Plant and Equipment</t>
  </si>
  <si>
    <t>Material Events Subsequent to the end of the Interim Period</t>
  </si>
  <si>
    <t>Changes in the Composition of the Group</t>
  </si>
  <si>
    <t>Contingent Liabilities</t>
  </si>
  <si>
    <t>Requirements</t>
  </si>
  <si>
    <t>Quarter</t>
  </si>
  <si>
    <t>Under Review</t>
  </si>
  <si>
    <t>Current Year</t>
  </si>
  <si>
    <t>Deferred taxation</t>
  </si>
  <si>
    <t>Profit on Sales of Unquoted Investment and/or Properties</t>
  </si>
  <si>
    <t>Quoted Securities</t>
  </si>
  <si>
    <t>under review.</t>
  </si>
  <si>
    <t>The valuation of property, plant and equipment have been brought forward, without amendment from the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</si>
  <si>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</si>
  <si>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</si>
  <si>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</si>
  <si>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</si>
  <si>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</si>
  <si>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</si>
  <si>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</si>
  <si>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</si>
  <si>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</si>
  <si>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</si>
  <si>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</si>
  <si>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</si>
  <si>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Material Changes in the Quarterly Results Compared to the Results of the Preceding Quarter</t>
  </si>
  <si>
    <t>13.10</t>
  </si>
  <si>
    <t>Dividend</t>
  </si>
  <si>
    <t>Trade and Other Receivables</t>
  </si>
  <si>
    <t>Trade and Other Payables</t>
  </si>
  <si>
    <t>Financed By :</t>
  </si>
  <si>
    <t>Share</t>
  </si>
  <si>
    <t>Premium</t>
  </si>
  <si>
    <t>Currency</t>
  </si>
  <si>
    <t>Translation</t>
  </si>
  <si>
    <t>Changes in Estimates</t>
  </si>
  <si>
    <t>Net Current Liabilities</t>
  </si>
  <si>
    <t>Net Tangible Assets Per Share (RM)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</si>
  <si>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</si>
  <si>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</si>
  <si>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</si>
  <si>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</si>
  <si>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</si>
  <si>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</si>
  <si>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</si>
  <si>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</si>
  <si>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</si>
  <si>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</si>
  <si>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</si>
  <si>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</si>
  <si>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</si>
  <si>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</si>
  <si>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</si>
  <si>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</si>
  <si>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</si>
  <si>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Earnings Per Share</t>
  </si>
  <si>
    <t>a)</t>
  </si>
  <si>
    <t>b)</t>
  </si>
  <si>
    <t>Fixed deposits pledged with licensed banks</t>
  </si>
  <si>
    <t>Group</t>
  </si>
  <si>
    <t>As at the date of this report, there is no contingent liability for the Group, other than disclosed below.</t>
  </si>
  <si>
    <t>Company</t>
  </si>
  <si>
    <t>The Company has contingent liabilities in the form of corporate guarantees given to financial institutions</t>
  </si>
  <si>
    <t>Basic</t>
  </si>
  <si>
    <t>for the individual and cumulative quarter under review.</t>
  </si>
  <si>
    <t>The weighted average number of ordinary shares used as the denominator in calculating basic earnings</t>
  </si>
  <si>
    <t>There were no purchases or disposal of quoted securities for the interim quarter and financial year-to-date</t>
  </si>
  <si>
    <t>Corporate Proposals</t>
  </si>
  <si>
    <t>Debt Securities</t>
  </si>
  <si>
    <t>There were no issuances, cancellations, repurchases, resale and repayments of debt securities</t>
  </si>
  <si>
    <t>for the period under review.</t>
  </si>
  <si>
    <t>Profit/(Loss) Before Tax</t>
  </si>
  <si>
    <t>Profit/(Loss) After Tax</t>
  </si>
  <si>
    <t>Net Profit/(Loss) For The Period</t>
  </si>
  <si>
    <t xml:space="preserve">Prior years adjustments </t>
  </si>
  <si>
    <t>Profit before taxation</t>
  </si>
  <si>
    <t>business for the interim quarter and financial year-to-date under review.</t>
  </si>
  <si>
    <t>The amount used as the numerator in calculating basic earnings per share is net profit for the period</t>
  </si>
  <si>
    <t>Cash generated from/ (used in) operations</t>
  </si>
  <si>
    <t>Preceding Audited Financial Statements</t>
  </si>
  <si>
    <t>SYF RESOURCES BERHAD (Co. No. 364372-H)</t>
  </si>
  <si>
    <t>Cash and cash equivalents included in the cash flow statement comprise the following</t>
  </si>
  <si>
    <t>balance sheet amounts :</t>
  </si>
  <si>
    <t>Cash and bank balances</t>
  </si>
  <si>
    <t>Fixed deposits pledged for bank borrowings</t>
  </si>
  <si>
    <t>Bank overdrafts</t>
  </si>
  <si>
    <t>Less : Fixed deposits pledged for bank borrowings</t>
  </si>
  <si>
    <t>Cash and cash equivalents</t>
  </si>
  <si>
    <t>Not applicable as there was no profit forecast or profit guarantee.</t>
  </si>
  <si>
    <t>Variance of Actual Profit from Profit Forecast or Profit Guarantee</t>
  </si>
  <si>
    <t>Basic : (Note 13.13)</t>
  </si>
  <si>
    <t>per share is :</t>
  </si>
  <si>
    <t>Current Quarter</t>
  </si>
  <si>
    <t>Cumulative Quarter</t>
  </si>
  <si>
    <t>Diluted</t>
  </si>
  <si>
    <t>The diluted earnings per share is not disclosed due to an anti-dilution situation.</t>
  </si>
  <si>
    <t>Reporting and Chapter 9, Part K of the Listing Requirements of Bursa Malaysia Securities Berhad.</t>
  </si>
  <si>
    <t>sales:-</t>
  </si>
  <si>
    <t>Outstanding Contract</t>
  </si>
  <si>
    <t>Expiry Date</t>
  </si>
  <si>
    <t xml:space="preserve">Exchange </t>
  </si>
  <si>
    <t>Rate</t>
  </si>
  <si>
    <t xml:space="preserve">financial statement except for the following forward exchange contracts to sell USD arising from export </t>
  </si>
  <si>
    <t>There is no material litigation or pending litigation as at the date of this interim financial statement.</t>
  </si>
  <si>
    <t>Additional Information required by the Bursa Malaysia Securities Berhad's Listing</t>
  </si>
  <si>
    <t>The Company also has a contingent liability of RM1.5 million in relation to a corporate guarantee given</t>
  </si>
  <si>
    <t>Prior years adjustments</t>
  </si>
  <si>
    <t>USD</t>
  </si>
  <si>
    <t>(The Condensed Consolidated Balance Sheet should be read in conjunction with the Annual Financial</t>
  </si>
  <si>
    <t>(The Condensed Consolidated Income Statement should be read in conjunction with the Annual</t>
  </si>
  <si>
    <t>(The Condensed Consolidated Statement of Changes in Equity should be read in conjunction with the Annual</t>
  </si>
  <si>
    <t>(The Condensed Consolidated Cash Flow Statement should be read in conjunction with the Annual Financial</t>
  </si>
  <si>
    <t>was not subject to any qualification.</t>
  </si>
  <si>
    <t xml:space="preserve">There were no changes in the composition of the Group in the interim financial statement for the period </t>
  </si>
  <si>
    <t>There were no corporate proposals during the quarter under review.</t>
  </si>
  <si>
    <t>report are consistent with those adopted in the annual financial statement for the year ended</t>
  </si>
  <si>
    <t>Equivalent</t>
  </si>
  <si>
    <t>Amt in RM</t>
  </si>
  <si>
    <t>average number</t>
  </si>
  <si>
    <t xml:space="preserve">    of ordinary</t>
  </si>
  <si>
    <t xml:space="preserve"> Total weighted</t>
  </si>
  <si>
    <t xml:space="preserve">        shares</t>
  </si>
  <si>
    <t>Prior year</t>
  </si>
  <si>
    <t>31/07/2005</t>
  </si>
  <si>
    <t>Dividend paid during the period</t>
  </si>
  <si>
    <t>to a financial institution in respect of a subsidiary disposed of previously.</t>
  </si>
  <si>
    <t>of any unforeseen circumstances.</t>
  </si>
  <si>
    <t>Acquisition of subsidiary net of cash acquired</t>
  </si>
  <si>
    <t>For the quarter ended 31 October 2005</t>
  </si>
  <si>
    <t>31/10/2005</t>
  </si>
  <si>
    <t>31/10/2004</t>
  </si>
  <si>
    <t>Financial Report for the year ended 31 July 2005)</t>
  </si>
  <si>
    <t>3 Months</t>
  </si>
  <si>
    <t>As At 31 October 2005</t>
  </si>
  <si>
    <t>Report for the year ended 31 July 2005)</t>
  </si>
  <si>
    <t>3 months quarter ended</t>
  </si>
  <si>
    <t>31 October 2005</t>
  </si>
  <si>
    <t>01 August 2005</t>
  </si>
  <si>
    <t>3 months ended</t>
  </si>
  <si>
    <t xml:space="preserve">Total Group borrowings as at 31 Ocotber 2005 are as follows : </t>
  </si>
  <si>
    <t>The audit report of the most recent annual financial statement for the year ended 31 July 2005</t>
  </si>
  <si>
    <t>as at 18.11.2005</t>
  </si>
  <si>
    <t>19.12.05</t>
  </si>
  <si>
    <t>18.11.05</t>
  </si>
  <si>
    <t>21.11.05</t>
  </si>
  <si>
    <t>30.11.05</t>
  </si>
  <si>
    <t>30.12.05</t>
  </si>
  <si>
    <t>26.12.05</t>
  </si>
  <si>
    <t>29.12.05</t>
  </si>
  <si>
    <t>13.01.06</t>
  </si>
  <si>
    <t>17.01.06</t>
  </si>
  <si>
    <t>18.01.06</t>
  </si>
  <si>
    <t>23.01.06</t>
  </si>
  <si>
    <t>19.04.06</t>
  </si>
  <si>
    <t>Condensed Consolidated Balance Sheet</t>
  </si>
  <si>
    <t>06.12.05</t>
  </si>
  <si>
    <t>21.12.05</t>
  </si>
  <si>
    <t>28.12.05</t>
  </si>
  <si>
    <t>03.04.06</t>
  </si>
  <si>
    <t>18.04.06</t>
  </si>
  <si>
    <t>15.05.06</t>
  </si>
  <si>
    <t>31 October 2004</t>
  </si>
  <si>
    <t>01 August 2004</t>
  </si>
  <si>
    <t>There were no extraordinary and exceptional items of an unusual nature affecting assets, liabilities, equity,</t>
  </si>
  <si>
    <t>net income, or cash flows for the period and interim financial statement under review.</t>
  </si>
  <si>
    <t>There were no dividends paid (aggregate or per share) separately for ordinary shares or other shares for</t>
  </si>
  <si>
    <t>the period under review.</t>
  </si>
  <si>
    <t>previous annual financial statement for the year ended 31 July 2005.</t>
  </si>
  <si>
    <t>There are no material events subsequent to the end of the interim period that have not been reflected</t>
  </si>
  <si>
    <t>in the financial statement for the interim period under review.</t>
  </si>
  <si>
    <t>31 July 2005 and are in compliance with the latest applicable MASB standards.</t>
  </si>
  <si>
    <t>unabsorbed tax losses in previous years and the availability of reinvestment and capital allowances.</t>
  </si>
  <si>
    <t xml:space="preserve">The Group's effective tax rate is lower than the statutory tax rate for the current quarter due to utilisation of </t>
  </si>
  <si>
    <t xml:space="preserve">For the quarter under review, the Group recorded a satisfactory profit after tax and minority interest </t>
  </si>
  <si>
    <t>FY 2006</t>
  </si>
  <si>
    <t>FY 2005</t>
  </si>
  <si>
    <t>of RM2.36 million on the back of an increased turnover of RM46.9 million.</t>
  </si>
  <si>
    <t>The quarter under review showed an improvement of 9% in turnover from RM43.1 million previously to</t>
  </si>
  <si>
    <t>The Group's trading activity, which was reactivated at the end of 2004,  has started to contribute positively</t>
  </si>
  <si>
    <t>to the Group's profitability.</t>
  </si>
  <si>
    <t>RM46.9 million. This was mainly due to the revenue generated from the trading activity.</t>
  </si>
  <si>
    <t>In spite of the continued competitive operating conditions, the Group's profitability remained satisfactory.</t>
  </si>
  <si>
    <t>The Board is optimistic that the Group will continue to remain profitable for the rest of the year in the absence</t>
  </si>
  <si>
    <t>Traditionally the quarter under review is a peak period for the furniture industry.</t>
  </si>
  <si>
    <t>Investment holding, trading and others</t>
  </si>
  <si>
    <t>In the previous quarter, the Board of Directors had proposed a final tax exempt dividend of 1 sen per share</t>
  </si>
  <si>
    <t>amounting to RM798,657/- for the financial year ended 31 July 2005 subject to shareholders' approval</t>
  </si>
  <si>
    <t>at the forthcoming Annual General Meeting.</t>
  </si>
  <si>
    <t>in respect of facilities granted to subsidiary companies amounting to RM36.6 million as at 31 October 2005.</t>
  </si>
  <si>
    <t>Prospects for the Current Financial Year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</si>
</sst>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-* #,##0.0_-;\-* #,##0.0_-;_-* &quot;-&quot;?_-;_-@_-"/>
  </numFmts>
  <fonts count="12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5" fillId="0" borderId="0" xfId="0" applyFont="1" applyAlignment="1" quotePrefix="1">
      <alignment/>
    </xf>
    <xf numFmtId="15" fontId="6" fillId="0" borderId="0" xfId="0" applyNumberFormat="1" applyFont="1" applyAlignment="1" quotePrefix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0" xfId="0" applyFont="1" applyBorder="1" applyAlignment="1">
      <alignment/>
    </xf>
    <xf numFmtId="173" fontId="2" fillId="0" borderId="0" xfId="15" applyNumberFormat="1" applyFont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5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1" fontId="9" fillId="0" borderId="0" xfId="15" applyFont="1" applyAlignment="1" quotePrefix="1">
      <alignment horizontal="center"/>
    </xf>
    <xf numFmtId="173" fontId="2" fillId="0" borderId="0" xfId="15" applyNumberFormat="1" applyFont="1" applyAlignment="1">
      <alignment horizontal="center"/>
    </xf>
    <xf numFmtId="171" fontId="9" fillId="0" borderId="0" xfId="15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3" fontId="2" fillId="0" borderId="18" xfId="15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173" fontId="5" fillId="0" borderId="20" xfId="15" applyNumberFormat="1" applyFont="1" applyBorder="1" applyAlignment="1">
      <alignment horizontal="center"/>
    </xf>
    <xf numFmtId="0" fontId="5" fillId="0" borderId="21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/>
    </xf>
    <xf numFmtId="172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15" applyNumberFormat="1" applyFont="1" applyFill="1" applyAlignment="1">
      <alignment/>
    </xf>
    <xf numFmtId="173" fontId="2" fillId="0" borderId="4" xfId="15" applyNumberFormat="1" applyFont="1" applyFill="1" applyBorder="1" applyAlignment="1">
      <alignment/>
    </xf>
    <xf numFmtId="14" fontId="2" fillId="0" borderId="24" xfId="0" applyNumberFormat="1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75" fontId="2" fillId="0" borderId="18" xfId="15" applyNumberFormat="1" applyFont="1" applyBorder="1" applyAlignment="1" quotePrefix="1">
      <alignment horizontal="center"/>
    </xf>
    <xf numFmtId="175" fontId="2" fillId="0" borderId="7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26" xfId="15" applyNumberFormat="1" applyFont="1" applyBorder="1" applyAlignment="1">
      <alignment/>
    </xf>
    <xf numFmtId="173" fontId="2" fillId="0" borderId="27" xfId="15" applyNumberFormat="1" applyFont="1" applyBorder="1" applyAlignment="1">
      <alignment/>
    </xf>
    <xf numFmtId="173" fontId="2" fillId="0" borderId="28" xfId="15" applyNumberFormat="1" applyFont="1" applyBorder="1" applyAlignment="1">
      <alignment/>
    </xf>
    <xf numFmtId="173" fontId="2" fillId="0" borderId="29" xfId="15" applyNumberFormat="1" applyFont="1" applyBorder="1" applyAlignment="1">
      <alignment/>
    </xf>
    <xf numFmtId="171" fontId="2" fillId="0" borderId="1" xfId="15" applyFont="1" applyBorder="1" applyAlignment="1">
      <alignment/>
    </xf>
    <xf numFmtId="171" fontId="2" fillId="0" borderId="2" xfId="15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73" fontId="2" fillId="0" borderId="3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3" fontId="2" fillId="0" borderId="32" xfId="15" applyNumberFormat="1" applyFont="1" applyBorder="1" applyAlignment="1">
      <alignment horizontal="center" vertical="center"/>
    </xf>
    <xf numFmtId="173" fontId="2" fillId="0" borderId="33" xfId="15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2">
      <selection activeCell="D40" sqref="D40"/>
    </sheetView>
  </sheetViews>
  <sheetFormatPr defaultColWidth="9.140625" defaultRowHeight="12.75"/>
  <cols>
    <col min="1" max="1" width="25.7109375" style="2" customWidth="1"/>
    <col min="2" max="5" width="13.7109375" style="2" customWidth="1"/>
    <col min="6" max="16384" width="9.140625" style="2" customWidth="1"/>
  </cols>
  <sheetData>
    <row r="1" ht="18.75">
      <c r="A1" s="35" t="s">
        <v>145</v>
      </c>
    </row>
    <row r="3" spans="1:4" ht="14.25">
      <c r="A3" s="1" t="s">
        <v>0</v>
      </c>
      <c r="B3" s="1"/>
      <c r="C3" s="1"/>
      <c r="D3" s="1"/>
    </row>
    <row r="4" spans="1:4" ht="14.25">
      <c r="A4" s="1" t="s">
        <v>193</v>
      </c>
      <c r="B4" s="1"/>
      <c r="C4" s="1"/>
      <c r="D4" s="1"/>
    </row>
    <row r="5" spans="1:4" ht="14.25">
      <c r="A5" s="1"/>
      <c r="B5" s="1"/>
      <c r="C5" s="1"/>
      <c r="D5" s="1"/>
    </row>
    <row r="6" ht="13.5" thickBot="1"/>
    <row r="7" spans="2:5" ht="13.5" thickBot="1">
      <c r="B7" s="88" t="s">
        <v>118</v>
      </c>
      <c r="C7" s="89"/>
      <c r="D7" s="88" t="s">
        <v>119</v>
      </c>
      <c r="E7" s="89"/>
    </row>
    <row r="8" spans="2:5" ht="12.75">
      <c r="B8" s="66"/>
      <c r="C8" s="67"/>
      <c r="D8" s="66"/>
      <c r="E8" s="67"/>
    </row>
    <row r="9" spans="2:5" ht="12.75">
      <c r="B9" s="68" t="s">
        <v>239</v>
      </c>
      <c r="C9" s="69" t="s">
        <v>240</v>
      </c>
      <c r="D9" s="68" t="s">
        <v>239</v>
      </c>
      <c r="E9" s="69" t="s">
        <v>240</v>
      </c>
    </row>
    <row r="10" spans="2:5" ht="12.75">
      <c r="B10" s="4" t="s">
        <v>1</v>
      </c>
      <c r="C10" s="5" t="s">
        <v>2</v>
      </c>
      <c r="D10" s="6" t="s">
        <v>197</v>
      </c>
      <c r="E10" s="7" t="s">
        <v>197</v>
      </c>
    </row>
    <row r="11" spans="2:5" ht="12.75">
      <c r="B11" s="4" t="s">
        <v>3</v>
      </c>
      <c r="C11" s="5" t="s">
        <v>3</v>
      </c>
      <c r="D11" s="4" t="s">
        <v>4</v>
      </c>
      <c r="E11" s="5" t="s">
        <v>4</v>
      </c>
    </row>
    <row r="12" spans="2:5" ht="12.75">
      <c r="B12" s="6" t="s">
        <v>194</v>
      </c>
      <c r="C12" s="7" t="s">
        <v>195</v>
      </c>
      <c r="D12" s="4" t="s">
        <v>5</v>
      </c>
      <c r="E12" s="5" t="s">
        <v>5</v>
      </c>
    </row>
    <row r="13" spans="2:5" ht="13.5" thickBot="1">
      <c r="B13" s="30"/>
      <c r="C13" s="31"/>
      <c r="D13" s="32"/>
      <c r="E13" s="33"/>
    </row>
    <row r="14" spans="2:5" ht="12.75">
      <c r="B14" s="9" t="s">
        <v>6</v>
      </c>
      <c r="C14" s="10" t="s">
        <v>6</v>
      </c>
      <c r="D14" s="9" t="s">
        <v>6</v>
      </c>
      <c r="E14" s="10" t="s">
        <v>6</v>
      </c>
    </row>
    <row r="15" spans="2:5" ht="12.75">
      <c r="B15" s="66"/>
      <c r="C15" s="67"/>
      <c r="D15" s="66"/>
      <c r="E15" s="67"/>
    </row>
    <row r="16" spans="1:5" ht="12.75">
      <c r="A16" s="2" t="s">
        <v>7</v>
      </c>
      <c r="B16" s="70">
        <v>46868</v>
      </c>
      <c r="C16" s="71">
        <v>44670</v>
      </c>
      <c r="D16" s="70">
        <v>46868</v>
      </c>
      <c r="E16" s="71">
        <v>44670</v>
      </c>
    </row>
    <row r="17" spans="2:5" ht="12.75">
      <c r="B17" s="70"/>
      <c r="C17" s="71"/>
      <c r="D17" s="70"/>
      <c r="E17" s="71"/>
    </row>
    <row r="18" spans="1:5" ht="12.75">
      <c r="A18" s="2" t="s">
        <v>8</v>
      </c>
      <c r="B18" s="70">
        <f>-39824-3555</f>
        <v>-43379</v>
      </c>
      <c r="C18" s="71">
        <v>-42334</v>
      </c>
      <c r="D18" s="70">
        <f>-39824-3555</f>
        <v>-43379</v>
      </c>
      <c r="E18" s="71">
        <v>-42334</v>
      </c>
    </row>
    <row r="19" spans="2:5" ht="12.75">
      <c r="B19" s="70"/>
      <c r="C19" s="71"/>
      <c r="D19" s="70"/>
      <c r="E19" s="71"/>
    </row>
    <row r="20" spans="1:5" ht="12.75">
      <c r="A20" s="2" t="s">
        <v>9</v>
      </c>
      <c r="B20" s="70">
        <v>196</v>
      </c>
      <c r="C20" s="71">
        <v>315</v>
      </c>
      <c r="D20" s="70">
        <v>196</v>
      </c>
      <c r="E20" s="71">
        <v>315</v>
      </c>
    </row>
    <row r="21" spans="2:5" ht="12.75">
      <c r="B21" s="72"/>
      <c r="C21" s="73"/>
      <c r="D21" s="72"/>
      <c r="E21" s="73"/>
    </row>
    <row r="22" spans="1:5" ht="12.75">
      <c r="A22" s="2" t="s">
        <v>109</v>
      </c>
      <c r="B22" s="70">
        <f>B16+B18+B20</f>
        <v>3685</v>
      </c>
      <c r="C22" s="71">
        <f>C16+C18+C20</f>
        <v>2651</v>
      </c>
      <c r="D22" s="70">
        <f>D16+D18+D20</f>
        <v>3685</v>
      </c>
      <c r="E22" s="71">
        <f>E16+E18+E20</f>
        <v>2651</v>
      </c>
    </row>
    <row r="23" spans="2:5" ht="12.75">
      <c r="B23" s="70"/>
      <c r="C23" s="71"/>
      <c r="D23" s="70"/>
      <c r="E23" s="71"/>
    </row>
    <row r="24" spans="1:5" ht="12.75">
      <c r="A24" s="2" t="s">
        <v>10</v>
      </c>
      <c r="B24" s="70">
        <v>-1060</v>
      </c>
      <c r="C24" s="71">
        <v>-719</v>
      </c>
      <c r="D24" s="70">
        <v>-1060</v>
      </c>
      <c r="E24" s="71">
        <v>-719</v>
      </c>
    </row>
    <row r="25" spans="2:5" ht="12.75">
      <c r="B25" s="70"/>
      <c r="C25" s="71"/>
      <c r="D25" s="70"/>
      <c r="E25" s="71"/>
    </row>
    <row r="26" spans="1:5" ht="12.75">
      <c r="A26" s="2" t="s">
        <v>11</v>
      </c>
      <c r="B26" s="70">
        <v>0</v>
      </c>
      <c r="C26" s="71">
        <v>0</v>
      </c>
      <c r="D26" s="70">
        <v>0</v>
      </c>
      <c r="E26" s="71">
        <v>0</v>
      </c>
    </row>
    <row r="27" spans="2:5" ht="12.75">
      <c r="B27" s="72"/>
      <c r="C27" s="73"/>
      <c r="D27" s="72"/>
      <c r="E27" s="73"/>
    </row>
    <row r="28" spans="1:5" ht="12.75">
      <c r="A28" s="2" t="s">
        <v>136</v>
      </c>
      <c r="B28" s="70">
        <f>B22+B24+B26</f>
        <v>2625</v>
      </c>
      <c r="C28" s="71">
        <f>C22+C24+C26</f>
        <v>1932</v>
      </c>
      <c r="D28" s="70">
        <f>D22+D24+D26</f>
        <v>2625</v>
      </c>
      <c r="E28" s="71">
        <f>E22+E24+E26</f>
        <v>1932</v>
      </c>
    </row>
    <row r="29" spans="2:5" ht="12.75">
      <c r="B29" s="70"/>
      <c r="C29" s="71"/>
      <c r="D29" s="70"/>
      <c r="E29" s="71"/>
    </row>
    <row r="30" spans="1:5" ht="12.75">
      <c r="A30" s="2" t="s">
        <v>12</v>
      </c>
      <c r="B30" s="70">
        <v>-147</v>
      </c>
      <c r="C30" s="71">
        <v>-90</v>
      </c>
      <c r="D30" s="70">
        <v>-147</v>
      </c>
      <c r="E30" s="71">
        <v>-90</v>
      </c>
    </row>
    <row r="31" spans="2:5" ht="12.75">
      <c r="B31" s="72"/>
      <c r="C31" s="73"/>
      <c r="D31" s="72"/>
      <c r="E31" s="73"/>
    </row>
    <row r="32" spans="1:5" ht="12.75">
      <c r="A32" s="2" t="s">
        <v>137</v>
      </c>
      <c r="B32" s="70">
        <f>B28+B30</f>
        <v>2478</v>
      </c>
      <c r="C32" s="71">
        <f>C28+C30</f>
        <v>1842</v>
      </c>
      <c r="D32" s="70">
        <f>D28+D30</f>
        <v>2478</v>
      </c>
      <c r="E32" s="71">
        <f>E28+E30</f>
        <v>1842</v>
      </c>
    </row>
    <row r="33" spans="2:5" ht="12.75">
      <c r="B33" s="70"/>
      <c r="C33" s="71"/>
      <c r="D33" s="70"/>
      <c r="E33" s="71"/>
    </row>
    <row r="34" spans="1:5" ht="12.75">
      <c r="A34" s="2" t="s">
        <v>13</v>
      </c>
      <c r="B34" s="70">
        <v>-115</v>
      </c>
      <c r="C34" s="71">
        <v>0</v>
      </c>
      <c r="D34" s="70">
        <v>-115</v>
      </c>
      <c r="E34" s="71">
        <v>0</v>
      </c>
    </row>
    <row r="35" spans="2:5" ht="12.75">
      <c r="B35" s="70"/>
      <c r="C35" s="71"/>
      <c r="D35" s="70"/>
      <c r="E35" s="71"/>
    </row>
    <row r="36" spans="1:5" ht="13.5" thickBot="1">
      <c r="A36" s="2" t="s">
        <v>138</v>
      </c>
      <c r="B36" s="74">
        <f>B32+B34</f>
        <v>2363</v>
      </c>
      <c r="C36" s="75">
        <f>C32+C34</f>
        <v>1842</v>
      </c>
      <c r="D36" s="74">
        <f>D32+D34</f>
        <v>2363</v>
      </c>
      <c r="E36" s="75">
        <f>E32+E34</f>
        <v>1842</v>
      </c>
    </row>
    <row r="37" spans="2:5" ht="13.5" thickTop="1">
      <c r="B37" s="66"/>
      <c r="C37" s="67"/>
      <c r="D37" s="66"/>
      <c r="E37" s="67"/>
    </row>
    <row r="38" spans="2:5" ht="12.75">
      <c r="B38" s="66"/>
      <c r="C38" s="67"/>
      <c r="D38" s="66"/>
      <c r="E38" s="67"/>
    </row>
    <row r="39" spans="1:5" ht="12.75">
      <c r="A39" s="2" t="s">
        <v>14</v>
      </c>
      <c r="B39" s="66"/>
      <c r="C39" s="67"/>
      <c r="D39" s="66"/>
      <c r="E39" s="67"/>
    </row>
    <row r="40" spans="1:5" ht="12.75">
      <c r="A40" s="2" t="s">
        <v>155</v>
      </c>
      <c r="B40" s="76">
        <f>+B36/Notes!D238*1000*100</f>
        <v>2.9587168349347657</v>
      </c>
      <c r="C40" s="77">
        <v>2.31</v>
      </c>
      <c r="D40" s="76">
        <f>+D36/Notes!D238*1000*100</f>
        <v>2.9587168349347657</v>
      </c>
      <c r="E40" s="77">
        <v>2.31</v>
      </c>
    </row>
    <row r="41" spans="2:5" ht="12.75">
      <c r="B41" s="66"/>
      <c r="C41" s="67"/>
      <c r="D41" s="66"/>
      <c r="E41" s="67"/>
    </row>
    <row r="42" spans="2:5" ht="13.5" thickBot="1">
      <c r="B42" s="78"/>
      <c r="C42" s="79"/>
      <c r="D42" s="78"/>
      <c r="E42" s="79"/>
    </row>
    <row r="45" ht="13.5">
      <c r="A45" s="8" t="s">
        <v>174</v>
      </c>
    </row>
    <row r="46" ht="13.5">
      <c r="A46" s="8" t="s">
        <v>196</v>
      </c>
    </row>
  </sheetData>
  <mergeCells count="2">
    <mergeCell ref="B7:C7"/>
    <mergeCell ref="D7:E7"/>
  </mergeCells>
  <printOptions/>
  <pageMargins left="0.7480314960629921" right="0.1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0">
      <selection activeCell="C51" sqref="C51"/>
    </sheetView>
  </sheetViews>
  <sheetFormatPr defaultColWidth="9.140625" defaultRowHeight="12.75"/>
  <cols>
    <col min="1" max="1" width="3.7109375" style="2" customWidth="1"/>
    <col min="2" max="2" width="42.7109375" style="2" customWidth="1"/>
    <col min="3" max="3" width="13.7109375" style="2" customWidth="1"/>
    <col min="4" max="4" width="3.7109375" style="2" customWidth="1"/>
    <col min="5" max="5" width="13.7109375" style="2" customWidth="1"/>
    <col min="6" max="16384" width="9.140625" style="2" customWidth="1"/>
  </cols>
  <sheetData>
    <row r="1" spans="1:2" ht="18.75">
      <c r="A1" s="35" t="s">
        <v>145</v>
      </c>
      <c r="B1" s="1"/>
    </row>
    <row r="3" spans="1:2" ht="14.25">
      <c r="A3" s="1" t="s">
        <v>219</v>
      </c>
      <c r="B3" s="1"/>
    </row>
    <row r="4" spans="1:2" ht="14.25">
      <c r="A4" s="1" t="s">
        <v>198</v>
      </c>
      <c r="B4" s="1"/>
    </row>
    <row r="5" ht="12.75">
      <c r="E5" s="59"/>
    </row>
    <row r="6" spans="3:5" ht="12.75">
      <c r="C6" s="3" t="s">
        <v>15</v>
      </c>
      <c r="D6" s="3"/>
      <c r="E6" s="3" t="s">
        <v>16</v>
      </c>
    </row>
    <row r="7" spans="3:5" ht="12.75">
      <c r="C7" s="11" t="s">
        <v>17</v>
      </c>
      <c r="D7" s="11"/>
      <c r="E7" s="11" t="s">
        <v>17</v>
      </c>
    </row>
    <row r="8" spans="3:5" ht="12.75">
      <c r="C8" s="12" t="s">
        <v>194</v>
      </c>
      <c r="D8" s="12"/>
      <c r="E8" s="12" t="s">
        <v>188</v>
      </c>
    </row>
    <row r="9" spans="3:5" ht="12.75">
      <c r="C9" s="13" t="s">
        <v>6</v>
      </c>
      <c r="D9" s="13"/>
      <c r="E9" s="13" t="s">
        <v>6</v>
      </c>
    </row>
    <row r="10" spans="1:4" ht="12.75">
      <c r="A10" s="14"/>
      <c r="B10" s="14"/>
      <c r="C10" s="14"/>
      <c r="D10" s="14"/>
    </row>
    <row r="11" spans="1:5" ht="12.75">
      <c r="A11" s="14" t="s">
        <v>18</v>
      </c>
      <c r="B11" s="14"/>
      <c r="C11" s="34">
        <v>106337</v>
      </c>
      <c r="D11" s="34"/>
      <c r="E11" s="25">
        <v>102061</v>
      </c>
    </row>
    <row r="12" spans="1:5" ht="12.75">
      <c r="A12" s="14"/>
      <c r="B12" s="14"/>
      <c r="C12" s="34"/>
      <c r="D12" s="34"/>
      <c r="E12" s="25"/>
    </row>
    <row r="13" spans="1:5" ht="12.75">
      <c r="A13" s="14" t="s">
        <v>19</v>
      </c>
      <c r="B13" s="14"/>
      <c r="C13" s="34">
        <v>14058</v>
      </c>
      <c r="D13" s="34"/>
      <c r="E13" s="25">
        <v>14249</v>
      </c>
    </row>
    <row r="14" spans="1:5" ht="12.75">
      <c r="A14" s="14"/>
      <c r="B14" s="14"/>
      <c r="C14" s="34"/>
      <c r="D14" s="34"/>
      <c r="E14" s="25"/>
    </row>
    <row r="15" spans="1:5" ht="12.75">
      <c r="A15" s="14" t="s">
        <v>20</v>
      </c>
      <c r="B15" s="14"/>
      <c r="C15" s="34">
        <v>0</v>
      </c>
      <c r="D15" s="34"/>
      <c r="E15" s="25">
        <v>0</v>
      </c>
    </row>
    <row r="16" spans="1:5" ht="12.75">
      <c r="A16" s="14"/>
      <c r="B16" s="14"/>
      <c r="C16" s="34"/>
      <c r="D16" s="34"/>
      <c r="E16" s="25"/>
    </row>
    <row r="17" spans="1:5" ht="12.75">
      <c r="A17" s="14" t="s">
        <v>21</v>
      </c>
      <c r="B17" s="14"/>
      <c r="C17" s="34">
        <v>3500</v>
      </c>
      <c r="D17" s="34"/>
      <c r="E17" s="25">
        <v>0</v>
      </c>
    </row>
    <row r="18" spans="1:5" ht="12.75">
      <c r="A18" s="14"/>
      <c r="B18" s="14"/>
      <c r="C18" s="34"/>
      <c r="D18" s="34"/>
      <c r="E18" s="25"/>
    </row>
    <row r="19" spans="1:5" ht="12.75">
      <c r="A19" s="24" t="s">
        <v>22</v>
      </c>
      <c r="B19" s="14"/>
      <c r="C19" s="34"/>
      <c r="D19" s="34"/>
      <c r="E19" s="25"/>
    </row>
    <row r="20" spans="1:5" ht="12.75">
      <c r="A20" s="14"/>
      <c r="B20" s="14" t="s">
        <v>23</v>
      </c>
      <c r="C20" s="25">
        <v>37401</v>
      </c>
      <c r="D20" s="25"/>
      <c r="E20" s="25">
        <v>38763</v>
      </c>
    </row>
    <row r="21" spans="1:5" ht="12.75">
      <c r="A21" s="14"/>
      <c r="B21" s="14" t="s">
        <v>93</v>
      </c>
      <c r="C21" s="25">
        <v>33625</v>
      </c>
      <c r="D21" s="25"/>
      <c r="E21" s="25">
        <v>24092</v>
      </c>
    </row>
    <row r="22" spans="1:5" ht="12.75">
      <c r="A22" s="14"/>
      <c r="B22" s="14" t="s">
        <v>24</v>
      </c>
      <c r="C22" s="25">
        <v>5653</v>
      </c>
      <c r="D22" s="25"/>
      <c r="E22" s="25">
        <v>2969</v>
      </c>
    </row>
    <row r="23" spans="1:5" ht="12.75">
      <c r="A23" s="14"/>
      <c r="B23" s="14"/>
      <c r="C23" s="80">
        <f>SUM(C20:C22)</f>
        <v>76679</v>
      </c>
      <c r="D23" s="25"/>
      <c r="E23" s="80">
        <f>SUM(E20:E22)</f>
        <v>65824</v>
      </c>
    </row>
    <row r="24" spans="1:5" ht="12.75">
      <c r="A24" s="14"/>
      <c r="B24" s="14"/>
      <c r="C24" s="25"/>
      <c r="D24" s="25"/>
      <c r="E24" s="25"/>
    </row>
    <row r="25" spans="1:5" ht="12.75">
      <c r="A25" s="24" t="s">
        <v>25</v>
      </c>
      <c r="B25" s="14"/>
      <c r="C25" s="25"/>
      <c r="D25" s="25"/>
      <c r="E25" s="25"/>
    </row>
    <row r="26" spans="1:5" ht="12.75">
      <c r="A26" s="14"/>
      <c r="B26" s="14" t="s">
        <v>94</v>
      </c>
      <c r="C26" s="25">
        <v>26421</v>
      </c>
      <c r="D26" s="25"/>
      <c r="E26" s="25">
        <v>26836</v>
      </c>
    </row>
    <row r="27" spans="1:5" ht="12.75">
      <c r="A27" s="14"/>
      <c r="B27" s="14" t="s">
        <v>31</v>
      </c>
      <c r="C27" s="25">
        <v>27397</v>
      </c>
      <c r="D27" s="25"/>
      <c r="E27" s="25">
        <v>45637</v>
      </c>
    </row>
    <row r="28" spans="2:5" ht="12.75">
      <c r="B28" s="2" t="s">
        <v>12</v>
      </c>
      <c r="C28" s="25">
        <v>509</v>
      </c>
      <c r="D28" s="25"/>
      <c r="E28" s="25">
        <v>508</v>
      </c>
    </row>
    <row r="29" spans="3:5" ht="12.75">
      <c r="C29" s="80">
        <f>SUM(C26:C28)</f>
        <v>54327</v>
      </c>
      <c r="D29" s="25"/>
      <c r="E29" s="80">
        <f>SUM(E26:E28)</f>
        <v>72981</v>
      </c>
    </row>
    <row r="30" spans="3:5" ht="12.75">
      <c r="C30" s="25"/>
      <c r="D30" s="25"/>
      <c r="E30" s="25"/>
    </row>
    <row r="31" spans="1:5" ht="12.75">
      <c r="A31" s="2" t="s">
        <v>101</v>
      </c>
      <c r="C31" s="25">
        <f>C23-C29</f>
        <v>22352</v>
      </c>
      <c r="D31" s="81"/>
      <c r="E31" s="25">
        <f>E23-E29</f>
        <v>-7157</v>
      </c>
    </row>
    <row r="32" spans="3:5" ht="12.75">
      <c r="C32" s="25"/>
      <c r="D32" s="25"/>
      <c r="E32" s="25"/>
    </row>
    <row r="33" spans="3:5" ht="13.5" thickBot="1">
      <c r="C33" s="27">
        <f>C11+C13+C15+C17+C31</f>
        <v>146247</v>
      </c>
      <c r="D33" s="25"/>
      <c r="E33" s="27">
        <f>E11+E13+E15+E17+E31</f>
        <v>109153</v>
      </c>
    </row>
    <row r="34" spans="3:5" ht="13.5" thickTop="1">
      <c r="C34" s="25"/>
      <c r="D34" s="25"/>
      <c r="E34" s="25"/>
    </row>
    <row r="35" spans="1:5" ht="12.75">
      <c r="A35" s="2" t="s">
        <v>95</v>
      </c>
      <c r="C35" s="25"/>
      <c r="D35" s="25"/>
      <c r="E35" s="25"/>
    </row>
    <row r="36" spans="1:5" ht="12.75">
      <c r="A36" s="2" t="s">
        <v>26</v>
      </c>
      <c r="C36" s="25">
        <v>79866</v>
      </c>
      <c r="D36" s="25"/>
      <c r="E36" s="25">
        <v>79866</v>
      </c>
    </row>
    <row r="37" spans="1:5" ht="12.75">
      <c r="A37" s="2" t="s">
        <v>27</v>
      </c>
      <c r="C37" s="26">
        <f>+Equity!D25+Equity!F25+Equity!H25</f>
        <v>17760</v>
      </c>
      <c r="D37" s="25"/>
      <c r="E37" s="26">
        <v>15408</v>
      </c>
    </row>
    <row r="38" spans="1:5" ht="12.75">
      <c r="A38" s="2" t="s">
        <v>28</v>
      </c>
      <c r="C38" s="25">
        <f>SUM(C36:C37)</f>
        <v>97626</v>
      </c>
      <c r="D38" s="25"/>
      <c r="E38" s="25">
        <f>SUM(E36:E37)</f>
        <v>95274</v>
      </c>
    </row>
    <row r="39" spans="3:5" ht="12.75">
      <c r="C39" s="25"/>
      <c r="D39" s="25"/>
      <c r="E39" s="25"/>
    </row>
    <row r="40" spans="1:5" ht="12.75">
      <c r="A40" s="2" t="s">
        <v>29</v>
      </c>
      <c r="C40" s="25">
        <v>881</v>
      </c>
      <c r="D40" s="25"/>
      <c r="E40" s="25">
        <v>766</v>
      </c>
    </row>
    <row r="41" spans="1:5" ht="12.75">
      <c r="A41" s="29" t="s">
        <v>30</v>
      </c>
      <c r="C41" s="25"/>
      <c r="D41" s="25"/>
      <c r="E41" s="25"/>
    </row>
    <row r="42" spans="2:5" ht="12.75">
      <c r="B42" s="2" t="s">
        <v>31</v>
      </c>
      <c r="C42" s="25">
        <v>43484</v>
      </c>
      <c r="D42" s="25"/>
      <c r="E42" s="25">
        <v>8857</v>
      </c>
    </row>
    <row r="43" spans="2:5" ht="12.75">
      <c r="B43" s="2" t="s">
        <v>32</v>
      </c>
      <c r="C43" s="25">
        <v>4256</v>
      </c>
      <c r="D43" s="25"/>
      <c r="E43" s="25">
        <f>5556-1300</f>
        <v>4256</v>
      </c>
    </row>
    <row r="44" spans="3:5" ht="12.75">
      <c r="C44" s="25"/>
      <c r="D44" s="25"/>
      <c r="E44" s="25"/>
    </row>
    <row r="45" spans="3:5" ht="13.5" thickBot="1">
      <c r="C45" s="27">
        <f>SUM(C38:C43)</f>
        <v>146247</v>
      </c>
      <c r="D45" s="25"/>
      <c r="E45" s="27">
        <f>SUM(E38:E43)</f>
        <v>109153</v>
      </c>
    </row>
    <row r="46" spans="3:5" ht="13.5" thickTop="1">
      <c r="C46" s="25"/>
      <c r="D46" s="25"/>
      <c r="E46" s="25"/>
    </row>
    <row r="47" spans="2:5" ht="12.75">
      <c r="B47" s="15" t="s">
        <v>102</v>
      </c>
      <c r="C47" s="82">
        <f>(C38-C13)/C36</f>
        <v>1.0463526406731274</v>
      </c>
      <c r="D47" s="25"/>
      <c r="E47" s="82">
        <f>(E38-E13)/E36</f>
        <v>1.0145118072771893</v>
      </c>
    </row>
    <row r="48" spans="2:5" ht="12.75">
      <c r="B48" s="15"/>
      <c r="C48" s="82"/>
      <c r="D48" s="25"/>
      <c r="E48" s="82"/>
    </row>
    <row r="50" ht="13.5">
      <c r="A50" s="8" t="s">
        <v>173</v>
      </c>
    </row>
    <row r="51" ht="13.5">
      <c r="A51" s="8" t="s">
        <v>199</v>
      </c>
    </row>
  </sheetData>
  <printOptions/>
  <pageMargins left="0.7480314960629921" right="0.11811023622047245" top="0.98425196850393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8">
      <selection activeCell="J25" sqref="J25:J26"/>
    </sheetView>
  </sheetViews>
  <sheetFormatPr defaultColWidth="9.140625" defaultRowHeight="12.75"/>
  <cols>
    <col min="1" max="1" width="28.28125" style="2" customWidth="1"/>
    <col min="2" max="2" width="12.7109375" style="2" customWidth="1"/>
    <col min="3" max="3" width="1.7109375" style="2" customWidth="1"/>
    <col min="4" max="4" width="12.7109375" style="2" customWidth="1"/>
    <col min="5" max="5" width="1.7109375" style="2" customWidth="1"/>
    <col min="6" max="6" width="12.7109375" style="2" customWidth="1"/>
    <col min="7" max="7" width="1.8515625" style="2" customWidth="1"/>
    <col min="8" max="8" width="12.7109375" style="2" customWidth="1"/>
    <col min="9" max="9" width="1.7109375" style="2" customWidth="1"/>
    <col min="10" max="10" width="12.7109375" style="2" customWidth="1"/>
    <col min="11" max="16384" width="9.140625" style="2" customWidth="1"/>
  </cols>
  <sheetData>
    <row r="1" spans="1:3" ht="18.75">
      <c r="A1" s="35" t="s">
        <v>145</v>
      </c>
      <c r="B1" s="1"/>
      <c r="C1" s="1"/>
    </row>
    <row r="3" spans="1:3" ht="14.25">
      <c r="A3" s="1" t="s">
        <v>33</v>
      </c>
      <c r="B3" s="1"/>
      <c r="C3" s="1"/>
    </row>
    <row r="4" spans="1:3" ht="14.25">
      <c r="A4" s="1" t="s">
        <v>193</v>
      </c>
      <c r="B4" s="1"/>
      <c r="C4" s="1"/>
    </row>
    <row r="6" ht="12.75">
      <c r="F6" s="3" t="s">
        <v>98</v>
      </c>
    </row>
    <row r="7" spans="2:10" ht="12.75">
      <c r="B7" s="3" t="s">
        <v>34</v>
      </c>
      <c r="C7" s="3"/>
      <c r="D7" s="3" t="s">
        <v>96</v>
      </c>
      <c r="E7" s="3"/>
      <c r="F7" s="3" t="s">
        <v>99</v>
      </c>
      <c r="G7" s="3"/>
      <c r="H7" s="3" t="s">
        <v>37</v>
      </c>
      <c r="I7" s="3"/>
      <c r="J7" s="3"/>
    </row>
    <row r="8" spans="2:10" ht="12.75">
      <c r="B8" s="3" t="s">
        <v>35</v>
      </c>
      <c r="C8" s="3"/>
      <c r="D8" s="3" t="s">
        <v>97</v>
      </c>
      <c r="E8" s="3"/>
      <c r="F8" s="3" t="s">
        <v>36</v>
      </c>
      <c r="G8" s="3"/>
      <c r="H8" s="3" t="s">
        <v>113</v>
      </c>
      <c r="I8" s="3"/>
      <c r="J8" s="3" t="s">
        <v>38</v>
      </c>
    </row>
    <row r="9" spans="2:10" ht="12.75">
      <c r="B9" s="16" t="s">
        <v>6</v>
      </c>
      <c r="C9" s="16"/>
      <c r="D9" s="16" t="s">
        <v>6</v>
      </c>
      <c r="E9" s="16"/>
      <c r="F9" s="16" t="s">
        <v>6</v>
      </c>
      <c r="G9" s="16"/>
      <c r="H9" s="16" t="s">
        <v>6</v>
      </c>
      <c r="I9" s="16"/>
      <c r="J9" s="16" t="s">
        <v>6</v>
      </c>
    </row>
    <row r="11" ht="12.75">
      <c r="A11" s="18" t="s">
        <v>200</v>
      </c>
    </row>
    <row r="12" ht="12.75">
      <c r="A12" s="19" t="s">
        <v>201</v>
      </c>
    </row>
    <row r="15" spans="1:10" ht="12.75">
      <c r="A15" s="2" t="s">
        <v>39</v>
      </c>
      <c r="B15" s="25">
        <v>79866</v>
      </c>
      <c r="C15" s="25"/>
      <c r="D15" s="25">
        <v>15374</v>
      </c>
      <c r="E15" s="25"/>
      <c r="F15" s="25">
        <v>199</v>
      </c>
      <c r="G15" s="25"/>
      <c r="H15" s="25">
        <v>-165</v>
      </c>
      <c r="I15" s="25"/>
      <c r="J15" s="25">
        <f>SUM(B15:H15)</f>
        <v>95274</v>
      </c>
    </row>
    <row r="16" spans="1:10" ht="12.75">
      <c r="A16" s="17" t="s">
        <v>202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2.75">
      <c r="A17" s="17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2.75">
      <c r="A18" s="2" t="s">
        <v>139</v>
      </c>
      <c r="B18" s="25">
        <v>0</v>
      </c>
      <c r="C18" s="25"/>
      <c r="D18" s="25">
        <v>0</v>
      </c>
      <c r="E18" s="25"/>
      <c r="F18" s="25">
        <v>0</v>
      </c>
      <c r="G18" s="25"/>
      <c r="H18" s="25">
        <v>0</v>
      </c>
      <c r="I18" s="25"/>
      <c r="J18" s="25">
        <f>SUM(B18:H18)</f>
        <v>0</v>
      </c>
    </row>
    <row r="19" spans="2:10" ht="12.75"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2.75">
      <c r="A20" s="2" t="s">
        <v>40</v>
      </c>
      <c r="B20" s="25">
        <v>0</v>
      </c>
      <c r="C20" s="25"/>
      <c r="D20" s="25">
        <v>0</v>
      </c>
      <c r="E20" s="25"/>
      <c r="F20" s="25">
        <v>-11</v>
      </c>
      <c r="G20" s="25"/>
      <c r="H20" s="25">
        <f>Income!D36</f>
        <v>2363</v>
      </c>
      <c r="I20" s="25"/>
      <c r="J20" s="25">
        <f>SUM(B20:H20)</f>
        <v>2352</v>
      </c>
    </row>
    <row r="21" spans="1:10" ht="12.75">
      <c r="A21" s="17" t="s">
        <v>41</v>
      </c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2.75">
      <c r="A22" s="17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2" t="s">
        <v>189</v>
      </c>
      <c r="B23" s="25">
        <v>0</v>
      </c>
      <c r="C23" s="25"/>
      <c r="D23" s="25">
        <v>0</v>
      </c>
      <c r="E23" s="25"/>
      <c r="F23" s="25">
        <v>0</v>
      </c>
      <c r="G23" s="25"/>
      <c r="H23" s="25">
        <v>0</v>
      </c>
      <c r="I23" s="25"/>
      <c r="J23" s="25">
        <f>SUM(B23:H23)</f>
        <v>0</v>
      </c>
    </row>
    <row r="24" spans="2:10" ht="12.75">
      <c r="B24" s="26"/>
      <c r="C24" s="25"/>
      <c r="D24" s="26"/>
      <c r="E24" s="25"/>
      <c r="F24" s="26"/>
      <c r="G24" s="25"/>
      <c r="H24" s="26"/>
      <c r="I24" s="25"/>
      <c r="J24" s="26"/>
    </row>
    <row r="25" spans="1:10" ht="12.75">
      <c r="A25" s="2" t="s">
        <v>42</v>
      </c>
      <c r="B25" s="90">
        <f>SUM(B15:B23)</f>
        <v>79866</v>
      </c>
      <c r="C25" s="25"/>
      <c r="D25" s="90">
        <f>SUM(D15:D23)</f>
        <v>15374</v>
      </c>
      <c r="E25" s="25"/>
      <c r="F25" s="90">
        <f>SUM(F15:F23)</f>
        <v>188</v>
      </c>
      <c r="G25" s="25"/>
      <c r="H25" s="90">
        <f>SUM(H15:H23)</f>
        <v>2198</v>
      </c>
      <c r="I25" s="25"/>
      <c r="J25" s="90">
        <f>SUM(J15:J23)</f>
        <v>97626</v>
      </c>
    </row>
    <row r="26" spans="1:10" ht="13.5" thickBot="1">
      <c r="A26" s="17" t="s">
        <v>201</v>
      </c>
      <c r="B26" s="91"/>
      <c r="C26" s="25"/>
      <c r="D26" s="91"/>
      <c r="E26" s="25"/>
      <c r="F26" s="91"/>
      <c r="G26" s="25"/>
      <c r="H26" s="91"/>
      <c r="I26" s="25"/>
      <c r="J26" s="91"/>
    </row>
    <row r="27" spans="2:10" ht="13.5" thickTop="1"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2.75">
      <c r="A28" s="59"/>
      <c r="B28" s="25"/>
      <c r="C28" s="25"/>
      <c r="D28" s="25"/>
      <c r="E28" s="25"/>
      <c r="F28" s="25"/>
      <c r="G28" s="25"/>
      <c r="H28" s="25"/>
      <c r="I28" s="25"/>
      <c r="J28" s="25"/>
    </row>
    <row r="29" spans="1:10" ht="12.75">
      <c r="A29" s="18" t="s">
        <v>200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2.75">
      <c r="A30" s="19" t="s">
        <v>226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2:10" ht="12.75">
      <c r="B31" s="25"/>
      <c r="C31" s="25"/>
      <c r="D31" s="25"/>
      <c r="E31" s="25"/>
      <c r="F31" s="25"/>
      <c r="G31" s="25"/>
      <c r="H31" s="25"/>
      <c r="I31" s="25"/>
      <c r="J31" s="25"/>
    </row>
    <row r="32" spans="2:10" ht="12.75"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2.75">
      <c r="A33" s="2" t="s">
        <v>39</v>
      </c>
      <c r="B33" s="25">
        <v>79866</v>
      </c>
      <c r="C33" s="25"/>
      <c r="D33" s="25">
        <v>15374</v>
      </c>
      <c r="E33" s="25"/>
      <c r="F33" s="25">
        <v>202</v>
      </c>
      <c r="G33" s="25"/>
      <c r="H33" s="25">
        <v>-3797</v>
      </c>
      <c r="I33" s="25"/>
      <c r="J33" s="25">
        <f>SUM(B33:H33)</f>
        <v>91645</v>
      </c>
    </row>
    <row r="34" spans="1:10" ht="12.75">
      <c r="A34" s="17" t="s">
        <v>227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2:10" ht="12.75"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2.75">
      <c r="A36" s="2" t="s">
        <v>171</v>
      </c>
      <c r="B36" s="25">
        <v>0</v>
      </c>
      <c r="C36" s="25"/>
      <c r="D36" s="25">
        <v>0</v>
      </c>
      <c r="E36" s="25"/>
      <c r="F36" s="25">
        <v>0</v>
      </c>
      <c r="G36" s="25"/>
      <c r="H36" s="25">
        <v>0</v>
      </c>
      <c r="I36" s="25"/>
      <c r="J36" s="25">
        <f>SUM(B36:H36)</f>
        <v>0</v>
      </c>
    </row>
    <row r="37" spans="2:10" ht="12.75"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2" t="s">
        <v>40</v>
      </c>
      <c r="B38" s="25">
        <v>0</v>
      </c>
      <c r="C38" s="25"/>
      <c r="D38" s="25">
        <v>0</v>
      </c>
      <c r="E38" s="25"/>
      <c r="F38" s="25">
        <v>0</v>
      </c>
      <c r="G38" s="25"/>
      <c r="H38" s="25">
        <v>1842</v>
      </c>
      <c r="I38" s="25"/>
      <c r="J38" s="25">
        <f>SUM(B38:H38)</f>
        <v>1842</v>
      </c>
    </row>
    <row r="39" spans="1:10" ht="12.75">
      <c r="A39" s="17" t="s">
        <v>41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2:10" ht="12.75">
      <c r="B40" s="26"/>
      <c r="C40" s="25"/>
      <c r="D40" s="26"/>
      <c r="E40" s="25"/>
      <c r="F40" s="26"/>
      <c r="G40" s="25"/>
      <c r="H40" s="26"/>
      <c r="I40" s="25"/>
      <c r="J40" s="26"/>
    </row>
    <row r="41" spans="1:10" ht="12.75">
      <c r="A41" s="2" t="s">
        <v>42</v>
      </c>
      <c r="B41" s="90">
        <f>SUM(B33:B39)</f>
        <v>79866</v>
      </c>
      <c r="C41" s="25"/>
      <c r="D41" s="90">
        <f>SUM(D33:D39)</f>
        <v>15374</v>
      </c>
      <c r="E41" s="25"/>
      <c r="F41" s="90">
        <f>SUM(F33:F39)</f>
        <v>202</v>
      </c>
      <c r="G41" s="25"/>
      <c r="H41" s="90">
        <f>SUM(H33:H39)</f>
        <v>-1955</v>
      </c>
      <c r="I41" s="25"/>
      <c r="J41" s="90">
        <f>SUM(J33:J39)</f>
        <v>93487</v>
      </c>
    </row>
    <row r="42" spans="1:10" ht="13.5" thickBot="1">
      <c r="A42" s="17" t="s">
        <v>226</v>
      </c>
      <c r="B42" s="91"/>
      <c r="C42" s="25"/>
      <c r="D42" s="91"/>
      <c r="E42" s="25"/>
      <c r="F42" s="91"/>
      <c r="G42" s="25"/>
      <c r="H42" s="91"/>
      <c r="I42" s="25"/>
      <c r="J42" s="91"/>
    </row>
    <row r="43" ht="13.5" thickTop="1"/>
    <row r="45" ht="13.5">
      <c r="A45" s="8" t="s">
        <v>175</v>
      </c>
    </row>
    <row r="46" ht="13.5">
      <c r="A46" s="8" t="s">
        <v>196</v>
      </c>
    </row>
  </sheetData>
  <mergeCells count="10">
    <mergeCell ref="J25:J26"/>
    <mergeCell ref="B41:B42"/>
    <mergeCell ref="D41:D42"/>
    <mergeCell ref="F41:F42"/>
    <mergeCell ref="H41:H42"/>
    <mergeCell ref="J41:J42"/>
    <mergeCell ref="B25:B26"/>
    <mergeCell ref="D25:D26"/>
    <mergeCell ref="F25:F26"/>
    <mergeCell ref="H25:H26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workbookViewId="0" topLeftCell="A40">
      <selection activeCell="C61" sqref="C61"/>
    </sheetView>
  </sheetViews>
  <sheetFormatPr defaultColWidth="9.140625" defaultRowHeight="12.75"/>
  <cols>
    <col min="1" max="1" width="3.7109375" style="2" customWidth="1"/>
    <col min="2" max="2" width="55.7109375" style="2" customWidth="1"/>
    <col min="3" max="3" width="15.7109375" style="2" customWidth="1"/>
    <col min="4" max="4" width="2.7109375" style="2" customWidth="1"/>
    <col min="5" max="5" width="15.7109375" style="2" customWidth="1"/>
    <col min="6" max="16384" width="9.140625" style="2" customWidth="1"/>
  </cols>
  <sheetData>
    <row r="1" spans="1:4" ht="18.75">
      <c r="A1" s="35" t="s">
        <v>145</v>
      </c>
      <c r="D1" s="14"/>
    </row>
    <row r="2" ht="12.75">
      <c r="D2" s="14"/>
    </row>
    <row r="3" spans="1:4" ht="14.25">
      <c r="A3" s="1" t="s">
        <v>54</v>
      </c>
      <c r="D3" s="14"/>
    </row>
    <row r="4" spans="1:5" ht="14.25">
      <c r="A4" s="1" t="s">
        <v>193</v>
      </c>
      <c r="D4" s="14"/>
      <c r="E4" s="59"/>
    </row>
    <row r="5" spans="3:5" ht="12.75">
      <c r="C5" s="85" t="s">
        <v>239</v>
      </c>
      <c r="D5" s="83"/>
      <c r="E5" s="85" t="s">
        <v>240</v>
      </c>
    </row>
    <row r="6" spans="3:5" ht="12.75">
      <c r="C6" s="84" t="s">
        <v>203</v>
      </c>
      <c r="D6" s="12"/>
      <c r="E6" s="84" t="s">
        <v>203</v>
      </c>
    </row>
    <row r="7" spans="3:5" ht="12.75">
      <c r="C7" s="84" t="s">
        <v>194</v>
      </c>
      <c r="D7" s="12"/>
      <c r="E7" s="84" t="s">
        <v>195</v>
      </c>
    </row>
    <row r="8" spans="3:5" ht="12.75">
      <c r="C8" s="16" t="s">
        <v>6</v>
      </c>
      <c r="D8" s="13"/>
      <c r="E8" s="16" t="s">
        <v>6</v>
      </c>
    </row>
    <row r="9" ht="12.75">
      <c r="D9" s="14"/>
    </row>
    <row r="10" spans="1:5" ht="12.75">
      <c r="A10" s="2" t="s">
        <v>140</v>
      </c>
      <c r="C10" s="25">
        <v>2625</v>
      </c>
      <c r="D10" s="34"/>
      <c r="E10" s="25">
        <v>1932</v>
      </c>
    </row>
    <row r="11" spans="3:5" ht="12.75">
      <c r="C11" s="25"/>
      <c r="D11" s="34"/>
      <c r="E11" s="25"/>
    </row>
    <row r="12" spans="1:5" ht="12.75">
      <c r="A12" s="2" t="s">
        <v>110</v>
      </c>
      <c r="C12" s="25"/>
      <c r="D12" s="34"/>
      <c r="E12" s="25"/>
    </row>
    <row r="13" spans="2:5" ht="12.75">
      <c r="B13" s="2" t="s">
        <v>115</v>
      </c>
      <c r="C13" s="25">
        <v>2000</v>
      </c>
      <c r="D13" s="34"/>
      <c r="E13" s="25">
        <v>1904</v>
      </c>
    </row>
    <row r="14" spans="2:5" ht="12.75">
      <c r="B14" s="2" t="s">
        <v>116</v>
      </c>
      <c r="C14" s="25">
        <v>1010</v>
      </c>
      <c r="D14" s="34"/>
      <c r="E14" s="25">
        <v>661</v>
      </c>
    </row>
    <row r="15" spans="3:5" ht="12.75">
      <c r="C15" s="26"/>
      <c r="D15" s="34"/>
      <c r="E15" s="26"/>
    </row>
    <row r="16" spans="1:5" ht="12.75">
      <c r="A16" s="2" t="s">
        <v>103</v>
      </c>
      <c r="C16" s="25">
        <f>SUM(C10:C14)</f>
        <v>5635</v>
      </c>
      <c r="D16" s="34"/>
      <c r="E16" s="25">
        <f>SUM(E10:E14)</f>
        <v>4497</v>
      </c>
    </row>
    <row r="17" spans="3:5" ht="12.75">
      <c r="C17" s="25"/>
      <c r="D17" s="34"/>
      <c r="E17" s="25"/>
    </row>
    <row r="18" spans="1:5" ht="12.75">
      <c r="A18" s="2" t="s">
        <v>45</v>
      </c>
      <c r="C18" s="25"/>
      <c r="D18" s="34"/>
      <c r="E18" s="25"/>
    </row>
    <row r="19" spans="2:5" ht="12.75">
      <c r="B19" s="2" t="s">
        <v>43</v>
      </c>
      <c r="C19" s="25">
        <v>-8293</v>
      </c>
      <c r="D19" s="34"/>
      <c r="E19" s="25">
        <v>-3990</v>
      </c>
    </row>
    <row r="20" spans="2:5" ht="12.75">
      <c r="B20" s="2" t="s">
        <v>44</v>
      </c>
      <c r="C20" s="25">
        <v>-415</v>
      </c>
      <c r="D20" s="34"/>
      <c r="E20" s="25">
        <v>6407</v>
      </c>
    </row>
    <row r="21" spans="3:5" ht="12.75">
      <c r="C21" s="26"/>
      <c r="D21" s="34"/>
      <c r="E21" s="26"/>
    </row>
    <row r="22" spans="1:5" ht="12.75">
      <c r="A22" s="2" t="s">
        <v>143</v>
      </c>
      <c r="C22" s="34">
        <f>SUM(C16:C20)</f>
        <v>-3073</v>
      </c>
      <c r="D22" s="34"/>
      <c r="E22" s="34">
        <f>SUM(E16:E20)</f>
        <v>6914</v>
      </c>
    </row>
    <row r="23" spans="3:5" ht="12.75">
      <c r="C23" s="25"/>
      <c r="D23" s="34"/>
      <c r="E23" s="25"/>
    </row>
    <row r="24" spans="1:5" ht="12.75">
      <c r="A24" s="2" t="s">
        <v>46</v>
      </c>
      <c r="C24" s="25">
        <v>-35</v>
      </c>
      <c r="D24" s="34"/>
      <c r="E24" s="25">
        <v>-365</v>
      </c>
    </row>
    <row r="25" spans="3:5" ht="12.75">
      <c r="C25" s="26"/>
      <c r="D25" s="34"/>
      <c r="E25" s="26"/>
    </row>
    <row r="26" spans="1:5" ht="12.75">
      <c r="A26" s="2" t="s">
        <v>104</v>
      </c>
      <c r="C26" s="80">
        <f>SUM(C22:C25)</f>
        <v>-3108</v>
      </c>
      <c r="D26" s="34"/>
      <c r="E26" s="80">
        <f>SUM(E22:E25)</f>
        <v>6549</v>
      </c>
    </row>
    <row r="27" spans="3:5" ht="12.75">
      <c r="C27" s="25"/>
      <c r="D27" s="34"/>
      <c r="E27" s="25"/>
    </row>
    <row r="28" spans="1:5" ht="12.75">
      <c r="A28" s="2" t="s">
        <v>111</v>
      </c>
      <c r="C28" s="25"/>
      <c r="D28" s="34"/>
      <c r="E28" s="25"/>
    </row>
    <row r="29" spans="2:5" ht="12.75">
      <c r="B29" s="2" t="s">
        <v>192</v>
      </c>
      <c r="C29" s="25">
        <v>0</v>
      </c>
      <c r="D29" s="34"/>
      <c r="E29" s="25">
        <v>-1645</v>
      </c>
    </row>
    <row r="30" spans="2:5" ht="12.75">
      <c r="B30" s="2" t="s">
        <v>49</v>
      </c>
      <c r="C30" s="25">
        <v>-6100</v>
      </c>
      <c r="D30" s="34"/>
      <c r="E30" s="25">
        <v>-929</v>
      </c>
    </row>
    <row r="31" spans="2:5" ht="12.75">
      <c r="B31" s="2" t="s">
        <v>50</v>
      </c>
      <c r="C31" s="25">
        <v>27</v>
      </c>
      <c r="D31" s="34"/>
      <c r="E31" s="25">
        <v>23</v>
      </c>
    </row>
    <row r="32" spans="2:5" ht="12.75">
      <c r="B32" s="2" t="s">
        <v>48</v>
      </c>
      <c r="C32" s="25">
        <v>38</v>
      </c>
      <c r="D32" s="34"/>
      <c r="E32" s="25">
        <v>43</v>
      </c>
    </row>
    <row r="33" spans="2:5" ht="12.75">
      <c r="B33" s="2" t="s">
        <v>123</v>
      </c>
      <c r="C33" s="25">
        <v>-2258</v>
      </c>
      <c r="D33" s="34"/>
      <c r="E33" s="25">
        <v>180</v>
      </c>
    </row>
    <row r="34" spans="3:5" ht="12.75">
      <c r="C34" s="25"/>
      <c r="D34" s="34"/>
      <c r="E34" s="25"/>
    </row>
    <row r="35" spans="1:5" ht="12.75">
      <c r="A35" s="2" t="s">
        <v>105</v>
      </c>
      <c r="C35" s="80">
        <f>SUM(C29:C34)</f>
        <v>-8293</v>
      </c>
      <c r="D35" s="34"/>
      <c r="E35" s="80">
        <f>SUM(E29:E34)</f>
        <v>-2328</v>
      </c>
    </row>
    <row r="36" spans="3:5" ht="12.75">
      <c r="C36" s="25"/>
      <c r="D36" s="34"/>
      <c r="E36" s="25"/>
    </row>
    <row r="37" spans="1:5" ht="12.75">
      <c r="A37" s="2" t="s">
        <v>112</v>
      </c>
      <c r="C37" s="25"/>
      <c r="D37" s="34"/>
      <c r="E37" s="25"/>
    </row>
    <row r="38" spans="2:5" ht="12.75">
      <c r="B38" s="2" t="s">
        <v>52</v>
      </c>
      <c r="C38" s="25">
        <v>-15482</v>
      </c>
      <c r="D38" s="34"/>
      <c r="E38" s="25">
        <v>-2478</v>
      </c>
    </row>
    <row r="39" spans="2:5" ht="12.75">
      <c r="B39" s="2" t="s">
        <v>47</v>
      </c>
      <c r="C39" s="25">
        <v>-1060</v>
      </c>
      <c r="D39" s="34"/>
      <c r="E39" s="25">
        <v>-719</v>
      </c>
    </row>
    <row r="40" spans="2:5" ht="12.75">
      <c r="B40" s="2" t="s">
        <v>51</v>
      </c>
      <c r="C40" s="25">
        <v>30852</v>
      </c>
      <c r="D40" s="34"/>
      <c r="E40" s="25">
        <v>3413</v>
      </c>
    </row>
    <row r="41" spans="3:5" ht="12.75">
      <c r="C41" s="25"/>
      <c r="D41" s="34"/>
      <c r="E41" s="25"/>
    </row>
    <row r="42" spans="1:5" ht="12.75">
      <c r="A42" s="2" t="s">
        <v>106</v>
      </c>
      <c r="C42" s="80">
        <f>SUM(C38:C41)</f>
        <v>14310</v>
      </c>
      <c r="D42" s="34"/>
      <c r="E42" s="80">
        <f>SUM(E38:E41)</f>
        <v>216</v>
      </c>
    </row>
    <row r="43" spans="3:5" ht="12.75">
      <c r="C43" s="25"/>
      <c r="D43" s="34"/>
      <c r="E43" s="25"/>
    </row>
    <row r="44" spans="1:5" ht="12.75">
      <c r="A44" s="2" t="s">
        <v>107</v>
      </c>
      <c r="C44" s="25">
        <f>C26+C35+C42</f>
        <v>2909</v>
      </c>
      <c r="D44" s="34"/>
      <c r="E44" s="25">
        <f>E26+E35+E42</f>
        <v>4437</v>
      </c>
    </row>
    <row r="45" spans="3:5" ht="12.75">
      <c r="C45" s="25"/>
      <c r="D45" s="34"/>
      <c r="E45" s="25"/>
    </row>
    <row r="46" spans="1:5" ht="12.75">
      <c r="A46" s="2" t="s">
        <v>53</v>
      </c>
      <c r="C46" s="25">
        <v>-1988</v>
      </c>
      <c r="D46" s="34"/>
      <c r="E46" s="25">
        <v>-7304</v>
      </c>
    </row>
    <row r="47" spans="3:5" ht="12.75">
      <c r="C47" s="25"/>
      <c r="D47" s="34"/>
      <c r="E47" s="25"/>
    </row>
    <row r="48" spans="1:5" ht="13.5" thickBot="1">
      <c r="A48" s="2" t="s">
        <v>108</v>
      </c>
      <c r="C48" s="27">
        <f>C44+C46</f>
        <v>921</v>
      </c>
      <c r="D48" s="34"/>
      <c r="E48" s="27">
        <f>E44+E46</f>
        <v>-2867</v>
      </c>
    </row>
    <row r="49" spans="3:5" ht="13.5" thickTop="1">
      <c r="C49" s="25"/>
      <c r="D49" s="34"/>
      <c r="E49" s="25"/>
    </row>
    <row r="50" spans="1:5" ht="12.75">
      <c r="A50" s="2" t="s">
        <v>146</v>
      </c>
      <c r="C50" s="25"/>
      <c r="D50" s="34"/>
      <c r="E50" s="25"/>
    </row>
    <row r="51" spans="1:5" ht="12.75">
      <c r="A51" s="2" t="s">
        <v>147</v>
      </c>
      <c r="C51" s="25"/>
      <c r="D51" s="34"/>
      <c r="E51" s="25"/>
    </row>
    <row r="52" spans="3:5" ht="12.75">
      <c r="C52" s="25"/>
      <c r="D52" s="34"/>
      <c r="E52" s="25"/>
    </row>
    <row r="53" spans="1:5" ht="12.75">
      <c r="A53" s="2" t="s">
        <v>148</v>
      </c>
      <c r="C53" s="25">
        <v>1882</v>
      </c>
      <c r="D53" s="34"/>
      <c r="E53" s="25">
        <v>829</v>
      </c>
    </row>
    <row r="54" spans="1:5" ht="12.75">
      <c r="A54" s="2" t="s">
        <v>149</v>
      </c>
      <c r="C54" s="26">
        <v>1521</v>
      </c>
      <c r="D54" s="34"/>
      <c r="E54" s="26">
        <v>1229</v>
      </c>
    </row>
    <row r="55" spans="1:5" ht="12.75">
      <c r="A55" s="2" t="s">
        <v>152</v>
      </c>
      <c r="C55" s="25">
        <f>SUM(C53:C54)</f>
        <v>3403</v>
      </c>
      <c r="D55" s="34"/>
      <c r="E55" s="25">
        <f>SUM(E53:E54)</f>
        <v>2058</v>
      </c>
    </row>
    <row r="56" spans="1:5" ht="12.75">
      <c r="A56" s="2" t="s">
        <v>150</v>
      </c>
      <c r="C56" s="25">
        <v>-961</v>
      </c>
      <c r="D56" s="34"/>
      <c r="E56" s="25">
        <v>-3696</v>
      </c>
    </row>
    <row r="57" spans="1:5" ht="12.75">
      <c r="A57" s="2" t="s">
        <v>151</v>
      </c>
      <c r="C57" s="25">
        <v>-1521</v>
      </c>
      <c r="D57" s="34"/>
      <c r="E57" s="25">
        <v>-1229</v>
      </c>
    </row>
    <row r="58" spans="3:5" ht="13.5" thickBot="1">
      <c r="C58" s="27">
        <f>SUM(C55:C57)</f>
        <v>921</v>
      </c>
      <c r="D58" s="34"/>
      <c r="E58" s="27">
        <f>SUM(E55:E57)</f>
        <v>-2867</v>
      </c>
    </row>
    <row r="59" spans="3:5" ht="13.5" thickTop="1">
      <c r="C59" s="25"/>
      <c r="D59" s="34"/>
      <c r="E59" s="25"/>
    </row>
    <row r="60" spans="1:4" ht="13.5">
      <c r="A60" s="8" t="s">
        <v>176</v>
      </c>
      <c r="D60" s="14"/>
    </row>
    <row r="61" spans="1:4" ht="13.5">
      <c r="A61" s="8" t="s">
        <v>199</v>
      </c>
      <c r="D61" s="14"/>
    </row>
    <row r="62" ht="12.75">
      <c r="D62" s="14"/>
    </row>
    <row r="63" ht="12.75">
      <c r="D63" s="14"/>
    </row>
    <row r="64" ht="12.75">
      <c r="D64" s="14"/>
    </row>
    <row r="65" ht="12.75">
      <c r="D65" s="14"/>
    </row>
    <row r="66" ht="12.75">
      <c r="D66" s="14"/>
    </row>
    <row r="67" ht="12.75">
      <c r="D67" s="14"/>
    </row>
    <row r="68" ht="12.75">
      <c r="D68" s="14"/>
    </row>
    <row r="69" ht="12.75">
      <c r="D69" s="14"/>
    </row>
    <row r="70" ht="12.75">
      <c r="D70" s="14"/>
    </row>
    <row r="71" ht="12.75">
      <c r="D71" s="14"/>
    </row>
    <row r="72" ht="12.75">
      <c r="D72" s="14"/>
    </row>
    <row r="73" ht="12.75">
      <c r="D73" s="14"/>
    </row>
    <row r="74" ht="12.75">
      <c r="D74" s="14"/>
    </row>
    <row r="75" ht="12.75">
      <c r="D75" s="14"/>
    </row>
    <row r="76" ht="12.75">
      <c r="D76" s="14"/>
    </row>
    <row r="77" ht="12.75">
      <c r="D77" s="14"/>
    </row>
    <row r="78" ht="12.75">
      <c r="D78" s="14"/>
    </row>
    <row r="79" ht="12.75">
      <c r="D79" s="14"/>
    </row>
    <row r="80" ht="12.75">
      <c r="D80" s="14"/>
    </row>
    <row r="81" ht="12.75">
      <c r="D81" s="14"/>
    </row>
    <row r="82" ht="12.75">
      <c r="D82" s="14"/>
    </row>
    <row r="83" ht="12.75">
      <c r="D83" s="14"/>
    </row>
    <row r="84" ht="12.75">
      <c r="D84" s="14"/>
    </row>
    <row r="85" ht="12.75">
      <c r="D85" s="14"/>
    </row>
    <row r="86" ht="12.75">
      <c r="D86" s="14"/>
    </row>
    <row r="87" ht="12.75">
      <c r="D87" s="14"/>
    </row>
    <row r="88" ht="12.75">
      <c r="D88" s="14"/>
    </row>
    <row r="89" ht="12.75">
      <c r="D89" s="14"/>
    </row>
    <row r="90" ht="12.75">
      <c r="D90" s="14"/>
    </row>
    <row r="91" ht="12.75">
      <c r="D91" s="14"/>
    </row>
    <row r="92" ht="12.75">
      <c r="D92" s="14"/>
    </row>
    <row r="93" ht="12.75">
      <c r="D93" s="14"/>
    </row>
    <row r="94" ht="12.75">
      <c r="D94" s="14"/>
    </row>
    <row r="95" ht="12.75">
      <c r="D95" s="14"/>
    </row>
    <row r="96" ht="12.75">
      <c r="D96" s="14"/>
    </row>
    <row r="97" ht="12.75">
      <c r="D97" s="14"/>
    </row>
    <row r="98" ht="12.75">
      <c r="D98" s="14"/>
    </row>
    <row r="99" ht="12.75">
      <c r="D99" s="14"/>
    </row>
    <row r="100" ht="12.75">
      <c r="D100" s="14"/>
    </row>
    <row r="101" ht="12.75">
      <c r="D101" s="14"/>
    </row>
    <row r="102" ht="12.75">
      <c r="D102" s="14"/>
    </row>
    <row r="103" ht="12.75">
      <c r="D103" s="14"/>
    </row>
    <row r="104" ht="12.75">
      <c r="D104" s="14"/>
    </row>
    <row r="105" ht="12.75">
      <c r="D105" s="14"/>
    </row>
    <row r="106" ht="12.75">
      <c r="D106" s="14"/>
    </row>
    <row r="107" ht="12.75">
      <c r="D107" s="14"/>
    </row>
    <row r="108" ht="12.75">
      <c r="D108" s="14"/>
    </row>
    <row r="109" ht="12.75">
      <c r="D109" s="14"/>
    </row>
    <row r="110" ht="12.75">
      <c r="D110" s="14"/>
    </row>
    <row r="111" ht="12.75">
      <c r="D111" s="14"/>
    </row>
    <row r="112" ht="12.75">
      <c r="D112" s="14"/>
    </row>
    <row r="113" ht="12.75">
      <c r="D113" s="14"/>
    </row>
    <row r="114" ht="12.75">
      <c r="D114" s="14"/>
    </row>
    <row r="115" ht="12.75">
      <c r="D115" s="14"/>
    </row>
    <row r="116" ht="12.75">
      <c r="D116" s="14"/>
    </row>
    <row r="117" ht="12.75">
      <c r="D117" s="14"/>
    </row>
    <row r="118" ht="12.75">
      <c r="D118" s="14"/>
    </row>
    <row r="119" ht="12.75">
      <c r="D119" s="14"/>
    </row>
  </sheetData>
  <printOptions/>
  <pageMargins left="0.5118110236220472" right="0.11811023622047245" top="0.35433070866141736" bottom="0.11811023622047245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6"/>
  <sheetViews>
    <sheetView zoomScaleSheetLayoutView="75" workbookViewId="0" topLeftCell="A112">
      <selection activeCell="C116" sqref="C116"/>
    </sheetView>
  </sheetViews>
  <sheetFormatPr defaultColWidth="9.140625" defaultRowHeight="12.75"/>
  <cols>
    <col min="1" max="1" width="6.28125" style="2" customWidth="1"/>
    <col min="2" max="2" width="3.7109375" style="2" customWidth="1"/>
    <col min="3" max="3" width="27.421875" style="2" customWidth="1"/>
    <col min="4" max="7" width="12.7109375" style="2" customWidth="1"/>
    <col min="8" max="8" width="6.7109375" style="2" customWidth="1"/>
    <col min="9" max="16384" width="9.140625" style="2" customWidth="1"/>
  </cols>
  <sheetData>
    <row r="1" spans="1:2" ht="18.75">
      <c r="A1" s="35" t="s">
        <v>145</v>
      </c>
      <c r="B1" s="1"/>
    </row>
    <row r="2" ht="12.75">
      <c r="A2" s="17"/>
    </row>
    <row r="3" spans="1:2" ht="14.25">
      <c r="A3" s="1" t="s">
        <v>55</v>
      </c>
      <c r="B3" s="1"/>
    </row>
    <row r="4" spans="1:2" ht="14.25">
      <c r="A4" s="1" t="s">
        <v>193</v>
      </c>
      <c r="B4" s="1"/>
    </row>
    <row r="7" spans="1:3" ht="12.75">
      <c r="A7" s="20">
        <v>1</v>
      </c>
      <c r="B7" s="20"/>
      <c r="C7" s="15" t="s">
        <v>56</v>
      </c>
    </row>
    <row r="8" spans="1:2" ht="12.75">
      <c r="A8" s="20"/>
      <c r="B8" s="20"/>
    </row>
    <row r="9" spans="1:3" ht="12.75">
      <c r="A9" s="20"/>
      <c r="B9" s="20"/>
      <c r="C9" s="2" t="s">
        <v>57</v>
      </c>
    </row>
    <row r="10" spans="1:3" ht="12.75">
      <c r="A10" s="20"/>
      <c r="B10" s="20"/>
      <c r="C10" s="2" t="s">
        <v>161</v>
      </c>
    </row>
    <row r="11" spans="1:2" ht="12.75">
      <c r="A11" s="20"/>
      <c r="B11" s="20"/>
    </row>
    <row r="12" spans="1:3" ht="12.75">
      <c r="A12" s="20"/>
      <c r="B12" s="20"/>
      <c r="C12" s="2" t="s">
        <v>58</v>
      </c>
    </row>
    <row r="13" spans="1:3" ht="12.75">
      <c r="A13" s="20"/>
      <c r="B13" s="20"/>
      <c r="C13" s="2" t="s">
        <v>180</v>
      </c>
    </row>
    <row r="14" spans="1:3" ht="12.75">
      <c r="A14" s="20"/>
      <c r="B14" s="20"/>
      <c r="C14" s="2" t="s">
        <v>235</v>
      </c>
    </row>
    <row r="15" spans="1:2" ht="12.75">
      <c r="A15" s="20"/>
      <c r="B15" s="20"/>
    </row>
    <row r="16" spans="1:2" ht="12.75">
      <c r="A16" s="20"/>
      <c r="B16" s="20"/>
    </row>
    <row r="17" spans="1:3" ht="12.75">
      <c r="A17" s="20">
        <v>2</v>
      </c>
      <c r="B17" s="20"/>
      <c r="C17" s="15" t="s">
        <v>144</v>
      </c>
    </row>
    <row r="18" spans="1:2" ht="12.75">
      <c r="A18" s="20"/>
      <c r="B18" s="20"/>
    </row>
    <row r="19" spans="1:3" ht="12.75">
      <c r="A19" s="20"/>
      <c r="B19" s="20"/>
      <c r="C19" s="2" t="s">
        <v>205</v>
      </c>
    </row>
    <row r="20" spans="1:3" ht="12.75">
      <c r="A20" s="20"/>
      <c r="B20" s="20"/>
      <c r="C20" s="2" t="s">
        <v>177</v>
      </c>
    </row>
    <row r="21" spans="1:2" ht="12.75">
      <c r="A21" s="20"/>
      <c r="B21" s="20"/>
    </row>
    <row r="22" spans="1:3" ht="12.75">
      <c r="A22" s="20">
        <v>3</v>
      </c>
      <c r="B22" s="20"/>
      <c r="C22" s="15" t="s">
        <v>59</v>
      </c>
    </row>
    <row r="23" spans="1:2" ht="12.75">
      <c r="A23" s="20"/>
      <c r="B23" s="20"/>
    </row>
    <row r="24" spans="1:3" ht="12.75">
      <c r="A24" s="20"/>
      <c r="B24" s="20"/>
      <c r="C24" s="2" t="s">
        <v>248</v>
      </c>
    </row>
    <row r="25" spans="1:2" ht="12.75">
      <c r="A25" s="20"/>
      <c r="B25" s="20"/>
    </row>
    <row r="26" spans="1:2" ht="12.75">
      <c r="A26" s="20"/>
      <c r="B26" s="20"/>
    </row>
    <row r="27" spans="1:3" ht="12.75">
      <c r="A27" s="20">
        <v>4</v>
      </c>
      <c r="B27" s="20"/>
      <c r="C27" s="15" t="s">
        <v>60</v>
      </c>
    </row>
    <row r="28" spans="1:2" ht="12.75">
      <c r="A28" s="20"/>
      <c r="B28" s="20"/>
    </row>
    <row r="29" spans="1:3" ht="12.75">
      <c r="A29" s="20"/>
      <c r="B29" s="20"/>
      <c r="C29" s="2" t="s">
        <v>228</v>
      </c>
    </row>
    <row r="30" spans="1:3" ht="12.75">
      <c r="A30" s="20"/>
      <c r="B30" s="20"/>
      <c r="C30" s="2" t="s">
        <v>229</v>
      </c>
    </row>
    <row r="31" spans="1:2" ht="12.75">
      <c r="A31" s="20"/>
      <c r="B31" s="20"/>
    </row>
    <row r="32" spans="1:2" ht="12.75">
      <c r="A32" s="20"/>
      <c r="B32" s="20"/>
    </row>
    <row r="33" spans="1:3" ht="12.75">
      <c r="A33" s="20">
        <v>5</v>
      </c>
      <c r="B33" s="20"/>
      <c r="C33" s="15" t="s">
        <v>100</v>
      </c>
    </row>
    <row r="34" spans="1:2" ht="12.75">
      <c r="A34" s="20"/>
      <c r="B34" s="20"/>
    </row>
    <row r="35" spans="1:3" ht="12.75">
      <c r="A35" s="20"/>
      <c r="B35" s="20"/>
      <c r="C35" s="2" t="s">
        <v>78</v>
      </c>
    </row>
    <row r="36" spans="1:3" ht="12.75">
      <c r="A36" s="20"/>
      <c r="B36" s="20"/>
      <c r="C36" s="2" t="s">
        <v>79</v>
      </c>
    </row>
    <row r="37" spans="1:3" ht="12.75">
      <c r="A37" s="20"/>
      <c r="B37" s="20"/>
      <c r="C37" s="2" t="s">
        <v>80</v>
      </c>
    </row>
    <row r="38" spans="1:2" ht="12.75">
      <c r="A38" s="20"/>
      <c r="B38" s="20"/>
    </row>
    <row r="39" spans="1:2" ht="12.75">
      <c r="A39" s="20"/>
      <c r="B39" s="20"/>
    </row>
    <row r="40" spans="1:3" ht="12.75">
      <c r="A40" s="20">
        <v>6</v>
      </c>
      <c r="B40" s="20"/>
      <c r="C40" s="15" t="s">
        <v>133</v>
      </c>
    </row>
    <row r="41" spans="1:2" ht="12.75">
      <c r="A41" s="20"/>
      <c r="B41" s="20"/>
    </row>
    <row r="42" spans="1:3" ht="12.75">
      <c r="A42" s="20"/>
      <c r="B42" s="20"/>
      <c r="C42" s="2" t="s">
        <v>134</v>
      </c>
    </row>
    <row r="43" spans="1:3" ht="12.75">
      <c r="A43" s="20"/>
      <c r="B43" s="20"/>
      <c r="C43" s="2" t="s">
        <v>135</v>
      </c>
    </row>
    <row r="44" spans="1:2" ht="12.75">
      <c r="A44" s="20"/>
      <c r="B44" s="20"/>
    </row>
    <row r="45" spans="1:2" ht="12.75">
      <c r="A45" s="20"/>
      <c r="B45" s="20"/>
    </row>
    <row r="46" spans="1:3" ht="12.75">
      <c r="A46" s="20">
        <v>7</v>
      </c>
      <c r="B46" s="20"/>
      <c r="C46" s="15" t="s">
        <v>61</v>
      </c>
    </row>
    <row r="47" spans="1:2" ht="12.75">
      <c r="A47" s="20"/>
      <c r="B47" s="20"/>
    </row>
    <row r="48" spans="1:3" ht="12.75">
      <c r="A48" s="20"/>
      <c r="B48" s="20"/>
      <c r="C48" s="2" t="s">
        <v>230</v>
      </c>
    </row>
    <row r="49" spans="1:3" ht="12.75">
      <c r="A49" s="20"/>
      <c r="B49" s="20"/>
      <c r="C49" s="2" t="s">
        <v>231</v>
      </c>
    </row>
    <row r="50" spans="1:2" ht="12.75">
      <c r="A50" s="20"/>
      <c r="B50" s="20"/>
    </row>
    <row r="51" spans="1:2" ht="12.75">
      <c r="A51" s="20"/>
      <c r="B51" s="20"/>
    </row>
    <row r="52" spans="1:3" ht="12.75">
      <c r="A52" s="20">
        <v>8</v>
      </c>
      <c r="B52" s="20"/>
      <c r="C52" s="15" t="s">
        <v>62</v>
      </c>
    </row>
    <row r="53" spans="1:2" ht="12.75">
      <c r="A53" s="20"/>
      <c r="B53" s="20"/>
    </row>
    <row r="54" spans="1:3" ht="12.75">
      <c r="A54" s="20"/>
      <c r="B54" s="20"/>
      <c r="C54" s="2" t="s">
        <v>63</v>
      </c>
    </row>
    <row r="55" spans="1:6" ht="12.75">
      <c r="A55" s="20"/>
      <c r="B55" s="20"/>
      <c r="F55" s="3" t="s">
        <v>113</v>
      </c>
    </row>
    <row r="56" spans="1:6" ht="12.75">
      <c r="A56" s="20"/>
      <c r="B56" s="20"/>
      <c r="E56" s="3" t="s">
        <v>7</v>
      </c>
      <c r="F56" s="3" t="s">
        <v>114</v>
      </c>
    </row>
    <row r="57" spans="1:6" ht="12.75">
      <c r="A57" s="20"/>
      <c r="B57" s="20"/>
      <c r="E57" s="16" t="s">
        <v>6</v>
      </c>
      <c r="F57" s="16" t="s">
        <v>6</v>
      </c>
    </row>
    <row r="58" spans="1:6" ht="12.75">
      <c r="A58" s="20"/>
      <c r="B58" s="20"/>
      <c r="E58" s="25"/>
      <c r="F58" s="25"/>
    </row>
    <row r="59" spans="1:6" ht="12.75">
      <c r="A59" s="20"/>
      <c r="B59" s="20"/>
      <c r="C59" s="2" t="s">
        <v>64</v>
      </c>
      <c r="E59" s="25">
        <v>39486</v>
      </c>
      <c r="F59" s="25">
        <v>2211</v>
      </c>
    </row>
    <row r="60" spans="1:6" ht="12.75">
      <c r="A60" s="20"/>
      <c r="B60" s="20"/>
      <c r="C60" s="2" t="s">
        <v>249</v>
      </c>
      <c r="E60" s="25">
        <v>7382</v>
      </c>
      <c r="F60" s="25">
        <v>414</v>
      </c>
    </row>
    <row r="61" spans="1:6" ht="12.75">
      <c r="A61" s="20"/>
      <c r="B61" s="20"/>
      <c r="E61" s="25"/>
      <c r="F61" s="25"/>
    </row>
    <row r="62" spans="1:6" ht="13.5" thickBot="1">
      <c r="A62" s="20"/>
      <c r="B62" s="20"/>
      <c r="E62" s="27">
        <f>SUM(E59:E61)</f>
        <v>46868</v>
      </c>
      <c r="F62" s="27">
        <f>SUM(F59:F61)</f>
        <v>2625</v>
      </c>
    </row>
    <row r="63" ht="13.5" thickTop="1"/>
    <row r="64" spans="1:2" ht="12.75">
      <c r="A64" s="20"/>
      <c r="B64" s="20"/>
    </row>
    <row r="65" spans="1:3" ht="12.75">
      <c r="A65" s="20">
        <v>9</v>
      </c>
      <c r="B65" s="20"/>
      <c r="C65" s="15" t="s">
        <v>65</v>
      </c>
    </row>
    <row r="66" spans="1:2" ht="12.75">
      <c r="A66" s="20"/>
      <c r="B66" s="20"/>
    </row>
    <row r="67" spans="1:3" ht="12.75">
      <c r="A67" s="20"/>
      <c r="B67" s="20"/>
      <c r="C67" s="2" t="s">
        <v>77</v>
      </c>
    </row>
    <row r="68" spans="1:3" ht="12.75">
      <c r="A68" s="20"/>
      <c r="B68" s="20"/>
      <c r="C68" s="2" t="s">
        <v>232</v>
      </c>
    </row>
    <row r="69" spans="1:2" ht="12.75">
      <c r="A69" s="20"/>
      <c r="B69" s="20"/>
    </row>
    <row r="70" spans="1:2" ht="12.75">
      <c r="A70" s="20"/>
      <c r="B70" s="20"/>
    </row>
    <row r="71" spans="1:3" ht="12.75">
      <c r="A71" s="20">
        <v>10</v>
      </c>
      <c r="B71" s="20"/>
      <c r="C71" s="15" t="s">
        <v>66</v>
      </c>
    </row>
    <row r="72" spans="1:2" ht="12.75">
      <c r="A72" s="20"/>
      <c r="B72" s="20"/>
    </row>
    <row r="73" spans="1:3" ht="12.75">
      <c r="A73" s="20"/>
      <c r="B73" s="20"/>
      <c r="C73" s="2" t="s">
        <v>233</v>
      </c>
    </row>
    <row r="74" spans="1:3" ht="12.75">
      <c r="A74" s="20"/>
      <c r="B74" s="20"/>
      <c r="C74" s="2" t="s">
        <v>234</v>
      </c>
    </row>
    <row r="75" spans="1:2" ht="12.75">
      <c r="A75" s="20"/>
      <c r="B75" s="20"/>
    </row>
    <row r="76" spans="1:2" ht="12.75">
      <c r="A76" s="20"/>
      <c r="B76" s="20"/>
    </row>
    <row r="77" spans="1:3" ht="12.75">
      <c r="A77" s="20">
        <v>11</v>
      </c>
      <c r="B77" s="20"/>
      <c r="C77" s="15" t="s">
        <v>67</v>
      </c>
    </row>
    <row r="78" spans="1:2" ht="12.75">
      <c r="A78" s="20"/>
      <c r="B78" s="20"/>
    </row>
    <row r="79" spans="1:3" ht="12.75">
      <c r="A79" s="20"/>
      <c r="B79" s="20"/>
      <c r="C79" s="2" t="s">
        <v>178</v>
      </c>
    </row>
    <row r="80" spans="1:3" ht="12.75">
      <c r="A80" s="20"/>
      <c r="B80" s="20"/>
      <c r="C80" s="2" t="s">
        <v>76</v>
      </c>
    </row>
    <row r="81" spans="1:2" ht="12.75">
      <c r="A81" s="20"/>
      <c r="B81" s="20"/>
    </row>
    <row r="82" spans="1:2" ht="12.75">
      <c r="A82" s="20"/>
      <c r="B82" s="20"/>
    </row>
    <row r="83" spans="1:3" ht="12.75">
      <c r="A83" s="20">
        <v>12</v>
      </c>
      <c r="B83" s="20"/>
      <c r="C83" s="15" t="s">
        <v>68</v>
      </c>
    </row>
    <row r="84" spans="1:2" ht="12.75">
      <c r="A84" s="20"/>
      <c r="B84" s="20"/>
    </row>
    <row r="85" spans="1:3" ht="12.75">
      <c r="A85" s="20"/>
      <c r="B85" s="20"/>
      <c r="C85" s="29" t="s">
        <v>124</v>
      </c>
    </row>
    <row r="86" spans="1:3" ht="12.75">
      <c r="A86" s="20"/>
      <c r="B86" s="20"/>
      <c r="C86" s="2" t="s">
        <v>125</v>
      </c>
    </row>
    <row r="87" spans="1:2" ht="12.75">
      <c r="A87" s="20"/>
      <c r="B87" s="20"/>
    </row>
    <row r="88" spans="1:3" ht="12.75">
      <c r="A88" s="20"/>
      <c r="B88" s="20"/>
      <c r="C88" s="29" t="s">
        <v>126</v>
      </c>
    </row>
    <row r="89" spans="1:3" ht="12.75">
      <c r="A89" s="20"/>
      <c r="B89" s="20"/>
      <c r="C89" s="2" t="s">
        <v>127</v>
      </c>
    </row>
    <row r="90" spans="1:3" ht="12.75">
      <c r="A90" s="20"/>
      <c r="B90" s="20"/>
      <c r="C90" s="2" t="s">
        <v>253</v>
      </c>
    </row>
    <row r="91" spans="1:2" ht="12.75">
      <c r="A91" s="20"/>
      <c r="B91" s="20"/>
    </row>
    <row r="92" spans="1:3" ht="12.75">
      <c r="A92" s="20"/>
      <c r="B92" s="20"/>
      <c r="C92" s="2" t="s">
        <v>170</v>
      </c>
    </row>
    <row r="93" spans="1:3" ht="12.75">
      <c r="A93" s="20"/>
      <c r="B93" s="20"/>
      <c r="C93" s="2" t="s">
        <v>190</v>
      </c>
    </row>
    <row r="94" spans="1:2" ht="12.75">
      <c r="A94" s="20"/>
      <c r="B94" s="20"/>
    </row>
    <row r="95" spans="1:2" ht="12.75">
      <c r="A95" s="20"/>
      <c r="B95" s="20"/>
    </row>
    <row r="96" spans="1:3" ht="15.75">
      <c r="A96" s="28">
        <v>13</v>
      </c>
      <c r="B96" s="20"/>
      <c r="C96" s="21" t="s">
        <v>169</v>
      </c>
    </row>
    <row r="97" spans="1:3" ht="15.75">
      <c r="A97" s="20"/>
      <c r="B97" s="20"/>
      <c r="C97" s="21" t="s">
        <v>69</v>
      </c>
    </row>
    <row r="98" spans="1:2" ht="12.75">
      <c r="A98" s="20"/>
      <c r="B98" s="20"/>
    </row>
    <row r="99" spans="1:2" ht="12.75">
      <c r="A99" s="20"/>
      <c r="B99" s="20"/>
    </row>
    <row r="100" spans="1:3" ht="13.5">
      <c r="A100" s="22">
        <v>13.1</v>
      </c>
      <c r="B100" s="20"/>
      <c r="C100" s="15" t="s">
        <v>117</v>
      </c>
    </row>
    <row r="101" spans="1:2" ht="12.75">
      <c r="A101" s="20"/>
      <c r="B101" s="20"/>
    </row>
    <row r="102" spans="1:3" ht="12.75">
      <c r="A102" s="20"/>
      <c r="B102" s="20"/>
      <c r="C102" s="2" t="s">
        <v>238</v>
      </c>
    </row>
    <row r="103" spans="1:3" ht="12.75">
      <c r="A103" s="20"/>
      <c r="B103" s="20"/>
      <c r="C103" s="2" t="s">
        <v>241</v>
      </c>
    </row>
    <row r="104" spans="1:2" ht="12.75">
      <c r="A104" s="20"/>
      <c r="B104" s="20"/>
    </row>
    <row r="105" spans="1:3" ht="12.75">
      <c r="A105" s="20"/>
      <c r="B105" s="20"/>
      <c r="C105" s="2" t="s">
        <v>243</v>
      </c>
    </row>
    <row r="106" spans="1:3" ht="12.75">
      <c r="A106" s="20"/>
      <c r="B106" s="20"/>
      <c r="C106" s="2" t="s">
        <v>244</v>
      </c>
    </row>
    <row r="107" spans="1:2" ht="12.75">
      <c r="A107" s="20"/>
      <c r="B107" s="20"/>
    </row>
    <row r="108" spans="1:2" ht="12.75">
      <c r="A108" s="20"/>
      <c r="B108" s="20"/>
    </row>
    <row r="109" spans="1:3" ht="13.5">
      <c r="A109" s="22">
        <v>13.2</v>
      </c>
      <c r="B109" s="20"/>
      <c r="C109" s="15" t="s">
        <v>90</v>
      </c>
    </row>
    <row r="110" spans="1:2" ht="12.75">
      <c r="A110" s="20"/>
      <c r="B110" s="20"/>
    </row>
    <row r="111" spans="1:3" ht="12.75">
      <c r="A111" s="20"/>
      <c r="B111" s="20"/>
      <c r="C111" s="2" t="s">
        <v>242</v>
      </c>
    </row>
    <row r="112" spans="1:3" ht="12.75">
      <c r="A112" s="20"/>
      <c r="B112" s="20"/>
      <c r="C112" s="2" t="s">
        <v>245</v>
      </c>
    </row>
    <row r="113" spans="1:2" ht="12.75">
      <c r="A113" s="20"/>
      <c r="B113" s="20"/>
    </row>
    <row r="114" spans="1:3" ht="12.75">
      <c r="A114" s="20"/>
      <c r="B114" s="20"/>
      <c r="C114" s="2" t="s">
        <v>246</v>
      </c>
    </row>
    <row r="115" spans="1:2" ht="12.75">
      <c r="A115" s="20"/>
      <c r="B115" s="20"/>
    </row>
    <row r="116" spans="1:2" ht="12.75">
      <c r="A116" s="20"/>
      <c r="B116" s="20"/>
    </row>
    <row r="117" spans="1:3" ht="13.5">
      <c r="A117" s="22">
        <v>13.3</v>
      </c>
      <c r="B117" s="20"/>
      <c r="C117" s="15" t="s">
        <v>254</v>
      </c>
    </row>
    <row r="118" spans="1:2" ht="12.75">
      <c r="A118" s="20"/>
      <c r="B118" s="20"/>
    </row>
    <row r="119" spans="1:3" ht="12.75">
      <c r="A119" s="20"/>
      <c r="B119" s="20"/>
      <c r="C119" s="2" t="s">
        <v>247</v>
      </c>
    </row>
    <row r="120" spans="1:3" ht="12.75">
      <c r="A120" s="20"/>
      <c r="B120" s="20"/>
      <c r="C120" s="2" t="s">
        <v>191</v>
      </c>
    </row>
    <row r="121" spans="1:2" ht="12.75">
      <c r="A121" s="20"/>
      <c r="B121" s="20"/>
    </row>
    <row r="122" spans="1:2" ht="12.75">
      <c r="A122" s="20"/>
      <c r="B122" s="20"/>
    </row>
    <row r="123" spans="1:3" ht="13.5">
      <c r="A123" s="22">
        <v>13.4</v>
      </c>
      <c r="B123" s="20"/>
      <c r="C123" s="15" t="s">
        <v>154</v>
      </c>
    </row>
    <row r="124" spans="1:2" ht="12.75">
      <c r="A124" s="20"/>
      <c r="B124" s="20"/>
    </row>
    <row r="125" spans="1:3" ht="12.75">
      <c r="A125" s="20"/>
      <c r="B125" s="20"/>
      <c r="C125" s="2" t="s">
        <v>153</v>
      </c>
    </row>
    <row r="126" spans="1:2" ht="12.75">
      <c r="A126" s="20"/>
      <c r="B126" s="20"/>
    </row>
    <row r="127" spans="1:2" ht="12.75">
      <c r="A127" s="20"/>
      <c r="B127" s="20"/>
    </row>
    <row r="128" spans="1:3" ht="13.5">
      <c r="A128" s="22">
        <v>13.5</v>
      </c>
      <c r="B128" s="20"/>
      <c r="C128" s="15" t="s">
        <v>12</v>
      </c>
    </row>
    <row r="129" spans="1:5" ht="12.75">
      <c r="A129" s="20"/>
      <c r="B129" s="20"/>
      <c r="D129" s="3" t="s">
        <v>70</v>
      </c>
      <c r="E129" s="3" t="s">
        <v>72</v>
      </c>
    </row>
    <row r="130" spans="1:5" ht="12.75">
      <c r="A130" s="20"/>
      <c r="B130" s="20"/>
      <c r="D130" s="3" t="s">
        <v>71</v>
      </c>
      <c r="E130" s="3" t="s">
        <v>5</v>
      </c>
    </row>
    <row r="131" spans="1:5" ht="12.75">
      <c r="A131" s="20"/>
      <c r="B131" s="20"/>
      <c r="D131" s="16" t="s">
        <v>6</v>
      </c>
      <c r="E131" s="16" t="s">
        <v>6</v>
      </c>
    </row>
    <row r="132" spans="1:5" ht="12.75">
      <c r="A132" s="20"/>
      <c r="B132" s="20"/>
      <c r="C132" s="59"/>
      <c r="D132" s="59"/>
      <c r="E132" s="59"/>
    </row>
    <row r="133" spans="1:5" ht="12.75">
      <c r="A133" s="20"/>
      <c r="B133" s="20"/>
      <c r="C133" s="59" t="s">
        <v>1</v>
      </c>
      <c r="D133" s="60">
        <v>-147</v>
      </c>
      <c r="E133" s="60">
        <v>-147</v>
      </c>
    </row>
    <row r="134" spans="1:5" ht="12.75">
      <c r="A134" s="20"/>
      <c r="B134" s="20"/>
      <c r="C134" s="59" t="s">
        <v>187</v>
      </c>
      <c r="D134" s="60">
        <v>0</v>
      </c>
      <c r="E134" s="60">
        <v>0</v>
      </c>
    </row>
    <row r="135" spans="1:5" ht="12.75">
      <c r="A135" s="20"/>
      <c r="B135" s="20"/>
      <c r="C135" s="59" t="s">
        <v>73</v>
      </c>
      <c r="D135" s="60">
        <v>0</v>
      </c>
      <c r="E135" s="60">
        <v>0</v>
      </c>
    </row>
    <row r="136" spans="1:5" ht="13.5" thickBot="1">
      <c r="A136" s="20"/>
      <c r="B136" s="20"/>
      <c r="C136" s="59"/>
      <c r="D136" s="61">
        <f>SUM(D133:D135)</f>
        <v>-147</v>
      </c>
      <c r="E136" s="61">
        <f>SUM(E133:E135)</f>
        <v>-147</v>
      </c>
    </row>
    <row r="137" spans="1:5" ht="13.5" thickTop="1">
      <c r="A137" s="20"/>
      <c r="B137" s="20"/>
      <c r="C137" s="59"/>
      <c r="D137" s="59"/>
      <c r="E137" s="59"/>
    </row>
    <row r="138" spans="1:3" ht="12.75">
      <c r="A138" s="20"/>
      <c r="B138" s="20"/>
      <c r="C138" s="2" t="s">
        <v>237</v>
      </c>
    </row>
    <row r="139" spans="1:3" ht="12.75">
      <c r="A139" s="20"/>
      <c r="B139" s="20"/>
      <c r="C139" s="2" t="s">
        <v>236</v>
      </c>
    </row>
    <row r="140" spans="1:2" ht="12.75">
      <c r="A140" s="20"/>
      <c r="B140" s="20"/>
    </row>
    <row r="141" spans="1:2" ht="12.75">
      <c r="A141" s="20"/>
      <c r="B141" s="20"/>
    </row>
    <row r="142" spans="1:3" ht="13.5">
      <c r="A142" s="22">
        <v>13.6</v>
      </c>
      <c r="B142" s="20"/>
      <c r="C142" s="15" t="s">
        <v>74</v>
      </c>
    </row>
    <row r="143" spans="1:2" ht="12.75">
      <c r="A143" s="20"/>
      <c r="B143" s="20"/>
    </row>
    <row r="144" spans="1:3" ht="12.75">
      <c r="A144" s="20"/>
      <c r="B144" s="20"/>
      <c r="C144" s="2" t="s">
        <v>81</v>
      </c>
    </row>
    <row r="145" spans="1:3" ht="12.75">
      <c r="A145" s="20"/>
      <c r="B145" s="20"/>
      <c r="C145" s="2" t="s">
        <v>141</v>
      </c>
    </row>
    <row r="146" spans="1:2" ht="12.75">
      <c r="A146" s="20"/>
      <c r="B146" s="20"/>
    </row>
    <row r="147" spans="1:2" ht="12.75">
      <c r="A147" s="20"/>
      <c r="B147" s="20"/>
    </row>
    <row r="148" spans="1:3" ht="13.5">
      <c r="A148" s="22">
        <v>13.7</v>
      </c>
      <c r="B148" s="20"/>
      <c r="C148" s="15" t="s">
        <v>75</v>
      </c>
    </row>
    <row r="149" spans="1:2" ht="12.75">
      <c r="A149" s="20"/>
      <c r="B149" s="20"/>
    </row>
    <row r="150" spans="1:3" ht="12.75">
      <c r="A150" s="20"/>
      <c r="B150" s="20"/>
      <c r="C150" s="2" t="s">
        <v>131</v>
      </c>
    </row>
    <row r="151" spans="1:3" ht="12.75">
      <c r="A151" s="20"/>
      <c r="B151" s="20"/>
      <c r="C151" s="2" t="s">
        <v>76</v>
      </c>
    </row>
    <row r="152" spans="1:2" ht="12.75">
      <c r="A152" s="20"/>
      <c r="B152" s="20"/>
    </row>
    <row r="153" spans="1:2" ht="12.75">
      <c r="A153" s="20"/>
      <c r="B153" s="20"/>
    </row>
    <row r="154" spans="1:3" ht="13.5">
      <c r="A154" s="22">
        <v>13.8</v>
      </c>
      <c r="B154" s="20"/>
      <c r="C154" s="15" t="s">
        <v>132</v>
      </c>
    </row>
    <row r="155" spans="1:2" ht="12.75">
      <c r="A155" s="20"/>
      <c r="B155" s="20"/>
    </row>
    <row r="156" spans="1:3" ht="12.75">
      <c r="A156" s="20"/>
      <c r="B156" s="20"/>
      <c r="C156" s="2" t="s">
        <v>179</v>
      </c>
    </row>
    <row r="157" spans="1:2" ht="12.75">
      <c r="A157" s="20"/>
      <c r="B157" s="20"/>
    </row>
    <row r="158" spans="1:2" ht="12.75">
      <c r="A158" s="20"/>
      <c r="B158" s="20"/>
    </row>
    <row r="159" spans="1:3" ht="13.5">
      <c r="A159" s="22">
        <v>13.9</v>
      </c>
      <c r="B159" s="20"/>
      <c r="C159" s="15" t="s">
        <v>82</v>
      </c>
    </row>
    <row r="160" spans="1:2" ht="12.75">
      <c r="A160" s="20"/>
      <c r="B160" s="20"/>
    </row>
    <row r="161" spans="1:3" ht="12.75">
      <c r="A161" s="20"/>
      <c r="B161" s="20"/>
      <c r="C161" s="2" t="s">
        <v>204</v>
      </c>
    </row>
    <row r="162" spans="1:2" ht="12.75">
      <c r="A162" s="20"/>
      <c r="B162" s="20"/>
    </row>
    <row r="163" spans="1:6" ht="12.75">
      <c r="A163" s="20"/>
      <c r="B163" s="20"/>
      <c r="D163" s="3" t="s">
        <v>83</v>
      </c>
      <c r="E163" s="3" t="s">
        <v>84</v>
      </c>
      <c r="F163" s="3"/>
    </row>
    <row r="164" spans="1:6" ht="12.75">
      <c r="A164" s="20"/>
      <c r="B164" s="20"/>
      <c r="D164" s="3" t="s">
        <v>31</v>
      </c>
      <c r="E164" s="3" t="s">
        <v>31</v>
      </c>
      <c r="F164" s="3" t="s">
        <v>38</v>
      </c>
    </row>
    <row r="165" spans="1:6" ht="12.75">
      <c r="A165" s="20"/>
      <c r="B165" s="20"/>
      <c r="D165" s="16" t="s">
        <v>6</v>
      </c>
      <c r="E165" s="16" t="s">
        <v>6</v>
      </c>
      <c r="F165" s="16" t="s">
        <v>6</v>
      </c>
    </row>
    <row r="166" spans="1:2" ht="12.75">
      <c r="A166" s="20"/>
      <c r="B166" s="20"/>
    </row>
    <row r="167" spans="1:6" ht="12.75">
      <c r="A167" s="20"/>
      <c r="B167" s="20"/>
      <c r="C167" s="2" t="s">
        <v>86</v>
      </c>
      <c r="D167" s="25">
        <v>19656</v>
      </c>
      <c r="E167" s="25">
        <v>7741</v>
      </c>
      <c r="F167" s="25">
        <f>SUM(D167:E167)</f>
        <v>27397</v>
      </c>
    </row>
    <row r="168" spans="1:6" ht="12.75">
      <c r="A168" s="20"/>
      <c r="B168" s="20"/>
      <c r="C168" s="2" t="s">
        <v>85</v>
      </c>
      <c r="D168" s="25">
        <v>8158</v>
      </c>
      <c r="E168" s="25">
        <v>35326</v>
      </c>
      <c r="F168" s="25">
        <f>SUM(D168:E168)</f>
        <v>43484</v>
      </c>
    </row>
    <row r="169" spans="1:6" ht="12.75">
      <c r="A169" s="20"/>
      <c r="B169" s="20"/>
      <c r="D169" s="25"/>
      <c r="E169" s="25"/>
      <c r="F169" s="25"/>
    </row>
    <row r="170" spans="1:6" ht="13.5" thickBot="1">
      <c r="A170" s="20"/>
      <c r="B170" s="20"/>
      <c r="D170" s="27">
        <f>SUM(D167:D168)</f>
        <v>27814</v>
      </c>
      <c r="E170" s="27">
        <f>SUM(E167:E168)</f>
        <v>43067</v>
      </c>
      <c r="F170" s="27">
        <f>SUM(F167:F168)</f>
        <v>70881</v>
      </c>
    </row>
    <row r="171" spans="1:2" ht="13.5" thickTop="1">
      <c r="A171" s="20"/>
      <c r="B171" s="20"/>
    </row>
    <row r="172" spans="1:2" ht="12.75">
      <c r="A172" s="20"/>
      <c r="B172" s="20"/>
    </row>
    <row r="173" spans="1:3" ht="13.5">
      <c r="A173" s="23" t="s">
        <v>91</v>
      </c>
      <c r="B173" s="20"/>
      <c r="C173" s="15" t="s">
        <v>87</v>
      </c>
    </row>
    <row r="174" spans="1:2" ht="12.75">
      <c r="A174" s="20"/>
      <c r="B174" s="20"/>
    </row>
    <row r="175" spans="1:3" ht="12.75">
      <c r="A175" s="20"/>
      <c r="B175" s="20"/>
      <c r="C175" s="2" t="s">
        <v>88</v>
      </c>
    </row>
    <row r="176" spans="1:3" ht="12.75">
      <c r="A176" s="20"/>
      <c r="B176" s="20"/>
      <c r="C176" s="2" t="s">
        <v>167</v>
      </c>
    </row>
    <row r="177" spans="1:3" ht="12.75">
      <c r="A177" s="20"/>
      <c r="B177" s="20"/>
      <c r="C177" s="2" t="s">
        <v>162</v>
      </c>
    </row>
    <row r="178" spans="1:2" ht="13.5" thickBot="1">
      <c r="A178" s="20"/>
      <c r="B178" s="20"/>
    </row>
    <row r="179" spans="1:6" ht="12.75">
      <c r="A179" s="20"/>
      <c r="B179" s="20"/>
      <c r="C179" s="40" t="s">
        <v>163</v>
      </c>
      <c r="D179" s="41" t="s">
        <v>165</v>
      </c>
      <c r="E179" s="42" t="s">
        <v>181</v>
      </c>
      <c r="F179" s="43"/>
    </row>
    <row r="180" spans="1:6" ht="13.5" thickBot="1">
      <c r="A180" s="20"/>
      <c r="B180" s="20"/>
      <c r="C180" s="46" t="s">
        <v>206</v>
      </c>
      <c r="D180" s="47" t="s">
        <v>166</v>
      </c>
      <c r="E180" s="48" t="s">
        <v>182</v>
      </c>
      <c r="F180" s="49" t="s">
        <v>164</v>
      </c>
    </row>
    <row r="181" spans="1:6" ht="12.75">
      <c r="A181" s="20"/>
      <c r="B181" s="20"/>
      <c r="C181" s="56" t="s">
        <v>172</v>
      </c>
      <c r="D181" s="39"/>
      <c r="E181" s="14"/>
      <c r="F181" s="45"/>
    </row>
    <row r="182" spans="1:6" ht="12.75">
      <c r="A182" s="20"/>
      <c r="B182" s="20"/>
      <c r="C182" s="54">
        <v>68350</v>
      </c>
      <c r="D182" s="64">
        <v>3.7465</v>
      </c>
      <c r="E182" s="50">
        <f aca="true" t="shared" si="0" ref="E182:E208">+D182*C182</f>
        <v>256073.27500000002</v>
      </c>
      <c r="F182" s="62" t="s">
        <v>208</v>
      </c>
    </row>
    <row r="183" spans="1:6" ht="12.75">
      <c r="A183" s="20"/>
      <c r="B183" s="20"/>
      <c r="C183" s="54">
        <v>79485</v>
      </c>
      <c r="D183" s="64">
        <v>3.7365</v>
      </c>
      <c r="E183" s="50">
        <f t="shared" si="0"/>
        <v>296995.7025</v>
      </c>
      <c r="F183" s="62" t="s">
        <v>208</v>
      </c>
    </row>
    <row r="184" spans="1:6" ht="12.75">
      <c r="A184" s="20"/>
      <c r="B184" s="20"/>
      <c r="C184" s="54">
        <v>200000</v>
      </c>
      <c r="D184" s="64">
        <v>3.7502</v>
      </c>
      <c r="E184" s="50">
        <f t="shared" si="0"/>
        <v>750040</v>
      </c>
      <c r="F184" s="62" t="s">
        <v>208</v>
      </c>
    </row>
    <row r="185" spans="1:6" ht="12.75">
      <c r="A185" s="20"/>
      <c r="B185" s="20"/>
      <c r="C185" s="54">
        <v>80583.26</v>
      </c>
      <c r="D185" s="64">
        <v>3.7849</v>
      </c>
      <c r="E185" s="50">
        <f t="shared" si="0"/>
        <v>304999.580774</v>
      </c>
      <c r="F185" s="62" t="s">
        <v>209</v>
      </c>
    </row>
    <row r="186" spans="1:6" ht="12.75">
      <c r="A186" s="20"/>
      <c r="B186" s="20"/>
      <c r="C186" s="54">
        <v>81240</v>
      </c>
      <c r="D186" s="64">
        <v>3.719</v>
      </c>
      <c r="E186" s="50">
        <f t="shared" si="0"/>
        <v>302131.56</v>
      </c>
      <c r="F186" s="62" t="s">
        <v>210</v>
      </c>
    </row>
    <row r="187" spans="1:6" ht="12.75">
      <c r="A187" s="20"/>
      <c r="B187" s="20"/>
      <c r="C187" s="54">
        <v>40777</v>
      </c>
      <c r="D187" s="64">
        <v>3.728</v>
      </c>
      <c r="E187" s="50">
        <f t="shared" si="0"/>
        <v>152016.65600000002</v>
      </c>
      <c r="F187" s="62" t="s">
        <v>210</v>
      </c>
    </row>
    <row r="188" spans="1:6" ht="12.75">
      <c r="A188" s="20"/>
      <c r="B188" s="20"/>
      <c r="C188" s="54">
        <v>298882.6</v>
      </c>
      <c r="D188" s="64">
        <v>3.78</v>
      </c>
      <c r="E188" s="50">
        <f t="shared" si="0"/>
        <v>1129776.228</v>
      </c>
      <c r="F188" s="62" t="s">
        <v>220</v>
      </c>
    </row>
    <row r="189" spans="1:6" ht="12.75">
      <c r="A189" s="20"/>
      <c r="B189" s="20"/>
      <c r="C189" s="54">
        <v>200000</v>
      </c>
      <c r="D189" s="64">
        <v>3.7453</v>
      </c>
      <c r="E189" s="50">
        <f t="shared" si="0"/>
        <v>749060</v>
      </c>
      <c r="F189" s="62" t="s">
        <v>207</v>
      </c>
    </row>
    <row r="190" spans="1:6" ht="12.75">
      <c r="A190" s="20"/>
      <c r="B190" s="20"/>
      <c r="C190" s="54">
        <v>91735.84</v>
      </c>
      <c r="D190" s="64">
        <v>3.7235</v>
      </c>
      <c r="E190" s="50">
        <f>+D190*C190</f>
        <v>341578.40024</v>
      </c>
      <c r="F190" s="62" t="s">
        <v>207</v>
      </c>
    </row>
    <row r="191" spans="1:6" ht="12.75">
      <c r="A191" s="20"/>
      <c r="B191" s="20"/>
      <c r="C191" s="54">
        <v>360000</v>
      </c>
      <c r="D191" s="64">
        <v>3.778</v>
      </c>
      <c r="E191" s="50">
        <f>+D191*C191</f>
        <v>1360080</v>
      </c>
      <c r="F191" s="62" t="s">
        <v>221</v>
      </c>
    </row>
    <row r="192" spans="1:6" ht="12.75">
      <c r="A192" s="20"/>
      <c r="B192" s="20"/>
      <c r="C192" s="54">
        <v>430000</v>
      </c>
      <c r="D192" s="64">
        <v>3.776</v>
      </c>
      <c r="E192" s="50">
        <f>+D192*C192</f>
        <v>1623680</v>
      </c>
      <c r="F192" s="62" t="s">
        <v>222</v>
      </c>
    </row>
    <row r="193" spans="1:6" ht="12.75">
      <c r="A193" s="20"/>
      <c r="B193" s="20"/>
      <c r="C193" s="54">
        <v>304714.76</v>
      </c>
      <c r="D193" s="64">
        <v>3.709</v>
      </c>
      <c r="E193" s="50">
        <f t="shared" si="0"/>
        <v>1130187.04484</v>
      </c>
      <c r="F193" s="62" t="s">
        <v>211</v>
      </c>
    </row>
    <row r="194" spans="1:6" ht="12.75">
      <c r="A194" s="20"/>
      <c r="B194" s="20"/>
      <c r="C194" s="54">
        <v>301888.83</v>
      </c>
      <c r="D194" s="64">
        <v>3.705</v>
      </c>
      <c r="E194" s="50">
        <f t="shared" si="0"/>
        <v>1118498.11515</v>
      </c>
      <c r="F194" s="62" t="s">
        <v>212</v>
      </c>
    </row>
    <row r="195" spans="1:6" ht="12.75">
      <c r="A195" s="20"/>
      <c r="B195" s="20"/>
      <c r="C195" s="54">
        <v>233056.8</v>
      </c>
      <c r="D195" s="64">
        <v>3.7772</v>
      </c>
      <c r="E195" s="50">
        <f t="shared" si="0"/>
        <v>880302.14496</v>
      </c>
      <c r="F195" s="62" t="s">
        <v>213</v>
      </c>
    </row>
    <row r="196" spans="1:6" ht="12.75">
      <c r="A196" s="20"/>
      <c r="B196" s="20"/>
      <c r="C196" s="54">
        <v>57048.94</v>
      </c>
      <c r="D196" s="64">
        <v>3.7644</v>
      </c>
      <c r="E196" s="50">
        <f t="shared" si="0"/>
        <v>214755.02973600003</v>
      </c>
      <c r="F196" s="62" t="s">
        <v>211</v>
      </c>
    </row>
    <row r="197" spans="1:6" ht="12.75">
      <c r="A197" s="20"/>
      <c r="B197" s="20"/>
      <c r="C197" s="54">
        <v>234722</v>
      </c>
      <c r="D197" s="64">
        <v>3.7562</v>
      </c>
      <c r="E197" s="50">
        <f t="shared" si="0"/>
        <v>881662.7764000001</v>
      </c>
      <c r="F197" s="62" t="s">
        <v>211</v>
      </c>
    </row>
    <row r="198" spans="1:6" ht="12.75">
      <c r="A198" s="20"/>
      <c r="B198" s="20"/>
      <c r="C198" s="54">
        <v>222601.6</v>
      </c>
      <c r="D198" s="64">
        <v>3.7222</v>
      </c>
      <c r="E198" s="50">
        <f t="shared" si="0"/>
        <v>828567.67552</v>
      </c>
      <c r="F198" s="62" t="s">
        <v>211</v>
      </c>
    </row>
    <row r="199" spans="1:6" ht="12.75">
      <c r="A199" s="20"/>
      <c r="B199" s="20"/>
      <c r="C199" s="54">
        <v>120593</v>
      </c>
      <c r="D199" s="64">
        <v>3.7478</v>
      </c>
      <c r="E199" s="50">
        <f t="shared" si="0"/>
        <v>451958.44539999997</v>
      </c>
      <c r="F199" s="62" t="s">
        <v>214</v>
      </c>
    </row>
    <row r="200" spans="1:6" ht="12.75">
      <c r="A200" s="20"/>
      <c r="B200" s="20"/>
      <c r="C200" s="54">
        <v>155054.4</v>
      </c>
      <c r="D200" s="64">
        <v>3.748</v>
      </c>
      <c r="E200" s="50">
        <f t="shared" si="0"/>
        <v>581143.8912</v>
      </c>
      <c r="F200" s="62" t="s">
        <v>215</v>
      </c>
    </row>
    <row r="201" spans="1:6" ht="12.75">
      <c r="A201" s="20"/>
      <c r="B201" s="20"/>
      <c r="C201" s="54">
        <v>216704</v>
      </c>
      <c r="D201" s="64">
        <v>3.7402</v>
      </c>
      <c r="E201" s="50">
        <f t="shared" si="0"/>
        <v>810516.3008000001</v>
      </c>
      <c r="F201" s="62" t="s">
        <v>216</v>
      </c>
    </row>
    <row r="202" spans="1:6" ht="12.75">
      <c r="A202" s="20"/>
      <c r="B202" s="20"/>
      <c r="C202" s="54">
        <v>590000</v>
      </c>
      <c r="D202" s="64">
        <v>3.697</v>
      </c>
      <c r="E202" s="50">
        <f t="shared" si="0"/>
        <v>2181230</v>
      </c>
      <c r="F202" s="62" t="s">
        <v>216</v>
      </c>
    </row>
    <row r="203" spans="1:6" ht="12.75">
      <c r="A203" s="20"/>
      <c r="B203" s="20"/>
      <c r="C203" s="54">
        <v>105276</v>
      </c>
      <c r="D203" s="64">
        <v>3.7475</v>
      </c>
      <c r="E203" s="50">
        <f t="shared" si="0"/>
        <v>394521.81</v>
      </c>
      <c r="F203" s="62" t="s">
        <v>217</v>
      </c>
    </row>
    <row r="204" spans="1:6" ht="12.75">
      <c r="A204" s="20"/>
      <c r="B204" s="20"/>
      <c r="C204" s="54">
        <v>198900</v>
      </c>
      <c r="D204" s="64">
        <v>3.7385</v>
      </c>
      <c r="E204" s="50">
        <f t="shared" si="0"/>
        <v>743587.65</v>
      </c>
      <c r="F204" s="62" t="s">
        <v>217</v>
      </c>
    </row>
    <row r="205" spans="1:6" ht="12.75">
      <c r="A205" s="20"/>
      <c r="B205" s="20"/>
      <c r="C205" s="54">
        <v>300000</v>
      </c>
      <c r="D205" s="64">
        <v>3.732</v>
      </c>
      <c r="E205" s="50">
        <f t="shared" si="0"/>
        <v>1119600</v>
      </c>
      <c r="F205" s="63" t="s">
        <v>223</v>
      </c>
    </row>
    <row r="206" spans="1:6" ht="12.75">
      <c r="A206" s="20"/>
      <c r="B206" s="20"/>
      <c r="C206" s="54">
        <v>327656</v>
      </c>
      <c r="D206" s="64">
        <v>3.7367</v>
      </c>
      <c r="E206" s="50">
        <f t="shared" si="0"/>
        <v>1224352.1752</v>
      </c>
      <c r="F206" s="63" t="s">
        <v>218</v>
      </c>
    </row>
    <row r="207" spans="1:6" ht="12.75">
      <c r="A207" s="20"/>
      <c r="B207" s="20"/>
      <c r="C207" s="54">
        <v>220000</v>
      </c>
      <c r="D207" s="64">
        <v>3.7335</v>
      </c>
      <c r="E207" s="50">
        <f t="shared" si="0"/>
        <v>821370</v>
      </c>
      <c r="F207" s="86" t="s">
        <v>224</v>
      </c>
    </row>
    <row r="208" spans="1:6" ht="12.75">
      <c r="A208" s="20"/>
      <c r="B208" s="20"/>
      <c r="C208" s="54">
        <v>240000</v>
      </c>
      <c r="D208" s="64">
        <v>3.7375</v>
      </c>
      <c r="E208" s="50">
        <f t="shared" si="0"/>
        <v>897000</v>
      </c>
      <c r="F208" s="86" t="s">
        <v>225</v>
      </c>
    </row>
    <row r="209" spans="1:7" ht="13.5" thickBot="1">
      <c r="A209" s="20"/>
      <c r="B209" s="20"/>
      <c r="C209" s="44"/>
      <c r="D209" s="65"/>
      <c r="E209" s="11"/>
      <c r="F209" s="45"/>
      <c r="G209" s="58"/>
    </row>
    <row r="210" spans="1:6" ht="13.5" thickBot="1">
      <c r="A210" s="20"/>
      <c r="B210" s="20"/>
      <c r="C210" s="55">
        <f>SUM(C182:C209)</f>
        <v>5759270.029999999</v>
      </c>
      <c r="D210" s="51"/>
      <c r="E210" s="52">
        <f>SUM(E182:E209)</f>
        <v>21545684.461719997</v>
      </c>
      <c r="F210" s="53"/>
    </row>
    <row r="211" spans="1:5" ht="12.75">
      <c r="A211" s="20"/>
      <c r="B211" s="20"/>
      <c r="E211" s="57"/>
    </row>
    <row r="212" spans="1:5" ht="12.75">
      <c r="A212" s="20"/>
      <c r="B212" s="20"/>
      <c r="E212" s="57"/>
    </row>
    <row r="213" spans="1:3" ht="13.5">
      <c r="A213" s="22">
        <v>13.11</v>
      </c>
      <c r="B213" s="20"/>
      <c r="C213" s="15" t="s">
        <v>89</v>
      </c>
    </row>
    <row r="214" spans="1:2" ht="12.75">
      <c r="A214" s="20"/>
      <c r="B214" s="20"/>
    </row>
    <row r="215" spans="1:3" ht="12.75">
      <c r="A215" s="20"/>
      <c r="B215" s="20"/>
      <c r="C215" s="2" t="s">
        <v>168</v>
      </c>
    </row>
    <row r="216" spans="1:2" ht="12.75">
      <c r="A216" s="20"/>
      <c r="B216" s="20"/>
    </row>
    <row r="217" spans="1:2" ht="12.75">
      <c r="A217" s="20"/>
      <c r="B217" s="20"/>
    </row>
    <row r="218" spans="1:3" ht="13.5">
      <c r="A218" s="22">
        <v>13.12</v>
      </c>
      <c r="C218" s="15" t="s">
        <v>92</v>
      </c>
    </row>
    <row r="219" spans="1:3" ht="12.75">
      <c r="A219" s="20"/>
      <c r="B219" s="20"/>
      <c r="C219" s="2" t="s">
        <v>250</v>
      </c>
    </row>
    <row r="220" spans="1:3" ht="12.75">
      <c r="A220" s="20"/>
      <c r="B220" s="20"/>
      <c r="C220" s="2" t="s">
        <v>251</v>
      </c>
    </row>
    <row r="221" ht="12.75">
      <c r="C221" s="2" t="s">
        <v>252</v>
      </c>
    </row>
    <row r="222" spans="1:6" ht="13.5">
      <c r="A222" s="22"/>
      <c r="D222" s="59"/>
      <c r="E222" s="59"/>
      <c r="F222" s="59"/>
    </row>
    <row r="223" ht="13.5">
      <c r="A223" s="22"/>
    </row>
    <row r="224" spans="1:3" ht="13.5">
      <c r="A224" s="22">
        <v>13.13</v>
      </c>
      <c r="C224" s="15" t="s">
        <v>120</v>
      </c>
    </row>
    <row r="225" ht="13.5">
      <c r="A225" s="22"/>
    </row>
    <row r="226" spans="1:3" ht="13.5">
      <c r="A226" s="22"/>
      <c r="C226" s="29" t="s">
        <v>128</v>
      </c>
    </row>
    <row r="227" ht="13.5">
      <c r="A227" s="22"/>
    </row>
    <row r="228" spans="1:3" ht="13.5">
      <c r="A228" s="22"/>
      <c r="B228" s="3" t="s">
        <v>121</v>
      </c>
      <c r="C228" s="2" t="s">
        <v>142</v>
      </c>
    </row>
    <row r="229" spans="1:3" ht="13.5">
      <c r="A229" s="22"/>
      <c r="C229" s="2" t="s">
        <v>129</v>
      </c>
    </row>
    <row r="230" ht="13.5">
      <c r="A230" s="22"/>
    </row>
    <row r="231" spans="1:3" ht="13.5">
      <c r="A231" s="22"/>
      <c r="B231" s="3" t="s">
        <v>122</v>
      </c>
      <c r="C231" s="2" t="s">
        <v>130</v>
      </c>
    </row>
    <row r="232" spans="1:3" ht="12.75">
      <c r="A232" s="20"/>
      <c r="C232" s="2" t="s">
        <v>156</v>
      </c>
    </row>
    <row r="233" spans="1:4" ht="12.75">
      <c r="A233" s="20"/>
      <c r="D233" s="2" t="s">
        <v>185</v>
      </c>
    </row>
    <row r="234" spans="1:4" ht="12.75">
      <c r="A234" s="20"/>
      <c r="D234" s="2" t="s">
        <v>183</v>
      </c>
    </row>
    <row r="235" spans="1:4" ht="12.75">
      <c r="A235" s="20"/>
      <c r="D235" s="2" t="s">
        <v>184</v>
      </c>
    </row>
    <row r="236" spans="1:4" ht="15">
      <c r="A236" s="20"/>
      <c r="D236" s="38" t="s">
        <v>186</v>
      </c>
    </row>
    <row r="237" spans="1:4" ht="15">
      <c r="A237" s="20"/>
      <c r="C237" s="87" t="s">
        <v>239</v>
      </c>
      <c r="D237" s="36"/>
    </row>
    <row r="238" spans="3:4" ht="12.75">
      <c r="C238" s="2" t="s">
        <v>157</v>
      </c>
      <c r="D238" s="37">
        <v>79865703</v>
      </c>
    </row>
    <row r="239" spans="3:4" ht="12.75">
      <c r="C239" s="2" t="s">
        <v>158</v>
      </c>
      <c r="D239" s="25">
        <v>79865703</v>
      </c>
    </row>
    <row r="240" spans="3:4" ht="15">
      <c r="C240" s="87" t="s">
        <v>240</v>
      </c>
      <c r="D240" s="36"/>
    </row>
    <row r="241" spans="3:4" ht="12.75">
      <c r="C241" s="2" t="s">
        <v>157</v>
      </c>
      <c r="D241" s="37">
        <v>79865703</v>
      </c>
    </row>
    <row r="242" spans="3:4" ht="12.75">
      <c r="C242" s="2" t="s">
        <v>158</v>
      </c>
      <c r="D242" s="25">
        <v>79865703</v>
      </c>
    </row>
    <row r="244" ht="12.75">
      <c r="C244" s="29" t="s">
        <v>159</v>
      </c>
    </row>
    <row r="246" ht="12.75">
      <c r="C246" s="2" t="s">
        <v>160</v>
      </c>
    </row>
  </sheetData>
  <printOptions/>
  <pageMargins left="0.5511811023622047" right="0.11811023622047245" top="0.4724409448818898" bottom="0.1968503937007874" header="0" footer="0"/>
  <pageSetup fitToWidth="95" horizontalDpi="600" verticalDpi="600" orientation="portrait" paperSize="9" scale="90" r:id="rId1"/>
  <rowBreaks count="4" manualBreakCount="4">
    <brk id="62" max="255" man="1"/>
    <brk id="120" max="255" man="1"/>
    <brk id="171" max="255" man="1"/>
    <brk id="2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lysia</cp:lastModifiedBy>
  <cp:lastPrinted>2005-11-21T11:33:02Z</cp:lastPrinted>
  <dcterms:created xsi:type="dcterms:W3CDTF">2002-11-22T07:29:43Z</dcterms:created>
  <dcterms:modified xsi:type="dcterms:W3CDTF">2005-11-24T08:52:46Z</dcterms:modified>
  <cp:category/>
  <cp:version/>
  <cp:contentType/>
  <cp:contentStatus/>
</cp:coreProperties>
</file>