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3735" activeTab="0"/>
  </bookViews>
  <sheets>
    <sheet name="p&amp;l" sheetId="1" r:id="rId1"/>
    <sheet name="bs" sheetId="2" r:id="rId2"/>
    <sheet name="notes" sheetId="3" r:id="rId3"/>
  </sheets>
  <externalReferences>
    <externalReference r:id="rId6"/>
  </externalReferences>
  <definedNames>
    <definedName name="_xlnm.Print_Area" localSheetId="0">'p&amp;l'!$A$1:$L$74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<sst xmlns="http://schemas.openxmlformats.org/spreadsheetml/2006/main" count="254" uniqueCount="218">
  <si>
    <t>TOMISHO HOLDINGS BHD</t>
  </si>
  <si>
    <t>CONSOLIDATED INCOME STATEMENT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</si>
  <si>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</si>
  <si>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</si>
  <si>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</si>
  <si>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</si>
  <si>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</si>
  <si>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</si>
  <si>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</si>
  <si>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</si>
  <si>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</si>
  <si>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</si>
  <si>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</si>
  <si>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</si>
  <si>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</si>
  <si>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minority interests</t>
  </si>
  <si>
    <t>(ii)</t>
  </si>
  <si>
    <t>Less minority interests</t>
  </si>
  <si>
    <t>(j)</t>
  </si>
  <si>
    <t>(k)</t>
  </si>
  <si>
    <t>Extraordinary items</t>
  </si>
  <si>
    <t>(iii)</t>
  </si>
  <si>
    <t xml:space="preserve">Extraordinary items attributable to the </t>
  </si>
  <si>
    <t>(l)</t>
  </si>
  <si>
    <t>after deducting any provision for preference</t>
  </si>
  <si>
    <t>dividends, if any:-</t>
  </si>
  <si>
    <t>Individual Period</t>
  </si>
  <si>
    <t>Cummulative Period</t>
  </si>
  <si>
    <t xml:space="preserve">Current </t>
  </si>
  <si>
    <t>Corresponding</t>
  </si>
  <si>
    <t>Current</t>
  </si>
  <si>
    <t xml:space="preserve">Year </t>
  </si>
  <si>
    <t>Quarter</t>
  </si>
  <si>
    <t>To date</t>
  </si>
  <si>
    <t>RM'000</t>
  </si>
  <si>
    <t>As at End of</t>
  </si>
  <si>
    <t>As at Preceding</t>
  </si>
  <si>
    <t>Current Quarter</t>
  </si>
  <si>
    <t>Financial Year End</t>
  </si>
  <si>
    <t>(Unaudited)</t>
  </si>
  <si>
    <t>1.</t>
  </si>
  <si>
    <t>2.</t>
  </si>
  <si>
    <t>Investment in Associated Companies</t>
  </si>
  <si>
    <t>3.</t>
  </si>
  <si>
    <t>Intangible Assets</t>
  </si>
  <si>
    <t>4.</t>
  </si>
  <si>
    <t>Current Assets</t>
  </si>
  <si>
    <t xml:space="preserve">   Short Term Investments</t>
  </si>
  <si>
    <t xml:space="preserve">   Other Debtors, Prepayments and Deposits</t>
  </si>
  <si>
    <t>5.</t>
  </si>
  <si>
    <t>Current Liabilities</t>
  </si>
  <si>
    <t xml:space="preserve">   Short Term Borrowings</t>
  </si>
  <si>
    <t xml:space="preserve">   Provision for Taxation</t>
  </si>
  <si>
    <t xml:space="preserve">   </t>
  </si>
  <si>
    <t>6.</t>
  </si>
  <si>
    <t>7.</t>
  </si>
  <si>
    <t>Long Term Borrowings</t>
  </si>
  <si>
    <t>8.</t>
  </si>
  <si>
    <t>Other Long Term Liabilities</t>
  </si>
  <si>
    <t>9.</t>
  </si>
  <si>
    <t>Share Capital</t>
  </si>
  <si>
    <t xml:space="preserve"> </t>
  </si>
  <si>
    <t>Reserves</t>
  </si>
  <si>
    <t xml:space="preserve">   Share Premium</t>
  </si>
  <si>
    <t xml:space="preserve">   Revaluation Reserve</t>
  </si>
  <si>
    <t xml:space="preserve">   Retained Profit</t>
  </si>
  <si>
    <t>Shareholders' Funds</t>
  </si>
  <si>
    <t>10.</t>
  </si>
  <si>
    <t>Minority Interests</t>
  </si>
  <si>
    <t>Accounting Policies</t>
  </si>
  <si>
    <t>Exceptional Items</t>
  </si>
  <si>
    <t>Extraordinary Items</t>
  </si>
  <si>
    <t>to date</t>
  </si>
  <si>
    <t>Current period provision</t>
  </si>
  <si>
    <t>Under/ over provision</t>
  </si>
  <si>
    <t>Deferred tax</t>
  </si>
  <si>
    <t>Quoted Securities</t>
  </si>
  <si>
    <t>Seasonal or Cyclical Factors</t>
  </si>
  <si>
    <t>Corporate Proposal</t>
  </si>
  <si>
    <t>Debt and Equity Securities</t>
  </si>
  <si>
    <t>Group Borrowings and Securities</t>
  </si>
  <si>
    <t>Contingent Liabilities</t>
  </si>
  <si>
    <t>Off Balance Sheet Financial Instruments</t>
  </si>
  <si>
    <t>Material Litigation</t>
  </si>
  <si>
    <t>The Group is not engaged in any material litigation as at the date of this report.</t>
  </si>
  <si>
    <t>Segmental Reporting</t>
  </si>
  <si>
    <t>Gross</t>
  </si>
  <si>
    <t>Profit/(Loss)</t>
  </si>
  <si>
    <t>Total</t>
  </si>
  <si>
    <t xml:space="preserve">Operating </t>
  </si>
  <si>
    <t>Before</t>
  </si>
  <si>
    <t>Assets</t>
  </si>
  <si>
    <t>Revenue</t>
  </si>
  <si>
    <t>Manufacturing</t>
  </si>
  <si>
    <t>Retail</t>
  </si>
  <si>
    <t>Contract &amp; renovation works</t>
  </si>
  <si>
    <t>Current year</t>
  </si>
  <si>
    <t xml:space="preserve">Review of performance of the company and its principal subsidiaries </t>
  </si>
  <si>
    <t xml:space="preserve">Variance of actual profit from forecast profit </t>
  </si>
  <si>
    <t xml:space="preserve">Dividend </t>
  </si>
  <si>
    <t>Changes in the Group's composition</t>
  </si>
  <si>
    <t xml:space="preserve">Short term </t>
  </si>
  <si>
    <t xml:space="preserve">Long term </t>
  </si>
  <si>
    <t>Not applicable</t>
  </si>
  <si>
    <t>Preceding Year</t>
  </si>
  <si>
    <t>Period</t>
  </si>
  <si>
    <t>31/7/2000</t>
  </si>
  <si>
    <t>(Audited)</t>
  </si>
  <si>
    <t>under review</t>
  </si>
  <si>
    <t>There was no corporate proposal announced but not completed at the date of this report.</t>
  </si>
  <si>
    <t>Investment holding &amp; others</t>
  </si>
  <si>
    <t>There are no contingent liabilities to the Group as at the date of this report.</t>
  </si>
  <si>
    <t>There were no issuance and repayment of debt and equity securities, share buy backs, share</t>
  </si>
  <si>
    <t>(i)</t>
  </si>
  <si>
    <t>Other income</t>
  </si>
  <si>
    <t>Profit/(loss) before finance cost, depreciation</t>
  </si>
  <si>
    <t>and amortisation, exceptional items, income</t>
  </si>
  <si>
    <t>Finance Cost</t>
  </si>
  <si>
    <t>Profit/(loss) before income tax, minority</t>
  </si>
  <si>
    <t>tax, minority interest and extraordinary items.</t>
  </si>
  <si>
    <t>companies</t>
  </si>
  <si>
    <t>Share of profits and losses of associated</t>
  </si>
  <si>
    <t>Profit/(loss) before income tax, minority interest</t>
  </si>
  <si>
    <t>and extraordinary items after share of profit</t>
  </si>
  <si>
    <t>and losses of associated companies</t>
  </si>
  <si>
    <t>Income tax</t>
  </si>
  <si>
    <t>Profit /(loss) after income tax before deducting</t>
  </si>
  <si>
    <t>Pre-acquisition profit/(loss), if applicable</t>
  </si>
  <si>
    <t>Net Profit/(loss) from ordinary activities</t>
  </si>
  <si>
    <t>attributable to members of the company</t>
  </si>
  <si>
    <t>Minority interests</t>
  </si>
  <si>
    <t>members of the company</t>
  </si>
  <si>
    <t>(m)</t>
  </si>
  <si>
    <t>Net Profit/(loss) attributable to members of</t>
  </si>
  <si>
    <t>the company</t>
  </si>
  <si>
    <t>Earnings per share based on 2(m) above</t>
  </si>
  <si>
    <t>Dividend per share (sen)</t>
  </si>
  <si>
    <t>Dividend description</t>
  </si>
  <si>
    <t>Net tangible assets per share (RM)</t>
  </si>
  <si>
    <t>AS AT END OF CURRENT QUARTER</t>
  </si>
  <si>
    <t>AS AT PRECEDING FINANCIAL YEAR</t>
  </si>
  <si>
    <t>END</t>
  </si>
  <si>
    <t>Property, Plant and Equipment</t>
  </si>
  <si>
    <t>Investment Property</t>
  </si>
  <si>
    <t>Long Term Investments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</si>
  <si>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</si>
  <si>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</si>
  <si>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</si>
  <si>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</si>
  <si>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</si>
  <si>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</si>
  <si>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</si>
  <si>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 xml:space="preserve">   Others</t>
  </si>
  <si>
    <t>Net Current Assets / (Liabilities)</t>
  </si>
  <si>
    <t xml:space="preserve">   Capital Reserve</t>
  </si>
  <si>
    <t xml:space="preserve">   Statutory Reserve</t>
  </si>
  <si>
    <t>Deferred Taxation</t>
  </si>
  <si>
    <t>11.</t>
  </si>
  <si>
    <t>12.</t>
  </si>
  <si>
    <t>13.</t>
  </si>
  <si>
    <t>14.</t>
  </si>
  <si>
    <t>15.</t>
  </si>
  <si>
    <t>16.</t>
  </si>
  <si>
    <t>Net Tangible Assets Per Share (RM)</t>
  </si>
  <si>
    <t>Profit on Sales of Unquoted Investment and /or Properties</t>
  </si>
  <si>
    <t>of this report.</t>
  </si>
  <si>
    <t>The Group does not have any financial instruments with off balance sheet risk as at the date</t>
  </si>
  <si>
    <t>Material Events</t>
  </si>
  <si>
    <t>There were no material events subsequent to the end of the period reported on that have not</t>
  </si>
  <si>
    <t>been reflected in the quarter under review.</t>
  </si>
  <si>
    <t xml:space="preserve">   Cash and Bank Balances</t>
  </si>
  <si>
    <t>There were no exceptional items for the quarter and financial year-to-date under review.</t>
  </si>
  <si>
    <t>There were no extraordinary items for the quarter and financial year-to-date under review.</t>
  </si>
  <si>
    <t>cancellations, share hold as treasury shares and resale of treasury shares during  the quarter</t>
  </si>
  <si>
    <t>and financial year-to-date under review.</t>
  </si>
  <si>
    <t>NOTES(PERIOD ENDED 31/7/2001)</t>
  </si>
  <si>
    <t>Total Group borrowings as at 31 July 2001 are as follows</t>
  </si>
  <si>
    <t>31/07/2001</t>
  </si>
  <si>
    <t>31/07/2000</t>
  </si>
  <si>
    <t>The quarter's performance was not caused by seasonal or cyclical factors.</t>
  </si>
  <si>
    <t xml:space="preserve">Prospect for the next financial year </t>
  </si>
  <si>
    <t xml:space="preserve">Basic(based on 2001:40,150,003 (2000: </t>
  </si>
  <si>
    <t>40,150,003) ordinary share)-sen</t>
  </si>
  <si>
    <t>Fully diluted (based on 2001 :40,150,003 )</t>
  </si>
  <si>
    <t>(2000 : 40,150,003) ordinary share-sen</t>
  </si>
  <si>
    <t>**</t>
  </si>
  <si>
    <t>The basic earnings per ordinary share is calculated by dividing the Group profit after taxation and minority shareholders' interests</t>
  </si>
  <si>
    <t>by the weight average number of ordinary shares during the financial year of 36,562,503.</t>
  </si>
  <si>
    <t>(**)</t>
  </si>
  <si>
    <t>Secured</t>
  </si>
  <si>
    <t>borrowings</t>
  </si>
  <si>
    <t>Unsecured</t>
  </si>
  <si>
    <t>FOR PERIOD ENDED 31 JULY 2001</t>
  </si>
  <si>
    <t>CONSOLIDATED BALANCE SHEET AS AT 31 JULY 2001</t>
  </si>
  <si>
    <t>The accounts of the  Group  are prepared using the same accounting policies, method of computation</t>
  </si>
  <si>
    <t>and basis of consolidation as those used in the preparation of the most recent annual financial</t>
  </si>
  <si>
    <t>statements.</t>
  </si>
  <si>
    <t>There were no sales of unquoted investment and/or properties outside the ordinary course of the Group's</t>
  </si>
  <si>
    <t>business for the quarter and financial year-to-date under review.</t>
  </si>
  <si>
    <t>There is no purchases or disposal of quoted securities for the quarter and financial year-to-date under</t>
  </si>
  <si>
    <t>review.</t>
  </si>
  <si>
    <t xml:space="preserve">In the quarter under review, the shareholding of 100% share of Seng Yip Furniture Sdn Bhd has been transferred from </t>
  </si>
  <si>
    <t>Tomisho Sdn Bhd to Tomisho Holdings Bhd.</t>
  </si>
  <si>
    <t>Material changes in the quarterly results compared to the results of the preceding quarter.</t>
  </si>
  <si>
    <t>The results of the quarter were poorer than the last quarter despite higher turnover achieved after the March</t>
  </si>
  <si>
    <t>furniture exhibition. The poorer performance was mainly caused by the continued erosion of selling price and</t>
  </si>
  <si>
    <t>sales margins suffered by the Group during this period of intense competition and the inclusion of the losses suffered</t>
  </si>
  <si>
    <t>by our operation in China.</t>
  </si>
  <si>
    <t>The Group suffered higher loss before tax for the quarter under review. The major causes were the losses suffered</t>
  </si>
  <si>
    <t>by its manufacturing subsidiary involved in the medium / high end market segments and operation loss</t>
  </si>
  <si>
    <t>suffered by our China operation. The latter's performance was significantly affected because the competitiveness</t>
  </si>
  <si>
    <t>of its veneer-based products were greatly affected by the current round of price erosion of the solid wood</t>
  </si>
  <si>
    <t>products.</t>
  </si>
  <si>
    <t>The directors are of the opinion that, given the current economic and political climate, consumer confidence of</t>
  </si>
  <si>
    <t xml:space="preserve">the world, USA in particular, will be affected, which in turn, will affect consumer spending. The Group, being export </t>
  </si>
  <si>
    <t>orientated will face very challenging business environment for the next 6-12 months.</t>
  </si>
  <si>
    <t>The Board of Directors at this juncture does not recommend the payment of dividends for the year ended</t>
  </si>
  <si>
    <t>31/7/2001.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</si>
</sst>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5" applyNumberFormat="1" applyBorder="1" applyAlignment="1">
      <alignment horizontal="center"/>
    </xf>
    <xf numFmtId="43" fontId="0" fillId="0" borderId="0" xfId="15" applyNumberForma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5" fillId="0" borderId="1" xfId="15" applyNumberFormat="1" applyFont="1" applyBorder="1" applyAlignment="1">
      <alignment horizontal="center"/>
    </xf>
    <xf numFmtId="165" fontId="5" fillId="0" borderId="2" xfId="15" applyNumberFormat="1" applyFont="1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43" fontId="5" fillId="0" borderId="6" xfId="15" applyNumberFormat="1" applyFont="1" applyBorder="1" applyAlignment="1">
      <alignment horizontal="center"/>
    </xf>
    <xf numFmtId="165" fontId="5" fillId="0" borderId="6" xfId="15" applyNumberFormat="1" applyFont="1" applyBorder="1" applyAlignment="1">
      <alignment horizontal="center"/>
    </xf>
    <xf numFmtId="165" fontId="6" fillId="0" borderId="0" xfId="15" applyNumberFormat="1" applyFont="1" applyAlignment="1">
      <alignment horizontal="left"/>
    </xf>
    <xf numFmtId="16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3" fillId="0" borderId="0" xfId="15" applyNumberFormat="1" applyFont="1" applyFill="1" applyAlignment="1">
      <alignment/>
    </xf>
    <xf numFmtId="165" fontId="3" fillId="0" borderId="8" xfId="15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9" fillId="0" borderId="0" xfId="15" applyFont="1" applyFill="1" applyAlignment="1">
      <alignment horizontal="center"/>
    </xf>
    <xf numFmtId="43" fontId="3" fillId="0" borderId="0" xfId="15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165" fontId="9" fillId="0" borderId="0" xfId="15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4" xfId="15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ZC1IV9GW\KLSE4Q2001(WY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notes"/>
    </sheetNames>
    <sheetDataSet>
      <sheetData sheetId="1">
        <row r="66">
          <cell r="F66">
            <v>1.8703860523038605</v>
          </cell>
        </row>
      </sheetData>
      <sheetData sheetId="2">
        <row r="28">
          <cell r="H28">
            <v>-378</v>
          </cell>
          <cell r="J28">
            <v>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view="pageBreakPreview" zoomScale="60" workbookViewId="0" topLeftCell="A53">
      <selection activeCell="D68" sqref="D68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3.140625" style="0" customWidth="1"/>
    <col min="4" max="4" width="40.7109375" style="0" customWidth="1"/>
    <col min="5" max="5" width="10.28125" style="22" customWidth="1"/>
    <col min="6" max="6" width="7.7109375" style="0" customWidth="1"/>
    <col min="7" max="7" width="9.140625" style="7" customWidth="1"/>
    <col min="8" max="8" width="6.28125" style="0" customWidth="1"/>
    <col min="9" max="9" width="11.28125" style="22" customWidth="1"/>
    <col min="10" max="10" width="7.00390625" style="0" customWidth="1"/>
    <col min="11" max="11" width="13.140625" style="7" customWidth="1"/>
    <col min="12" max="12" width="4.28125" style="0" customWidth="1"/>
  </cols>
  <sheetData>
    <row r="1" spans="1:4" ht="12.75">
      <c r="A1" s="2" t="s">
        <v>0</v>
      </c>
      <c r="D1" s="3"/>
    </row>
    <row r="2" spans="1:4" ht="12.75">
      <c r="A2" s="2"/>
      <c r="D2" s="3"/>
    </row>
    <row r="3" spans="1:4" ht="12.75">
      <c r="A3" s="2" t="s">
        <v>1</v>
      </c>
      <c r="D3" s="3"/>
    </row>
    <row r="4" spans="1:4" ht="12.75">
      <c r="A4" s="2" t="s">
        <v>192</v>
      </c>
      <c r="D4" s="3"/>
    </row>
    <row r="5" spans="4:11" ht="12.75">
      <c r="D5" s="3"/>
      <c r="E5" s="62" t="s">
        <v>26</v>
      </c>
      <c r="F5" s="62"/>
      <c r="G5" s="62"/>
      <c r="I5" s="62" t="s">
        <v>27</v>
      </c>
      <c r="J5" s="62"/>
      <c r="K5" s="62"/>
    </row>
    <row r="6" ht="12.75">
      <c r="D6" s="3"/>
    </row>
    <row r="7" spans="4:11" ht="12.75">
      <c r="D7" s="3"/>
      <c r="E7" s="23" t="s">
        <v>28</v>
      </c>
      <c r="G7" s="18" t="s">
        <v>104</v>
      </c>
      <c r="I7" s="23" t="s">
        <v>30</v>
      </c>
      <c r="K7" s="18" t="s">
        <v>104</v>
      </c>
    </row>
    <row r="8" spans="4:11" ht="12.75">
      <c r="D8" s="1"/>
      <c r="E8" s="23" t="s">
        <v>31</v>
      </c>
      <c r="G8" s="19" t="s">
        <v>29</v>
      </c>
      <c r="I8" s="23" t="s">
        <v>31</v>
      </c>
      <c r="K8" s="18" t="s">
        <v>29</v>
      </c>
    </row>
    <row r="9" spans="4:11" ht="12.75">
      <c r="D9" s="1"/>
      <c r="E9" s="23" t="s">
        <v>32</v>
      </c>
      <c r="G9" s="19" t="s">
        <v>32</v>
      </c>
      <c r="I9" s="23" t="s">
        <v>33</v>
      </c>
      <c r="K9" s="18" t="s">
        <v>105</v>
      </c>
    </row>
    <row r="10" spans="4:11" ht="12.75">
      <c r="D10" s="1"/>
      <c r="E10" s="22" t="s">
        <v>177</v>
      </c>
      <c r="G10" s="7" t="s">
        <v>178</v>
      </c>
      <c r="I10" s="22" t="str">
        <f>+E10</f>
        <v>31/07/2001</v>
      </c>
      <c r="K10" s="7" t="str">
        <f>+G10</f>
        <v>31/07/2000</v>
      </c>
    </row>
    <row r="11" spans="4:11" ht="12.75">
      <c r="D11" s="1"/>
      <c r="E11" s="22" t="s">
        <v>34</v>
      </c>
      <c r="G11" s="7" t="s">
        <v>34</v>
      </c>
      <c r="I11" s="22" t="s">
        <v>34</v>
      </c>
      <c r="K11" s="7" t="s">
        <v>34</v>
      </c>
    </row>
    <row r="12" spans="1:11" ht="12.75">
      <c r="A12">
        <v>1</v>
      </c>
      <c r="B12" t="s">
        <v>2</v>
      </c>
      <c r="D12" s="1" t="s">
        <v>92</v>
      </c>
      <c r="E12" s="24">
        <v>34396</v>
      </c>
      <c r="F12" s="6"/>
      <c r="G12" s="8">
        <v>47610</v>
      </c>
      <c r="H12" s="6"/>
      <c r="I12" s="24">
        <v>117109</v>
      </c>
      <c r="J12" s="6"/>
      <c r="K12" s="8">
        <v>161397</v>
      </c>
    </row>
    <row r="13" spans="2:11" ht="12.75">
      <c r="B13" t="s">
        <v>3</v>
      </c>
      <c r="D13" s="1" t="s">
        <v>4</v>
      </c>
      <c r="E13" s="24">
        <v>0</v>
      </c>
      <c r="F13" s="6"/>
      <c r="G13" s="8">
        <v>0</v>
      </c>
      <c r="H13" s="6"/>
      <c r="I13" s="24">
        <v>0</v>
      </c>
      <c r="J13" s="6"/>
      <c r="K13" s="8">
        <v>0</v>
      </c>
    </row>
    <row r="14" spans="2:11" ht="12.75">
      <c r="B14" t="s">
        <v>5</v>
      </c>
      <c r="D14" s="1" t="s">
        <v>114</v>
      </c>
      <c r="E14" s="24">
        <v>673</v>
      </c>
      <c r="F14" s="6"/>
      <c r="G14" s="8">
        <v>332</v>
      </c>
      <c r="H14" s="6"/>
      <c r="I14" s="24">
        <v>724</v>
      </c>
      <c r="J14" s="6"/>
      <c r="K14" s="8">
        <v>699</v>
      </c>
    </row>
    <row r="15" spans="4:11" ht="12.75">
      <c r="D15" s="1"/>
      <c r="E15" s="24"/>
      <c r="F15" s="6"/>
      <c r="G15" s="8"/>
      <c r="H15" s="6"/>
      <c r="I15" s="24"/>
      <c r="J15" s="6"/>
      <c r="K15" s="8"/>
    </row>
    <row r="16" spans="1:11" ht="12.75">
      <c r="A16">
        <v>2</v>
      </c>
      <c r="B16" t="s">
        <v>2</v>
      </c>
      <c r="D16" s="1" t="s">
        <v>115</v>
      </c>
      <c r="E16" s="24"/>
      <c r="F16" s="6"/>
      <c r="G16" s="8"/>
      <c r="H16" s="6"/>
      <c r="I16" s="24"/>
      <c r="J16" s="6"/>
      <c r="K16" s="8"/>
    </row>
    <row r="17" spans="4:11" ht="12.75">
      <c r="D17" s="1" t="s">
        <v>116</v>
      </c>
      <c r="E17" s="24"/>
      <c r="F17" s="6"/>
      <c r="G17" s="8"/>
      <c r="H17" s="6"/>
      <c r="I17" s="24"/>
      <c r="J17" s="6"/>
      <c r="K17" s="8"/>
    </row>
    <row r="18" spans="4:11" ht="12.75">
      <c r="D18" s="1" t="s">
        <v>119</v>
      </c>
      <c r="E18" s="24">
        <f>-2390+724-250</f>
        <v>-1916</v>
      </c>
      <c r="F18" s="6"/>
      <c r="G18" s="8">
        <v>8826</v>
      </c>
      <c r="H18" s="6"/>
      <c r="I18" s="24">
        <f>6870+724-250</f>
        <v>7344</v>
      </c>
      <c r="J18" s="6"/>
      <c r="K18" s="8">
        <v>32622</v>
      </c>
    </row>
    <row r="19" spans="4:11" ht="12.75">
      <c r="D19" s="1"/>
      <c r="E19" s="24"/>
      <c r="F19" s="6"/>
      <c r="G19" s="8"/>
      <c r="H19" s="6"/>
      <c r="I19" s="24"/>
      <c r="J19" s="6"/>
      <c r="K19" s="8"/>
    </row>
    <row r="20" spans="2:11" ht="12.75">
      <c r="B20" t="s">
        <v>3</v>
      </c>
      <c r="D20" s="1" t="s">
        <v>117</v>
      </c>
      <c r="E20" s="25">
        <v>2721</v>
      </c>
      <c r="F20" s="6"/>
      <c r="G20" s="9">
        <v>1479</v>
      </c>
      <c r="H20" s="6"/>
      <c r="I20" s="25">
        <v>7537</v>
      </c>
      <c r="J20" s="6"/>
      <c r="K20" s="9">
        <v>6035</v>
      </c>
    </row>
    <row r="21" spans="4:11" ht="12.75">
      <c r="D21" s="1"/>
      <c r="E21" s="26"/>
      <c r="F21" s="6"/>
      <c r="G21" s="10"/>
      <c r="H21" s="6"/>
      <c r="I21" s="26"/>
      <c r="J21" s="6"/>
      <c r="K21" s="10"/>
    </row>
    <row r="22" spans="2:11" ht="12.75">
      <c r="B22" t="s">
        <v>5</v>
      </c>
      <c r="D22" s="1" t="s">
        <v>7</v>
      </c>
      <c r="E22" s="26">
        <f>1187+724</f>
        <v>1911</v>
      </c>
      <c r="F22" s="6"/>
      <c r="G22" s="10">
        <v>817</v>
      </c>
      <c r="H22" s="6"/>
      <c r="I22" s="26">
        <f>6343+724</f>
        <v>7067</v>
      </c>
      <c r="J22" s="6"/>
      <c r="K22" s="10">
        <v>7262</v>
      </c>
    </row>
    <row r="23" spans="4:11" ht="12.75">
      <c r="D23" s="1"/>
      <c r="E23" s="26"/>
      <c r="F23" s="6"/>
      <c r="G23" s="10"/>
      <c r="H23" s="6"/>
      <c r="I23" s="26"/>
      <c r="J23" s="6"/>
      <c r="K23" s="10"/>
    </row>
    <row r="24" spans="2:11" ht="12.75">
      <c r="B24" t="s">
        <v>8</v>
      </c>
      <c r="D24" s="1" t="s">
        <v>9</v>
      </c>
      <c r="E24" s="27">
        <v>0</v>
      </c>
      <c r="F24" s="6"/>
      <c r="G24" s="11">
        <v>0</v>
      </c>
      <c r="H24" s="6"/>
      <c r="I24" s="27">
        <v>0</v>
      </c>
      <c r="J24" s="6"/>
      <c r="K24" s="11">
        <v>0</v>
      </c>
    </row>
    <row r="25" spans="4:11" ht="12.75">
      <c r="D25" s="1"/>
      <c r="E25" s="24"/>
      <c r="F25" s="6"/>
      <c r="G25" s="8"/>
      <c r="H25" s="6"/>
      <c r="I25" s="24"/>
      <c r="J25" s="6"/>
      <c r="K25" s="8"/>
    </row>
    <row r="26" spans="2:11" ht="12.75">
      <c r="B26" t="s">
        <v>10</v>
      </c>
      <c r="D26" s="1" t="s">
        <v>118</v>
      </c>
      <c r="E26" s="24"/>
      <c r="F26" s="6"/>
      <c r="G26" s="8"/>
      <c r="H26" s="6"/>
      <c r="I26" s="24"/>
      <c r="J26" s="6"/>
      <c r="K26" s="8"/>
    </row>
    <row r="27" spans="4:11" ht="12.75">
      <c r="D27" s="1" t="s">
        <v>6</v>
      </c>
      <c r="E27" s="24">
        <f>+E18-E20-E22-E24</f>
        <v>-6548</v>
      </c>
      <c r="F27" s="6"/>
      <c r="G27" s="8">
        <f>+G18-G20-G22-G24</f>
        <v>6530</v>
      </c>
      <c r="H27" s="6"/>
      <c r="I27" s="24">
        <f>+I18-I20-I22-I24</f>
        <v>-7260</v>
      </c>
      <c r="J27" s="6"/>
      <c r="K27" s="8">
        <f>+K18-K20-K22-K24</f>
        <v>19325</v>
      </c>
    </row>
    <row r="28" spans="4:11" ht="12.75">
      <c r="D28" s="1"/>
      <c r="E28" s="24"/>
      <c r="F28" s="6"/>
      <c r="G28" s="8"/>
      <c r="H28" s="6"/>
      <c r="I28" s="24"/>
      <c r="J28" s="6"/>
      <c r="K28" s="8"/>
    </row>
    <row r="29" spans="2:11" ht="12.75">
      <c r="B29" t="s">
        <v>11</v>
      </c>
      <c r="D29" s="1" t="s">
        <v>121</v>
      </c>
      <c r="E29" s="24"/>
      <c r="F29" s="6"/>
      <c r="G29" s="8"/>
      <c r="H29" s="6"/>
      <c r="I29" s="24"/>
      <c r="J29" s="6"/>
      <c r="K29" s="8"/>
    </row>
    <row r="30" spans="4:11" ht="12.75">
      <c r="D30" s="1" t="s">
        <v>120</v>
      </c>
      <c r="E30" s="28">
        <v>0</v>
      </c>
      <c r="F30" s="6"/>
      <c r="G30" s="12">
        <v>0</v>
      </c>
      <c r="H30" s="6"/>
      <c r="I30" s="28">
        <v>0</v>
      </c>
      <c r="J30" s="6"/>
      <c r="K30" s="12">
        <v>0</v>
      </c>
    </row>
    <row r="31" spans="4:11" ht="12.75">
      <c r="D31" s="1"/>
      <c r="E31" s="24"/>
      <c r="F31" s="6"/>
      <c r="G31" s="8"/>
      <c r="H31" s="6"/>
      <c r="I31" s="24"/>
      <c r="J31" s="6"/>
      <c r="K31" s="8"/>
    </row>
    <row r="32" spans="2:11" ht="12.75">
      <c r="B32" t="s">
        <v>12</v>
      </c>
      <c r="D32" s="1" t="s">
        <v>122</v>
      </c>
      <c r="E32" s="24"/>
      <c r="F32" s="6"/>
      <c r="G32" s="8"/>
      <c r="H32" s="6"/>
      <c r="I32" s="24"/>
      <c r="J32" s="6"/>
      <c r="K32" s="8"/>
    </row>
    <row r="33" spans="4:11" ht="12.75">
      <c r="D33" s="1" t="s">
        <v>123</v>
      </c>
      <c r="E33" s="24"/>
      <c r="F33" s="6"/>
      <c r="G33" s="8"/>
      <c r="H33" s="6"/>
      <c r="I33" s="24"/>
      <c r="J33" s="6"/>
      <c r="K33" s="8"/>
    </row>
    <row r="34" spans="4:11" ht="12.75">
      <c r="D34" s="1" t="s">
        <v>124</v>
      </c>
      <c r="E34" s="24">
        <f>+E27+E30</f>
        <v>-6548</v>
      </c>
      <c r="F34" s="6"/>
      <c r="G34" s="8">
        <f>+G27+G30</f>
        <v>6530</v>
      </c>
      <c r="H34" s="6"/>
      <c r="I34" s="24">
        <f>+I27+I30</f>
        <v>-7260</v>
      </c>
      <c r="J34" s="6"/>
      <c r="K34" s="8">
        <f>+K27+K30</f>
        <v>19325</v>
      </c>
    </row>
    <row r="35" spans="4:11" ht="12.75">
      <c r="D35" s="1"/>
      <c r="E35" s="24"/>
      <c r="F35" s="6"/>
      <c r="G35" s="8"/>
      <c r="H35" s="6"/>
      <c r="I35" s="24"/>
      <c r="J35" s="6"/>
      <c r="K35" s="8"/>
    </row>
    <row r="36" spans="2:11" ht="12.75">
      <c r="B36" t="s">
        <v>13</v>
      </c>
      <c r="D36" s="1" t="s">
        <v>125</v>
      </c>
      <c r="E36" s="28">
        <f>+'[1]notes'!H28</f>
        <v>-378</v>
      </c>
      <c r="F36" s="6"/>
      <c r="G36" s="12">
        <v>3269</v>
      </c>
      <c r="H36" s="6"/>
      <c r="I36" s="28">
        <f>+'[1]notes'!J28</f>
        <v>530</v>
      </c>
      <c r="J36" s="6"/>
      <c r="K36" s="12">
        <v>5722</v>
      </c>
    </row>
    <row r="37" spans="4:11" ht="12.75">
      <c r="D37" s="1"/>
      <c r="E37" s="24"/>
      <c r="F37" s="6"/>
      <c r="G37" s="8"/>
      <c r="H37" s="6"/>
      <c r="I37" s="24"/>
      <c r="J37" s="6"/>
      <c r="K37" s="8"/>
    </row>
    <row r="38" spans="2:11" ht="12.75">
      <c r="B38" s="4" t="s">
        <v>113</v>
      </c>
      <c r="C38" t="s">
        <v>113</v>
      </c>
      <c r="D38" s="1" t="s">
        <v>126</v>
      </c>
      <c r="E38" s="24"/>
      <c r="F38" s="6"/>
      <c r="G38" s="8"/>
      <c r="H38" s="6"/>
      <c r="I38" s="24"/>
      <c r="J38" s="6"/>
      <c r="K38" s="8"/>
    </row>
    <row r="39" spans="4:11" ht="12.75">
      <c r="D39" s="1" t="s">
        <v>15</v>
      </c>
      <c r="E39" s="24">
        <f>+E34-E36</f>
        <v>-6170</v>
      </c>
      <c r="F39" s="6"/>
      <c r="G39" s="8">
        <f>+G34-G36</f>
        <v>3261</v>
      </c>
      <c r="H39" s="6"/>
      <c r="I39" s="24">
        <f>+I34-I36</f>
        <v>-7790</v>
      </c>
      <c r="J39" s="6"/>
      <c r="K39" s="8">
        <f>+K34-K36</f>
        <v>13603</v>
      </c>
    </row>
    <row r="40" spans="3:11" ht="12.75">
      <c r="C40" t="s">
        <v>16</v>
      </c>
      <c r="D40" s="1" t="s">
        <v>17</v>
      </c>
      <c r="E40" s="28">
        <v>0</v>
      </c>
      <c r="F40" s="6"/>
      <c r="G40" s="12">
        <v>-14</v>
      </c>
      <c r="H40" s="6"/>
      <c r="I40" s="28">
        <v>-765</v>
      </c>
      <c r="J40" s="6"/>
      <c r="K40" s="12">
        <v>-1880</v>
      </c>
    </row>
    <row r="41" spans="4:11" ht="12.75">
      <c r="D41" s="1"/>
      <c r="E41" s="24"/>
      <c r="F41" s="6"/>
      <c r="G41" s="8"/>
      <c r="H41" s="6"/>
      <c r="I41" s="24"/>
      <c r="J41" s="6"/>
      <c r="K41" s="8"/>
    </row>
    <row r="42" spans="2:11" ht="12.75">
      <c r="B42" s="4" t="s">
        <v>18</v>
      </c>
      <c r="D42" s="1" t="s">
        <v>127</v>
      </c>
      <c r="E42" s="24"/>
      <c r="F42" s="6"/>
      <c r="G42" s="8"/>
      <c r="H42" s="6"/>
      <c r="I42" s="24"/>
      <c r="J42" s="6"/>
      <c r="K42" s="8"/>
    </row>
    <row r="43" spans="4:11" ht="12.75">
      <c r="D43" s="1"/>
      <c r="E43" s="24"/>
      <c r="F43" s="6"/>
      <c r="G43" s="8"/>
      <c r="H43" s="6"/>
      <c r="I43" s="24"/>
      <c r="J43" s="6"/>
      <c r="K43" s="8"/>
    </row>
    <row r="44" spans="2:11" ht="12.75">
      <c r="B44" s="4" t="s">
        <v>19</v>
      </c>
      <c r="D44" s="1" t="s">
        <v>128</v>
      </c>
      <c r="E44" s="24"/>
      <c r="F44" s="6"/>
      <c r="G44" s="8"/>
      <c r="H44" s="6"/>
      <c r="I44" s="24"/>
      <c r="J44" s="6"/>
      <c r="K44" s="8"/>
    </row>
    <row r="45" spans="4:11" ht="12.75">
      <c r="D45" s="1" t="s">
        <v>129</v>
      </c>
      <c r="E45" s="24">
        <f>+E39+E40</f>
        <v>-6170</v>
      </c>
      <c r="F45" s="6"/>
      <c r="G45" s="8">
        <f>+G39+G40</f>
        <v>3247</v>
      </c>
      <c r="H45" s="6"/>
      <c r="I45" s="24">
        <f>+I39+I40</f>
        <v>-8555</v>
      </c>
      <c r="J45" s="6"/>
      <c r="K45" s="8">
        <f>+K39+K40</f>
        <v>11723</v>
      </c>
    </row>
    <row r="46" spans="4:11" ht="12.75">
      <c r="D46" s="1"/>
      <c r="E46" s="24"/>
      <c r="F46" s="6"/>
      <c r="G46" s="8"/>
      <c r="H46" s="6"/>
      <c r="I46" s="24"/>
      <c r="J46" s="6"/>
      <c r="K46" s="8"/>
    </row>
    <row r="47" spans="2:11" ht="12.75">
      <c r="B47" s="4" t="s">
        <v>23</v>
      </c>
      <c r="C47" t="s">
        <v>113</v>
      </c>
      <c r="D47" s="1" t="s">
        <v>20</v>
      </c>
      <c r="E47" s="25">
        <v>0</v>
      </c>
      <c r="F47" s="6"/>
      <c r="G47" s="9">
        <v>0</v>
      </c>
      <c r="H47" s="6"/>
      <c r="I47" s="25">
        <v>0</v>
      </c>
      <c r="J47" s="6"/>
      <c r="K47" s="9">
        <v>0</v>
      </c>
    </row>
    <row r="48" spans="3:11" ht="12.75">
      <c r="C48" t="s">
        <v>16</v>
      </c>
      <c r="D48" s="1" t="s">
        <v>130</v>
      </c>
      <c r="E48" s="26">
        <v>0</v>
      </c>
      <c r="F48" s="6"/>
      <c r="G48" s="10">
        <v>0</v>
      </c>
      <c r="H48" s="6"/>
      <c r="I48" s="26">
        <v>0</v>
      </c>
      <c r="J48" s="6"/>
      <c r="K48" s="10">
        <v>0</v>
      </c>
    </row>
    <row r="49" spans="3:11" ht="12.75">
      <c r="C49" t="s">
        <v>21</v>
      </c>
      <c r="D49" s="1" t="s">
        <v>22</v>
      </c>
      <c r="E49" s="26"/>
      <c r="F49" s="6"/>
      <c r="G49" s="10"/>
      <c r="H49" s="6"/>
      <c r="I49" s="26"/>
      <c r="J49" s="6"/>
      <c r="K49" s="10"/>
    </row>
    <row r="50" spans="4:11" ht="12.75">
      <c r="D50" s="1" t="s">
        <v>131</v>
      </c>
      <c r="E50" s="27">
        <v>0</v>
      </c>
      <c r="F50" s="6"/>
      <c r="G50" s="11">
        <v>0</v>
      </c>
      <c r="H50" s="6"/>
      <c r="I50" s="27">
        <v>0</v>
      </c>
      <c r="J50" s="6"/>
      <c r="K50" s="11">
        <v>0</v>
      </c>
    </row>
    <row r="51" spans="4:11" ht="12.75">
      <c r="D51" s="1"/>
      <c r="E51" s="24"/>
      <c r="F51" s="6"/>
      <c r="G51" s="8"/>
      <c r="H51" s="6"/>
      <c r="I51" s="24"/>
      <c r="J51" s="6"/>
      <c r="K51" s="8"/>
    </row>
    <row r="52" spans="2:11" ht="12.75">
      <c r="B52" s="4" t="s">
        <v>132</v>
      </c>
      <c r="D52" s="1" t="s">
        <v>133</v>
      </c>
      <c r="E52" s="24"/>
      <c r="F52" s="6"/>
      <c r="G52" s="8"/>
      <c r="H52" s="6"/>
      <c r="I52" s="24"/>
      <c r="J52" s="6"/>
      <c r="K52" s="8"/>
    </row>
    <row r="53" spans="4:12" ht="13.5" thickBot="1">
      <c r="D53" s="1" t="s">
        <v>134</v>
      </c>
      <c r="E53" s="29">
        <f>+E45-E47-E48-E50</f>
        <v>-6170</v>
      </c>
      <c r="F53" s="6"/>
      <c r="G53" s="13">
        <f>+G45-G47-G48-G50</f>
        <v>3247</v>
      </c>
      <c r="H53" s="6"/>
      <c r="I53" s="29">
        <f>+I45-I47-I48-I50</f>
        <v>-8555</v>
      </c>
      <c r="J53" s="6"/>
      <c r="K53" s="13">
        <f>+K45-K47-K48-K50</f>
        <v>11723</v>
      </c>
      <c r="L53" s="33"/>
    </row>
    <row r="54" spans="4:11" ht="13.5" thickTop="1">
      <c r="D54" s="1"/>
      <c r="E54" s="24"/>
      <c r="F54" s="6"/>
      <c r="G54" s="8"/>
      <c r="H54" s="6"/>
      <c r="I54" s="24"/>
      <c r="J54" s="6"/>
      <c r="K54" s="8"/>
    </row>
    <row r="55" spans="1:11" ht="12.75">
      <c r="A55">
        <v>3</v>
      </c>
      <c r="D55" s="1" t="s">
        <v>135</v>
      </c>
      <c r="E55" s="24"/>
      <c r="F55" s="6"/>
      <c r="G55" s="8"/>
      <c r="H55" s="6"/>
      <c r="I55" s="24"/>
      <c r="J55" s="6"/>
      <c r="K55" s="8"/>
    </row>
    <row r="56" spans="4:11" ht="12.75">
      <c r="D56" s="1" t="s">
        <v>24</v>
      </c>
      <c r="E56" s="24"/>
      <c r="F56" s="6"/>
      <c r="G56" s="8"/>
      <c r="H56" s="6"/>
      <c r="I56" s="24"/>
      <c r="J56" s="6"/>
      <c r="K56" s="8"/>
    </row>
    <row r="57" spans="4:11" ht="12.75">
      <c r="D57" s="1" t="s">
        <v>25</v>
      </c>
      <c r="E57" s="24"/>
      <c r="F57" s="6"/>
      <c r="G57" s="8"/>
      <c r="H57" s="6"/>
      <c r="I57" s="24"/>
      <c r="J57" s="6"/>
      <c r="K57" s="8"/>
    </row>
    <row r="58" spans="4:11" ht="12.75">
      <c r="D58" s="1"/>
      <c r="E58" s="24"/>
      <c r="F58" s="6"/>
      <c r="G58" s="8"/>
      <c r="H58" s="6"/>
      <c r="I58" s="24"/>
      <c r="J58" s="6"/>
      <c r="K58" s="8"/>
    </row>
    <row r="59" spans="3:11" ht="12.75">
      <c r="C59" t="s">
        <v>2</v>
      </c>
      <c r="D59" s="1" t="s">
        <v>181</v>
      </c>
      <c r="E59" s="24"/>
      <c r="F59" s="6"/>
      <c r="G59" s="8"/>
      <c r="H59" s="6"/>
      <c r="I59" s="24"/>
      <c r="J59" s="6"/>
      <c r="K59" s="8"/>
    </row>
    <row r="60" spans="4:12" ht="13.5" thickBot="1">
      <c r="D60" s="1" t="s">
        <v>182</v>
      </c>
      <c r="E60" s="30">
        <f>+E53/40150*100</f>
        <v>-15.367372353673723</v>
      </c>
      <c r="F60" s="6"/>
      <c r="G60" s="30">
        <f>+G53/40150*100</f>
        <v>8.08717310087173</v>
      </c>
      <c r="H60" s="6"/>
      <c r="I60" s="30">
        <f>+I53/40150*100</f>
        <v>-21.307596513075964</v>
      </c>
      <c r="J60" s="6"/>
      <c r="K60" s="30">
        <f>+K53/36562*100</f>
        <v>32.06334445599256</v>
      </c>
      <c r="L60" t="s">
        <v>188</v>
      </c>
    </row>
    <row r="61" spans="4:11" ht="12.75">
      <c r="D61" s="1"/>
      <c r="E61" s="24"/>
      <c r="F61" s="6"/>
      <c r="G61" s="8"/>
      <c r="H61" s="6"/>
      <c r="I61" s="24"/>
      <c r="J61" s="6"/>
      <c r="K61" s="8"/>
    </row>
    <row r="62" spans="3:11" ht="12.75">
      <c r="C62" t="s">
        <v>3</v>
      </c>
      <c r="D62" s="1" t="s">
        <v>183</v>
      </c>
      <c r="E62" s="24"/>
      <c r="F62" s="6"/>
      <c r="G62" s="8"/>
      <c r="H62" s="6"/>
      <c r="I62" s="24"/>
      <c r="J62" s="6"/>
      <c r="K62" s="8"/>
    </row>
    <row r="63" spans="4:11" ht="13.5" thickBot="1">
      <c r="D63" s="1" t="s">
        <v>184</v>
      </c>
      <c r="E63" s="31">
        <v>0</v>
      </c>
      <c r="F63" s="6"/>
      <c r="G63" s="14">
        <v>0</v>
      </c>
      <c r="H63" s="6"/>
      <c r="I63" s="31">
        <v>0</v>
      </c>
      <c r="J63" s="6"/>
      <c r="K63" s="14">
        <v>0</v>
      </c>
    </row>
    <row r="64" spans="4:11" ht="12.75">
      <c r="D64" s="1"/>
      <c r="E64" s="24"/>
      <c r="F64" s="6"/>
      <c r="G64" s="8"/>
      <c r="H64" s="6"/>
      <c r="I64" s="24"/>
      <c r="J64" s="6"/>
      <c r="K64" s="8"/>
    </row>
    <row r="65" spans="1:11" ht="13.5" thickBot="1">
      <c r="A65">
        <v>4</v>
      </c>
      <c r="C65" t="s">
        <v>2</v>
      </c>
      <c r="D65" s="1" t="s">
        <v>136</v>
      </c>
      <c r="E65" s="31">
        <v>0</v>
      </c>
      <c r="F65" s="6"/>
      <c r="G65" s="14">
        <v>0</v>
      </c>
      <c r="H65" s="6"/>
      <c r="I65" s="31">
        <v>0</v>
      </c>
      <c r="J65" s="6"/>
      <c r="K65" s="14">
        <v>5</v>
      </c>
    </row>
    <row r="66" spans="4:11" ht="12.75">
      <c r="D66" s="1"/>
      <c r="E66" s="24"/>
      <c r="F66" s="6"/>
      <c r="G66" s="8"/>
      <c r="H66" s="6"/>
      <c r="I66" s="24"/>
      <c r="J66" s="6"/>
      <c r="K66" s="8"/>
    </row>
    <row r="67" spans="3:11" ht="12.75">
      <c r="C67" t="s">
        <v>3</v>
      </c>
      <c r="D67" s="1" t="s">
        <v>137</v>
      </c>
      <c r="E67" s="24"/>
      <c r="F67" s="6"/>
      <c r="G67" s="8"/>
      <c r="H67" s="6"/>
      <c r="I67" s="24"/>
      <c r="J67" s="6"/>
      <c r="K67" s="8"/>
    </row>
    <row r="68" spans="4:11" ht="12.75">
      <c r="D68" s="1"/>
      <c r="E68" s="24"/>
      <c r="F68" s="6"/>
      <c r="G68" s="8"/>
      <c r="H68" s="6"/>
      <c r="I68" s="24"/>
      <c r="J68" s="6"/>
      <c r="K68" s="8"/>
    </row>
    <row r="69" spans="4:11" ht="12.75">
      <c r="D69" s="1"/>
      <c r="E69" s="32" t="s">
        <v>139</v>
      </c>
      <c r="F69" s="6"/>
      <c r="G69" s="8"/>
      <c r="H69" s="6"/>
      <c r="I69" s="32" t="s">
        <v>140</v>
      </c>
      <c r="J69" s="6"/>
      <c r="K69" s="8"/>
    </row>
    <row r="70" spans="4:11" ht="12.75">
      <c r="D70" s="1"/>
      <c r="E70" s="24"/>
      <c r="F70" s="6"/>
      <c r="G70" s="8"/>
      <c r="H70" s="6"/>
      <c r="I70" s="32" t="s">
        <v>141</v>
      </c>
      <c r="J70" s="6"/>
      <c r="K70" s="8"/>
    </row>
    <row r="71" spans="1:10" ht="13.5" thickBot="1">
      <c r="A71">
        <v>5</v>
      </c>
      <c r="D71" s="1" t="s">
        <v>138</v>
      </c>
      <c r="E71" s="30">
        <f>+'bs'!E66</f>
        <v>1.602291407222914</v>
      </c>
      <c r="F71" s="6"/>
      <c r="G71" s="8"/>
      <c r="H71" s="6"/>
      <c r="I71" s="30">
        <f>+'[1]bs'!F66</f>
        <v>1.8703860523038605</v>
      </c>
      <c r="J71" s="6"/>
    </row>
    <row r="72" ht="12.75">
      <c r="D72" s="1"/>
    </row>
    <row r="73" spans="3:4" ht="12.75">
      <c r="C73" t="s">
        <v>185</v>
      </c>
      <c r="D73" s="37" t="s">
        <v>186</v>
      </c>
    </row>
    <row r="74" ht="12.75">
      <c r="D74" s="37" t="s">
        <v>187</v>
      </c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</sheetData>
  <mergeCells count="2">
    <mergeCell ref="E5:G5"/>
    <mergeCell ref="I5:K5"/>
  </mergeCells>
  <printOptions/>
  <pageMargins left="0.43" right="0.27" top="0" bottom="0" header="0.5" footer="0.21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4" max="4" width="20.421875" style="0" customWidth="1"/>
    <col min="5" max="5" width="15.421875" style="8" customWidth="1"/>
    <col min="6" max="6" width="17.57421875" style="8" customWidth="1"/>
  </cols>
  <sheetData>
    <row r="1" ht="12.75">
      <c r="B1" s="2" t="s">
        <v>0</v>
      </c>
    </row>
    <row r="2" ht="12.75">
      <c r="B2" s="2"/>
    </row>
    <row r="3" ht="12.75">
      <c r="B3" s="2" t="s">
        <v>193</v>
      </c>
    </row>
    <row r="5" spans="5:6" ht="12.75">
      <c r="E5" s="8" t="s">
        <v>35</v>
      </c>
      <c r="F5" s="8" t="s">
        <v>36</v>
      </c>
    </row>
    <row r="6" spans="5:6" ht="12.75">
      <c r="E6" s="8" t="s">
        <v>37</v>
      </c>
      <c r="F6" s="8" t="s">
        <v>38</v>
      </c>
    </row>
    <row r="7" spans="5:6" ht="12.75">
      <c r="E7" s="17" t="s">
        <v>177</v>
      </c>
      <c r="F7" s="17" t="s">
        <v>106</v>
      </c>
    </row>
    <row r="8" spans="5:6" ht="12.75">
      <c r="E8" s="8" t="s">
        <v>34</v>
      </c>
      <c r="F8" s="8" t="s">
        <v>34</v>
      </c>
    </row>
    <row r="9" spans="5:6" ht="12.75">
      <c r="E9" s="8" t="s">
        <v>39</v>
      </c>
      <c r="F9" s="17" t="s">
        <v>107</v>
      </c>
    </row>
    <row r="11" spans="1:6" ht="12.75">
      <c r="A11" t="s">
        <v>40</v>
      </c>
      <c r="B11" t="s">
        <v>142</v>
      </c>
      <c r="E11" s="8">
        <v>118263</v>
      </c>
      <c r="F11" s="8">
        <v>114791</v>
      </c>
    </row>
    <row r="13" spans="1:6" ht="12.75">
      <c r="A13" s="4" t="s">
        <v>41</v>
      </c>
      <c r="B13" t="s">
        <v>143</v>
      </c>
      <c r="E13" s="8">
        <v>0</v>
      </c>
      <c r="F13" s="8">
        <v>0</v>
      </c>
    </row>
    <row r="15" spans="1:6" ht="12.75">
      <c r="A15" s="4" t="s">
        <v>43</v>
      </c>
      <c r="B15" t="s">
        <v>42</v>
      </c>
      <c r="E15" s="8">
        <v>0</v>
      </c>
      <c r="F15" s="8">
        <v>0</v>
      </c>
    </row>
    <row r="17" spans="1:6" ht="12.75">
      <c r="A17" s="4" t="s">
        <v>45</v>
      </c>
      <c r="B17" t="s">
        <v>144</v>
      </c>
      <c r="E17" s="8">
        <v>0</v>
      </c>
      <c r="F17" s="8">
        <v>0</v>
      </c>
    </row>
    <row r="19" spans="1:6" ht="12.75">
      <c r="A19" s="4" t="s">
        <v>49</v>
      </c>
      <c r="B19" t="s">
        <v>145</v>
      </c>
      <c r="E19" s="8">
        <v>13927</v>
      </c>
      <c r="F19" s="8">
        <v>10944</v>
      </c>
    </row>
    <row r="21" spans="1:6" ht="12.75">
      <c r="A21" s="4" t="s">
        <v>54</v>
      </c>
      <c r="B21" t="s">
        <v>44</v>
      </c>
      <c r="E21" s="8">
        <v>0</v>
      </c>
      <c r="F21" s="8">
        <v>0</v>
      </c>
    </row>
    <row r="23" spans="1:6" ht="12.75">
      <c r="A23" s="4" t="s">
        <v>55</v>
      </c>
      <c r="B23" t="s">
        <v>146</v>
      </c>
      <c r="E23" s="8">
        <v>0</v>
      </c>
      <c r="F23" s="8">
        <v>0</v>
      </c>
    </row>
    <row r="25" spans="1:2" ht="12.75">
      <c r="A25" s="4" t="s">
        <v>57</v>
      </c>
      <c r="B25" t="s">
        <v>46</v>
      </c>
    </row>
    <row r="26" spans="2:6" ht="12.75">
      <c r="B26" t="s">
        <v>147</v>
      </c>
      <c r="E26" s="8">
        <v>29117</v>
      </c>
      <c r="F26" s="8">
        <v>27916</v>
      </c>
    </row>
    <row r="27" spans="2:6" ht="12.75">
      <c r="B27" t="s">
        <v>148</v>
      </c>
      <c r="E27" s="8">
        <v>20774</v>
      </c>
      <c r="F27" s="8">
        <v>19383</v>
      </c>
    </row>
    <row r="28" spans="2:6" ht="12.75">
      <c r="B28" t="s">
        <v>47</v>
      </c>
      <c r="E28" s="8">
        <v>0</v>
      </c>
      <c r="F28" s="8">
        <v>0</v>
      </c>
    </row>
    <row r="29" spans="2:6" ht="12.75">
      <c r="B29" t="s">
        <v>170</v>
      </c>
      <c r="E29" s="8">
        <v>6765</v>
      </c>
      <c r="F29" s="8">
        <v>7541</v>
      </c>
    </row>
    <row r="30" spans="2:6" ht="12.75">
      <c r="B30" t="s">
        <v>48</v>
      </c>
      <c r="E30" s="17">
        <f>10550-5561-765</f>
        <v>4224</v>
      </c>
      <c r="F30" s="8">
        <v>18861</v>
      </c>
    </row>
    <row r="31" spans="5:6" ht="12.75">
      <c r="E31" s="15">
        <f>SUM(E26:E30)</f>
        <v>60880</v>
      </c>
      <c r="F31" s="15">
        <f>SUM(F26:F30)</f>
        <v>73701</v>
      </c>
    </row>
    <row r="32" ht="12.75">
      <c r="D32" s="33"/>
    </row>
    <row r="33" spans="1:2" ht="12.75">
      <c r="A33" s="4" t="s">
        <v>59</v>
      </c>
      <c r="B33" t="s">
        <v>50</v>
      </c>
    </row>
    <row r="34" spans="2:6" ht="12.75">
      <c r="B34" t="s">
        <v>149</v>
      </c>
      <c r="E34" s="8">
        <v>9232</v>
      </c>
      <c r="F34" s="8">
        <v>9427</v>
      </c>
    </row>
    <row r="35" spans="2:6" ht="12.75">
      <c r="B35" t="s">
        <v>150</v>
      </c>
      <c r="E35" s="8">
        <v>9083</v>
      </c>
      <c r="F35" s="8">
        <v>11550</v>
      </c>
    </row>
    <row r="36" spans="2:6" ht="12.75">
      <c r="B36" t="s">
        <v>51</v>
      </c>
      <c r="E36" s="8">
        <v>60149</v>
      </c>
      <c r="F36" s="8">
        <v>37580</v>
      </c>
    </row>
    <row r="37" spans="2:6" ht="12.75">
      <c r="B37" t="s">
        <v>52</v>
      </c>
      <c r="E37" s="8">
        <v>6300</v>
      </c>
      <c r="F37" s="8">
        <v>7800</v>
      </c>
    </row>
    <row r="38" spans="2:6" ht="12.75">
      <c r="B38" t="s">
        <v>151</v>
      </c>
      <c r="E38" s="8">
        <v>0</v>
      </c>
      <c r="F38" s="8">
        <v>2008</v>
      </c>
    </row>
    <row r="39" spans="2:6" ht="12.75">
      <c r="B39" t="s">
        <v>152</v>
      </c>
      <c r="E39" s="8">
        <v>0</v>
      </c>
      <c r="F39" s="8">
        <v>0</v>
      </c>
    </row>
    <row r="40" spans="2:6" ht="12.75">
      <c r="B40" t="s">
        <v>53</v>
      </c>
      <c r="E40" s="15">
        <f>SUM(E34:E39)</f>
        <v>84764</v>
      </c>
      <c r="F40" s="15">
        <f>SUM(F34:F39)</f>
        <v>68365</v>
      </c>
    </row>
    <row r="42" spans="1:6" ht="12.75">
      <c r="A42" s="4" t="s">
        <v>67</v>
      </c>
      <c r="B42" t="s">
        <v>153</v>
      </c>
      <c r="E42" s="8">
        <f>+E31-E40</f>
        <v>-23884</v>
      </c>
      <c r="F42" s="8">
        <f>+F31-F40</f>
        <v>5336</v>
      </c>
    </row>
    <row r="44" spans="5:6" ht="13.5" thickBot="1">
      <c r="E44" s="16">
        <f>E11+E19+E21+E31-E40</f>
        <v>108306</v>
      </c>
      <c r="F44" s="16">
        <f>F11+F19+F21+F31-F40</f>
        <v>131071</v>
      </c>
    </row>
    <row r="45" ht="13.5" thickTop="1"/>
    <row r="46" spans="1:2" ht="12.75">
      <c r="A46" s="4" t="s">
        <v>157</v>
      </c>
      <c r="B46" t="s">
        <v>66</v>
      </c>
    </row>
    <row r="47" spans="1:6" ht="12.75">
      <c r="A47" s="4"/>
      <c r="B47" t="s">
        <v>60</v>
      </c>
      <c r="E47" s="8">
        <v>40150</v>
      </c>
      <c r="F47" s="8">
        <v>40150</v>
      </c>
    </row>
    <row r="48" spans="1:2" ht="12.75">
      <c r="A48" t="s">
        <v>61</v>
      </c>
      <c r="B48" t="s">
        <v>62</v>
      </c>
    </row>
    <row r="49" spans="2:6" ht="12.75">
      <c r="B49" t="s">
        <v>63</v>
      </c>
      <c r="E49" s="8">
        <v>16117</v>
      </c>
      <c r="F49" s="8">
        <v>16117</v>
      </c>
    </row>
    <row r="50" spans="2:6" ht="12.75">
      <c r="B50" t="s">
        <v>64</v>
      </c>
      <c r="E50" s="8">
        <v>0</v>
      </c>
      <c r="F50" s="8">
        <v>0</v>
      </c>
    </row>
    <row r="51" spans="2:6" ht="12.75">
      <c r="B51" t="s">
        <v>154</v>
      </c>
      <c r="E51" s="8">
        <v>0</v>
      </c>
      <c r="F51" s="8">
        <v>0</v>
      </c>
    </row>
    <row r="52" spans="2:6" ht="12.75">
      <c r="B52" t="s">
        <v>155</v>
      </c>
      <c r="E52" s="8">
        <v>0</v>
      </c>
      <c r="F52" s="8">
        <v>0</v>
      </c>
    </row>
    <row r="53" spans="2:6" ht="12.75">
      <c r="B53" t="s">
        <v>65</v>
      </c>
      <c r="E53" s="20">
        <v>21992</v>
      </c>
      <c r="F53" s="20">
        <v>29773</v>
      </c>
    </row>
    <row r="54" spans="2:6" ht="12.75">
      <c r="B54" t="s">
        <v>152</v>
      </c>
      <c r="E54" s="20">
        <v>0</v>
      </c>
      <c r="F54" s="20">
        <v>0</v>
      </c>
    </row>
    <row r="56" spans="1:6" ht="12.75">
      <c r="A56" s="4" t="s">
        <v>158</v>
      </c>
      <c r="B56" t="s">
        <v>68</v>
      </c>
      <c r="E56" s="8">
        <v>0</v>
      </c>
      <c r="F56" s="8">
        <v>11675</v>
      </c>
    </row>
    <row r="58" spans="1:6" ht="12.75">
      <c r="A58" s="4" t="s">
        <v>159</v>
      </c>
      <c r="B58" t="s">
        <v>56</v>
      </c>
      <c r="E58" s="8">
        <v>20861</v>
      </c>
      <c r="F58" s="8">
        <v>20401</v>
      </c>
    </row>
    <row r="60" spans="1:6" ht="12.75">
      <c r="A60" s="4" t="s">
        <v>160</v>
      </c>
      <c r="B60" t="s">
        <v>58</v>
      </c>
      <c r="E60" s="8">
        <v>4233</v>
      </c>
      <c r="F60" s="8">
        <v>7501</v>
      </c>
    </row>
    <row r="61" ht="12.75">
      <c r="A61" s="4"/>
    </row>
    <row r="62" spans="1:6" ht="12.75">
      <c r="A62" s="4" t="s">
        <v>161</v>
      </c>
      <c r="B62" t="s">
        <v>156</v>
      </c>
      <c r="E62" s="8">
        <v>4953</v>
      </c>
      <c r="F62" s="8">
        <v>5454</v>
      </c>
    </row>
    <row r="64" spans="4:6" ht="13.5" thickBot="1">
      <c r="D64" s="33"/>
      <c r="E64" s="16">
        <f>SUM(E47:E62)</f>
        <v>108306</v>
      </c>
      <c r="F64" s="16">
        <f>SUM(F47:F62)</f>
        <v>131071</v>
      </c>
    </row>
    <row r="65" ht="13.5" thickTop="1"/>
    <row r="66" spans="1:6" ht="12.75">
      <c r="A66" s="4" t="s">
        <v>162</v>
      </c>
      <c r="B66" t="s">
        <v>163</v>
      </c>
      <c r="E66" s="21">
        <f>(E47+E49+E53-E19)/E47</f>
        <v>1.602291407222914</v>
      </c>
      <c r="F66" s="21">
        <f>(F47+F49+F53-F19)/F47</f>
        <v>1.8703860523038605</v>
      </c>
    </row>
  </sheetData>
  <printOptions/>
  <pageMargins left="1.2" right="0.7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5" customWidth="1"/>
    <col min="2" max="2" width="2.8515625" style="35" customWidth="1"/>
    <col min="3" max="3" width="2.7109375" style="35" customWidth="1"/>
    <col min="4" max="6" width="8.8515625" style="35" customWidth="1"/>
    <col min="7" max="7" width="10.28125" style="36" customWidth="1"/>
    <col min="8" max="9" width="10.00390625" style="36" customWidth="1"/>
    <col min="10" max="10" width="9.00390625" style="36" customWidth="1"/>
    <col min="11" max="11" width="12.28125" style="35" customWidth="1"/>
    <col min="12" max="12" width="5.7109375" style="35" customWidth="1"/>
    <col min="13" max="16384" width="8.8515625" style="35" customWidth="1"/>
  </cols>
  <sheetData>
    <row r="1" spans="1:10" ht="11.25">
      <c r="A1" s="34" t="s">
        <v>0</v>
      </c>
      <c r="G1" s="35"/>
      <c r="H1" s="35"/>
      <c r="I1" s="35"/>
      <c r="J1" s="35"/>
    </row>
    <row r="2" spans="1:10" ht="11.25">
      <c r="A2" s="34" t="s">
        <v>175</v>
      </c>
      <c r="G2" s="35"/>
      <c r="H2" s="35"/>
      <c r="I2" s="35"/>
      <c r="J2" s="35"/>
    </row>
    <row r="3" spans="1:10" ht="11.25">
      <c r="A3" s="34"/>
      <c r="G3" s="35"/>
      <c r="H3" s="35"/>
      <c r="I3" s="35"/>
      <c r="J3" s="35"/>
    </row>
    <row r="4" spans="7:10" ht="11.25">
      <c r="G4" s="35"/>
      <c r="H4" s="35"/>
      <c r="I4" s="35"/>
      <c r="J4" s="35"/>
    </row>
    <row r="5" spans="1:10" ht="11.25">
      <c r="A5" s="38">
        <v>1</v>
      </c>
      <c r="C5" s="34" t="s">
        <v>69</v>
      </c>
      <c r="G5" s="35"/>
      <c r="H5" s="35"/>
      <c r="I5" s="35"/>
      <c r="J5" s="35"/>
    </row>
    <row r="6" spans="1:10" ht="11.25">
      <c r="A6" s="38"/>
      <c r="C6" s="34"/>
      <c r="G6" s="35"/>
      <c r="H6" s="35"/>
      <c r="I6" s="35"/>
      <c r="J6" s="35"/>
    </row>
    <row r="7" spans="1:10" ht="11.25">
      <c r="A7" s="38"/>
      <c r="C7" s="35" t="s">
        <v>194</v>
      </c>
      <c r="G7" s="35"/>
      <c r="H7" s="35"/>
      <c r="I7" s="35"/>
      <c r="J7" s="35"/>
    </row>
    <row r="8" spans="1:10" ht="11.25">
      <c r="A8" s="38"/>
      <c r="C8" s="35" t="s">
        <v>195</v>
      </c>
      <c r="G8" s="35"/>
      <c r="H8" s="35"/>
      <c r="I8" s="35"/>
      <c r="J8" s="35"/>
    </row>
    <row r="9" spans="1:10" ht="11.25">
      <c r="A9" s="38"/>
      <c r="C9" s="35" t="s">
        <v>196</v>
      </c>
      <c r="G9" s="35"/>
      <c r="H9" s="35"/>
      <c r="I9" s="35"/>
      <c r="J9" s="35"/>
    </row>
    <row r="10" spans="1:10" ht="11.25">
      <c r="A10" s="38"/>
      <c r="G10" s="35"/>
      <c r="H10" s="35"/>
      <c r="I10" s="35"/>
      <c r="J10" s="35"/>
    </row>
    <row r="11" spans="1:10" ht="11.25">
      <c r="A11" s="38"/>
      <c r="G11" s="35"/>
      <c r="H11" s="35"/>
      <c r="I11" s="35"/>
      <c r="J11" s="35"/>
    </row>
    <row r="12" spans="1:10" ht="11.25">
      <c r="A12" s="38">
        <v>2</v>
      </c>
      <c r="C12" s="34" t="s">
        <v>70</v>
      </c>
      <c r="G12" s="35"/>
      <c r="H12" s="35"/>
      <c r="I12" s="35"/>
      <c r="J12" s="35"/>
    </row>
    <row r="13" spans="1:10" ht="11.25">
      <c r="A13" s="38"/>
      <c r="C13" s="34"/>
      <c r="G13" s="35"/>
      <c r="H13" s="35"/>
      <c r="I13" s="35"/>
      <c r="J13" s="35"/>
    </row>
    <row r="14" spans="1:10" ht="11.25">
      <c r="A14" s="38"/>
      <c r="C14" s="35" t="s">
        <v>171</v>
      </c>
      <c r="G14" s="35"/>
      <c r="H14" s="35"/>
      <c r="I14" s="35"/>
      <c r="J14" s="35"/>
    </row>
    <row r="15" spans="1:10" ht="11.25">
      <c r="A15" s="38"/>
      <c r="G15" s="35"/>
      <c r="H15" s="35"/>
      <c r="I15" s="35"/>
      <c r="J15" s="35"/>
    </row>
    <row r="16" spans="1:10" ht="11.25">
      <c r="A16" s="38"/>
      <c r="G16" s="35"/>
      <c r="H16" s="35"/>
      <c r="I16" s="35"/>
      <c r="J16" s="35"/>
    </row>
    <row r="17" spans="1:10" ht="11.25">
      <c r="A17" s="38">
        <v>3</v>
      </c>
      <c r="C17" s="34" t="s">
        <v>71</v>
      </c>
      <c r="G17" s="35"/>
      <c r="H17" s="35"/>
      <c r="I17" s="35"/>
      <c r="J17" s="35"/>
    </row>
    <row r="18" spans="1:10" ht="11.25">
      <c r="A18" s="38"/>
      <c r="C18" s="34"/>
      <c r="G18" s="35"/>
      <c r="H18" s="35"/>
      <c r="I18" s="35"/>
      <c r="J18" s="35"/>
    </row>
    <row r="19" spans="1:10" ht="11.25">
      <c r="A19" s="38"/>
      <c r="C19" s="35" t="s">
        <v>172</v>
      </c>
      <c r="G19" s="35"/>
      <c r="H19" s="35"/>
      <c r="I19" s="35"/>
      <c r="J19" s="35"/>
    </row>
    <row r="20" spans="1:10" ht="11.25">
      <c r="A20" s="38"/>
      <c r="G20" s="35"/>
      <c r="H20" s="35"/>
      <c r="I20" s="35"/>
      <c r="J20" s="35"/>
    </row>
    <row r="21" spans="1:10" ht="11.25">
      <c r="A21" s="38"/>
      <c r="G21" s="35"/>
      <c r="H21" s="35"/>
      <c r="I21" s="35"/>
      <c r="J21" s="35"/>
    </row>
    <row r="22" spans="1:10" ht="11.25">
      <c r="A22" s="38">
        <v>4</v>
      </c>
      <c r="C22" s="34" t="s">
        <v>14</v>
      </c>
      <c r="G22" s="35"/>
      <c r="H22" s="35"/>
      <c r="I22" s="35"/>
      <c r="J22" s="35"/>
    </row>
    <row r="23" spans="1:10" ht="11.25">
      <c r="A23" s="38"/>
      <c r="G23" s="35"/>
      <c r="H23" s="39" t="s">
        <v>32</v>
      </c>
      <c r="J23" s="40" t="s">
        <v>96</v>
      </c>
    </row>
    <row r="24" spans="1:10" ht="11.25">
      <c r="A24" s="38"/>
      <c r="G24" s="35"/>
      <c r="H24" s="41" t="s">
        <v>108</v>
      </c>
      <c r="J24" s="41" t="s">
        <v>72</v>
      </c>
    </row>
    <row r="25" spans="1:10" ht="11.25">
      <c r="A25" s="38"/>
      <c r="G25" s="35"/>
      <c r="H25" s="40" t="s">
        <v>34</v>
      </c>
      <c r="J25" s="40" t="s">
        <v>34</v>
      </c>
    </row>
    <row r="26" spans="1:10" ht="11.25">
      <c r="A26" s="38"/>
      <c r="E26" s="35" t="s">
        <v>73</v>
      </c>
      <c r="G26" s="35"/>
      <c r="H26" s="42">
        <v>110</v>
      </c>
      <c r="I26" s="42"/>
      <c r="J26" s="42">
        <v>1018</v>
      </c>
    </row>
    <row r="27" spans="1:10" ht="11.25">
      <c r="A27" s="38"/>
      <c r="E27" s="35" t="s">
        <v>74</v>
      </c>
      <c r="G27" s="35"/>
      <c r="H27" s="42">
        <v>13</v>
      </c>
      <c r="I27" s="42"/>
      <c r="J27" s="42">
        <v>13</v>
      </c>
    </row>
    <row r="28" spans="1:10" ht="11.25">
      <c r="A28" s="38"/>
      <c r="E28" s="35" t="s">
        <v>75</v>
      </c>
      <c r="G28" s="35"/>
      <c r="H28" s="42">
        <v>-501</v>
      </c>
      <c r="I28" s="42"/>
      <c r="J28" s="42">
        <v>-501</v>
      </c>
    </row>
    <row r="29" spans="1:11" ht="12" thickBot="1">
      <c r="A29" s="38"/>
      <c r="G29" s="35"/>
      <c r="H29" s="43">
        <f>SUM(H26:H28)</f>
        <v>-378</v>
      </c>
      <c r="I29" s="42"/>
      <c r="J29" s="43">
        <f>SUM(J26:J28)</f>
        <v>530</v>
      </c>
      <c r="K29" s="44"/>
    </row>
    <row r="30" spans="1:10" ht="12" thickTop="1">
      <c r="A30" s="38"/>
      <c r="G30" s="35"/>
      <c r="H30" s="35"/>
      <c r="I30" s="35"/>
      <c r="J30" s="35"/>
    </row>
    <row r="31" spans="1:10" ht="11.25">
      <c r="A31" s="38"/>
      <c r="G31" s="35"/>
      <c r="H31" s="35"/>
      <c r="I31" s="35"/>
      <c r="J31" s="35"/>
    </row>
    <row r="32" spans="1:10" ht="11.25">
      <c r="A32" s="38">
        <v>5</v>
      </c>
      <c r="C32" s="34" t="s">
        <v>164</v>
      </c>
      <c r="G32" s="35"/>
      <c r="H32" s="35"/>
      <c r="I32" s="35"/>
      <c r="J32" s="35"/>
    </row>
    <row r="33" spans="1:10" ht="11.25">
      <c r="A33" s="38"/>
      <c r="C33" s="34"/>
      <c r="G33" s="35"/>
      <c r="H33" s="35"/>
      <c r="I33" s="35"/>
      <c r="J33" s="35"/>
    </row>
    <row r="34" spans="1:10" ht="11.25">
      <c r="A34" s="38"/>
      <c r="C34" s="35" t="s">
        <v>197</v>
      </c>
      <c r="G34" s="35"/>
      <c r="H34" s="35"/>
      <c r="I34" s="35"/>
      <c r="J34" s="35"/>
    </row>
    <row r="35" spans="1:10" ht="11.25">
      <c r="A35" s="38"/>
      <c r="C35" s="35" t="s">
        <v>198</v>
      </c>
      <c r="G35" s="35"/>
      <c r="H35" s="35"/>
      <c r="I35" s="35"/>
      <c r="J35" s="35"/>
    </row>
    <row r="36" spans="1:10" ht="11.25">
      <c r="A36" s="38"/>
      <c r="G36" s="35"/>
      <c r="H36" s="35"/>
      <c r="I36" s="35"/>
      <c r="J36" s="35"/>
    </row>
    <row r="37" spans="1:10" ht="11.25">
      <c r="A37" s="38"/>
      <c r="G37" s="35"/>
      <c r="H37" s="35"/>
      <c r="I37" s="35"/>
      <c r="J37" s="35"/>
    </row>
    <row r="38" spans="1:10" ht="11.25">
      <c r="A38" s="38">
        <v>6</v>
      </c>
      <c r="C38" s="34" t="s">
        <v>76</v>
      </c>
      <c r="G38" s="35"/>
      <c r="H38" s="35"/>
      <c r="I38" s="35"/>
      <c r="J38" s="35"/>
    </row>
    <row r="39" spans="1:10" ht="11.25">
      <c r="A39" s="38"/>
      <c r="G39" s="35"/>
      <c r="H39" s="35"/>
      <c r="I39" s="35"/>
      <c r="J39" s="35"/>
    </row>
    <row r="40" spans="1:10" ht="11.25">
      <c r="A40" s="38"/>
      <c r="C40" s="35" t="s">
        <v>199</v>
      </c>
      <c r="G40" s="35"/>
      <c r="H40" s="35"/>
      <c r="I40" s="35"/>
      <c r="J40" s="35"/>
    </row>
    <row r="41" spans="1:10" ht="11.25">
      <c r="A41" s="38"/>
      <c r="C41" s="35" t="s">
        <v>200</v>
      </c>
      <c r="G41" s="35"/>
      <c r="H41" s="35"/>
      <c r="I41" s="35"/>
      <c r="J41" s="35"/>
    </row>
    <row r="42" spans="1:10" ht="11.25">
      <c r="A42" s="38"/>
      <c r="G42" s="35"/>
      <c r="H42" s="35"/>
      <c r="I42" s="35"/>
      <c r="J42" s="35"/>
    </row>
    <row r="43" spans="1:10" ht="11.25">
      <c r="A43" s="38"/>
      <c r="G43" s="35"/>
      <c r="H43" s="35"/>
      <c r="I43" s="35"/>
      <c r="J43" s="35"/>
    </row>
    <row r="44" spans="1:10" ht="11.25">
      <c r="A44" s="38">
        <v>7</v>
      </c>
      <c r="C44" s="34" t="s">
        <v>100</v>
      </c>
      <c r="G44" s="35"/>
      <c r="H44" s="35"/>
      <c r="I44" s="35"/>
      <c r="J44" s="35"/>
    </row>
    <row r="45" spans="4:10" ht="11.25">
      <c r="D45" s="45"/>
      <c r="G45" s="35"/>
      <c r="H45" s="35"/>
      <c r="I45" s="35"/>
      <c r="J45" s="35"/>
    </row>
    <row r="46" spans="3:10" ht="11.25">
      <c r="C46" s="35" t="s">
        <v>201</v>
      </c>
      <c r="D46" s="45"/>
      <c r="G46" s="35"/>
      <c r="H46" s="35"/>
      <c r="I46" s="35"/>
      <c r="J46" s="35"/>
    </row>
    <row r="47" spans="3:10" ht="11.25">
      <c r="C47" s="35" t="s">
        <v>202</v>
      </c>
      <c r="D47" s="45"/>
      <c r="G47" s="35"/>
      <c r="H47" s="35"/>
      <c r="I47" s="35"/>
      <c r="J47" s="35"/>
    </row>
    <row r="48" spans="3:10" ht="11.25">
      <c r="C48" s="45"/>
      <c r="G48" s="35"/>
      <c r="H48" s="35"/>
      <c r="I48" s="35"/>
      <c r="J48" s="35"/>
    </row>
    <row r="49" spans="3:10" ht="11.25">
      <c r="C49" s="45"/>
      <c r="G49" s="35"/>
      <c r="H49" s="35"/>
      <c r="I49" s="35"/>
      <c r="J49" s="35"/>
    </row>
    <row r="50" spans="1:10" ht="11.25">
      <c r="A50" s="38">
        <v>8</v>
      </c>
      <c r="C50" s="34" t="s">
        <v>78</v>
      </c>
      <c r="G50" s="35"/>
      <c r="H50" s="35"/>
      <c r="I50" s="35"/>
      <c r="J50" s="35"/>
    </row>
    <row r="51" spans="1:10" ht="11.25">
      <c r="A51" s="38"/>
      <c r="C51" s="34"/>
      <c r="G51" s="35"/>
      <c r="H51" s="35"/>
      <c r="I51" s="35"/>
      <c r="J51" s="35"/>
    </row>
    <row r="52" spans="3:10" ht="11.25">
      <c r="C52" s="45" t="s">
        <v>109</v>
      </c>
      <c r="G52" s="35"/>
      <c r="H52" s="35"/>
      <c r="I52" s="35"/>
      <c r="J52" s="35"/>
    </row>
    <row r="53" spans="3:10" ht="11.25">
      <c r="C53" s="45"/>
      <c r="G53" s="35"/>
      <c r="H53" s="35"/>
      <c r="I53" s="35"/>
      <c r="J53" s="35"/>
    </row>
    <row r="54" spans="3:10" ht="11.25">
      <c r="C54" s="45"/>
      <c r="G54" s="35"/>
      <c r="H54" s="35"/>
      <c r="I54" s="35"/>
      <c r="J54" s="35"/>
    </row>
    <row r="55" spans="1:3" ht="11.25">
      <c r="A55" s="35">
        <v>9</v>
      </c>
      <c r="C55" s="34" t="s">
        <v>79</v>
      </c>
    </row>
    <row r="56" ht="11.25">
      <c r="C56" s="34"/>
    </row>
    <row r="57" ht="11.25">
      <c r="C57" s="35" t="s">
        <v>112</v>
      </c>
    </row>
    <row r="58" ht="11.25">
      <c r="C58" s="35" t="s">
        <v>173</v>
      </c>
    </row>
    <row r="59" ht="11.25">
      <c r="C59" s="35" t="s">
        <v>174</v>
      </c>
    </row>
    <row r="62" spans="1:3" ht="11.25">
      <c r="A62" s="35">
        <v>10</v>
      </c>
      <c r="C62" s="34" t="s">
        <v>80</v>
      </c>
    </row>
    <row r="63" ht="11.25">
      <c r="C63" s="34"/>
    </row>
    <row r="64" ht="11.25">
      <c r="C64" s="35" t="s">
        <v>176</v>
      </c>
    </row>
    <row r="66" spans="7:9" ht="11.25">
      <c r="G66" s="40" t="s">
        <v>189</v>
      </c>
      <c r="H66" s="40" t="s">
        <v>191</v>
      </c>
      <c r="I66" s="40"/>
    </row>
    <row r="67" spans="7:9" ht="13.5">
      <c r="G67" s="46" t="s">
        <v>190</v>
      </c>
      <c r="H67" s="46" t="s">
        <v>190</v>
      </c>
      <c r="I67" s="46" t="s">
        <v>88</v>
      </c>
    </row>
    <row r="68" spans="7:10" ht="11.25">
      <c r="G68" s="40" t="s">
        <v>34</v>
      </c>
      <c r="H68" s="40" t="s">
        <v>34</v>
      </c>
      <c r="I68" s="40" t="s">
        <v>34</v>
      </c>
      <c r="J68" s="47"/>
    </row>
    <row r="69" spans="4:10" ht="11.25">
      <c r="D69" s="35" t="s">
        <v>101</v>
      </c>
      <c r="G69" s="48">
        <v>38666</v>
      </c>
      <c r="H69" s="49">
        <v>21483</v>
      </c>
      <c r="I69" s="48">
        <f>+G69+H69</f>
        <v>60149</v>
      </c>
      <c r="J69" s="48"/>
    </row>
    <row r="70" spans="7:10" ht="11.25">
      <c r="G70" s="48"/>
      <c r="H70" s="49"/>
      <c r="I70" s="48"/>
      <c r="J70" s="48"/>
    </row>
    <row r="71" spans="7:11" ht="11.25">
      <c r="G71" s="48"/>
      <c r="H71" s="49"/>
      <c r="I71" s="48"/>
      <c r="J71" s="48"/>
      <c r="K71" s="44"/>
    </row>
    <row r="72" spans="4:11" ht="13.5">
      <c r="D72" s="35" t="s">
        <v>102</v>
      </c>
      <c r="G72" s="50">
        <v>19528</v>
      </c>
      <c r="H72" s="50">
        <v>1333</v>
      </c>
      <c r="I72" s="50">
        <f>+G72+H72</f>
        <v>20861</v>
      </c>
      <c r="J72" s="48"/>
      <c r="K72" s="44"/>
    </row>
    <row r="73" spans="7:11" ht="13.5">
      <c r="G73" s="51">
        <f>SUM(G69:G72)</f>
        <v>58194</v>
      </c>
      <c r="H73" s="52">
        <f>SUM(H69:H72)</f>
        <v>22816</v>
      </c>
      <c r="I73" s="51">
        <f>SUM(I69:I72)</f>
        <v>81010</v>
      </c>
      <c r="J73" s="48"/>
      <c r="K73" s="44"/>
    </row>
    <row r="74" spans="7:10" ht="11.25">
      <c r="G74" s="48"/>
      <c r="H74" s="48"/>
      <c r="I74" s="42"/>
      <c r="J74" s="42"/>
    </row>
    <row r="76" spans="1:3" ht="11.25">
      <c r="A76" s="35">
        <v>11</v>
      </c>
      <c r="C76" s="34" t="s">
        <v>81</v>
      </c>
    </row>
    <row r="77" ht="11.25">
      <c r="C77" s="34"/>
    </row>
    <row r="78" ht="11.25">
      <c r="C78" s="35" t="s">
        <v>111</v>
      </c>
    </row>
    <row r="81" spans="1:3" ht="11.25">
      <c r="A81" s="35">
        <v>12</v>
      </c>
      <c r="C81" s="34" t="s">
        <v>82</v>
      </c>
    </row>
    <row r="82" ht="11.25">
      <c r="C82" s="34"/>
    </row>
    <row r="83" ht="11.25">
      <c r="C83" s="35" t="s">
        <v>166</v>
      </c>
    </row>
    <row r="84" ht="11.25">
      <c r="C84" s="35" t="s">
        <v>165</v>
      </c>
    </row>
    <row r="87" spans="1:3" ht="11.25">
      <c r="A87" s="35">
        <v>13</v>
      </c>
      <c r="C87" s="34" t="s">
        <v>83</v>
      </c>
    </row>
    <row r="88" ht="11.25">
      <c r="C88" s="34"/>
    </row>
    <row r="89" ht="11.25">
      <c r="C89" s="35" t="s">
        <v>84</v>
      </c>
    </row>
    <row r="92" spans="1:3" ht="11.25">
      <c r="A92" s="35">
        <v>14</v>
      </c>
      <c r="C92" s="34" t="s">
        <v>85</v>
      </c>
    </row>
    <row r="94" spans="7:11" ht="11.25">
      <c r="G94" s="40" t="s">
        <v>86</v>
      </c>
      <c r="H94" s="40"/>
      <c r="I94" s="40" t="s">
        <v>87</v>
      </c>
      <c r="J94" s="40"/>
      <c r="K94" s="39" t="s">
        <v>88</v>
      </c>
    </row>
    <row r="95" spans="7:11" ht="11.25">
      <c r="G95" s="40" t="s">
        <v>89</v>
      </c>
      <c r="H95" s="40"/>
      <c r="I95" s="40" t="s">
        <v>90</v>
      </c>
      <c r="J95" s="40"/>
      <c r="K95" s="39" t="s">
        <v>91</v>
      </c>
    </row>
    <row r="96" spans="7:11" ht="11.25">
      <c r="G96" s="40" t="s">
        <v>92</v>
      </c>
      <c r="H96" s="40"/>
      <c r="I96" s="40" t="s">
        <v>14</v>
      </c>
      <c r="J96" s="40"/>
      <c r="K96" s="39"/>
    </row>
    <row r="97" spans="7:11" ht="11.25">
      <c r="G97" s="40" t="s">
        <v>34</v>
      </c>
      <c r="H97" s="40"/>
      <c r="I97" s="40" t="s">
        <v>34</v>
      </c>
      <c r="J97" s="40"/>
      <c r="K97" s="39" t="s">
        <v>34</v>
      </c>
    </row>
    <row r="98" spans="7:11" ht="11.25">
      <c r="G98" s="40"/>
      <c r="H98" s="40"/>
      <c r="I98" s="40"/>
      <c r="J98" s="40"/>
      <c r="K98" s="39"/>
    </row>
    <row r="99" spans="4:11" ht="11.25">
      <c r="D99" s="35" t="s">
        <v>93</v>
      </c>
      <c r="G99" s="42">
        <v>105297</v>
      </c>
      <c r="I99" s="42">
        <v>-5388</v>
      </c>
      <c r="K99" s="53">
        <v>152328</v>
      </c>
    </row>
    <row r="100" spans="4:11" ht="11.25">
      <c r="D100" s="35" t="s">
        <v>94</v>
      </c>
      <c r="G100" s="42">
        <v>4712</v>
      </c>
      <c r="I100" s="42">
        <v>-251</v>
      </c>
      <c r="K100" s="53">
        <v>22305</v>
      </c>
    </row>
    <row r="101" spans="4:11" ht="11.25">
      <c r="D101" s="35" t="s">
        <v>95</v>
      </c>
      <c r="G101" s="42">
        <v>0</v>
      </c>
      <c r="I101" s="42">
        <v>-66</v>
      </c>
      <c r="K101" s="53">
        <v>167</v>
      </c>
    </row>
    <row r="102" spans="4:11" ht="11.25">
      <c r="D102" s="35" t="s">
        <v>110</v>
      </c>
      <c r="G102" s="54">
        <v>7100</v>
      </c>
      <c r="H102" s="55"/>
      <c r="I102" s="54">
        <f>-1580+24+1</f>
        <v>-1555</v>
      </c>
      <c r="J102" s="55"/>
      <c r="K102" s="53">
        <v>18270</v>
      </c>
    </row>
    <row r="103" spans="7:11" ht="12" thickBot="1">
      <c r="G103" s="43">
        <f>SUM(G99:G102)</f>
        <v>117109</v>
      </c>
      <c r="H103" s="55"/>
      <c r="I103" s="43">
        <f>SUM(I99:I102)</f>
        <v>-7260</v>
      </c>
      <c r="J103" s="55"/>
      <c r="K103" s="43">
        <f>SUM(K99:K102)</f>
        <v>193070</v>
      </c>
    </row>
    <row r="104" spans="7:11" ht="12" thickTop="1">
      <c r="G104" s="42"/>
      <c r="I104" s="42"/>
      <c r="K104" s="42"/>
    </row>
    <row r="105" spans="1:10" ht="11.25">
      <c r="A105" s="45"/>
      <c r="G105" s="35"/>
      <c r="H105" s="35"/>
      <c r="I105" s="35"/>
      <c r="J105" s="35"/>
    </row>
    <row r="106" spans="1:12" ht="11.25">
      <c r="A106" s="45">
        <v>15</v>
      </c>
      <c r="B106" s="34"/>
      <c r="C106" s="56" t="s">
        <v>203</v>
      </c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3" s="34" customFormat="1" ht="11.25">
      <c r="A107" s="56"/>
      <c r="C107" s="56"/>
    </row>
    <row r="108" spans="1:12" s="34" customFormat="1" ht="11.25">
      <c r="A108" s="45"/>
      <c r="B108" s="35"/>
      <c r="C108" s="57" t="s">
        <v>204</v>
      </c>
      <c r="D108" s="58"/>
      <c r="E108" s="58"/>
      <c r="F108" s="58"/>
      <c r="G108" s="58"/>
      <c r="H108" s="58"/>
      <c r="I108" s="58"/>
      <c r="J108" s="35"/>
      <c r="K108" s="35"/>
      <c r="L108" s="35"/>
    </row>
    <row r="109" spans="1:12" s="34" customFormat="1" ht="11.25">
      <c r="A109" s="45"/>
      <c r="B109" s="35"/>
      <c r="C109" s="57" t="s">
        <v>205</v>
      </c>
      <c r="D109" s="58"/>
      <c r="E109" s="58"/>
      <c r="F109" s="58"/>
      <c r="G109" s="58"/>
      <c r="H109" s="58"/>
      <c r="I109" s="58"/>
      <c r="J109" s="35"/>
      <c r="K109" s="35"/>
      <c r="L109" s="35"/>
    </row>
    <row r="110" spans="1:10" ht="11.25">
      <c r="A110" s="45"/>
      <c r="C110" s="57" t="s">
        <v>206</v>
      </c>
      <c r="D110" s="58"/>
      <c r="E110" s="58"/>
      <c r="F110" s="58"/>
      <c r="G110" s="58"/>
      <c r="H110" s="58"/>
      <c r="I110" s="58"/>
      <c r="J110" s="35"/>
    </row>
    <row r="111" spans="1:10" ht="11.25">
      <c r="A111" s="45"/>
      <c r="C111" s="35" t="s">
        <v>207</v>
      </c>
      <c r="G111" s="35"/>
      <c r="H111" s="35"/>
      <c r="I111" s="35"/>
      <c r="J111" s="35"/>
    </row>
    <row r="112" spans="3:10" ht="11.25">
      <c r="C112" s="59"/>
      <c r="G112" s="35"/>
      <c r="H112" s="35"/>
      <c r="I112" s="35"/>
      <c r="J112" s="35"/>
    </row>
    <row r="113" spans="2:10" ht="11.25">
      <c r="B113" s="59"/>
      <c r="G113" s="35"/>
      <c r="H113" s="35"/>
      <c r="I113" s="35"/>
      <c r="J113" s="35"/>
    </row>
    <row r="114" spans="1:12" ht="11.25">
      <c r="A114" s="38">
        <v>16</v>
      </c>
      <c r="B114" s="34"/>
      <c r="C114" s="60" t="s">
        <v>97</v>
      </c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s="34" customFormat="1" ht="11.25">
      <c r="A115" s="5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3:10" ht="11.25">
      <c r="C116" s="61" t="s">
        <v>208</v>
      </c>
      <c r="D116" s="58"/>
      <c r="E116" s="58"/>
      <c r="F116" s="58"/>
      <c r="G116" s="58"/>
      <c r="H116" s="58"/>
      <c r="I116" s="58"/>
      <c r="J116" s="35"/>
    </row>
    <row r="117" spans="1:10" ht="11.25">
      <c r="A117" s="59"/>
      <c r="C117" s="57" t="s">
        <v>209</v>
      </c>
      <c r="D117" s="58"/>
      <c r="E117" s="58"/>
      <c r="F117" s="58"/>
      <c r="G117" s="58"/>
      <c r="H117" s="58"/>
      <c r="I117" s="58"/>
      <c r="J117" s="35"/>
    </row>
    <row r="118" spans="1:10" ht="11.25">
      <c r="A118" s="59"/>
      <c r="C118" s="57" t="s">
        <v>210</v>
      </c>
      <c r="D118" s="58"/>
      <c r="E118" s="58"/>
      <c r="F118" s="58"/>
      <c r="G118" s="58"/>
      <c r="H118" s="58"/>
      <c r="I118" s="58"/>
      <c r="J118" s="35"/>
    </row>
    <row r="119" spans="1:10" ht="11.25">
      <c r="A119" s="59"/>
      <c r="C119" s="57" t="s">
        <v>211</v>
      </c>
      <c r="D119" s="58"/>
      <c r="E119" s="58"/>
      <c r="F119" s="58"/>
      <c r="G119" s="58"/>
      <c r="H119" s="58"/>
      <c r="I119" s="58"/>
      <c r="J119" s="35"/>
    </row>
    <row r="120" spans="1:10" ht="11.25">
      <c r="A120" s="59"/>
      <c r="C120" s="57" t="s">
        <v>212</v>
      </c>
      <c r="D120" s="58"/>
      <c r="E120" s="58"/>
      <c r="F120" s="58"/>
      <c r="G120" s="58"/>
      <c r="H120" s="58"/>
      <c r="I120" s="58"/>
      <c r="J120" s="35"/>
    </row>
    <row r="121" spans="1:10" ht="11.25">
      <c r="A121" s="59"/>
      <c r="C121" s="58"/>
      <c r="D121" s="58"/>
      <c r="E121" s="58"/>
      <c r="F121" s="58"/>
      <c r="G121" s="58"/>
      <c r="H121" s="58"/>
      <c r="I121" s="58"/>
      <c r="J121" s="35"/>
    </row>
    <row r="122" spans="1:10" ht="11.25">
      <c r="A122" s="38">
        <v>17</v>
      </c>
      <c r="C122" s="34" t="s">
        <v>167</v>
      </c>
      <c r="G122" s="35"/>
      <c r="H122" s="35"/>
      <c r="I122" s="35"/>
      <c r="J122" s="35"/>
    </row>
    <row r="123" spans="1:10" ht="11.25">
      <c r="A123" s="59"/>
      <c r="G123" s="35"/>
      <c r="H123" s="35"/>
      <c r="I123" s="35"/>
      <c r="J123" s="35"/>
    </row>
    <row r="124" spans="1:10" ht="11.25">
      <c r="A124" s="59"/>
      <c r="C124" s="35" t="s">
        <v>168</v>
      </c>
      <c r="G124" s="35"/>
      <c r="H124" s="35"/>
      <c r="I124" s="35"/>
      <c r="J124" s="35"/>
    </row>
    <row r="125" spans="1:10" ht="11.25">
      <c r="A125" s="59"/>
      <c r="C125" s="35" t="s">
        <v>169</v>
      </c>
      <c r="G125" s="35"/>
      <c r="H125" s="35"/>
      <c r="I125" s="35"/>
      <c r="J125" s="35"/>
    </row>
    <row r="126" spans="1:10" ht="11.25">
      <c r="A126" s="59"/>
      <c r="G126" s="35"/>
      <c r="H126" s="35"/>
      <c r="I126" s="35"/>
      <c r="J126" s="35"/>
    </row>
    <row r="127" spans="1:10" ht="11.25">
      <c r="A127" s="59"/>
      <c r="G127" s="35"/>
      <c r="H127" s="35"/>
      <c r="I127" s="35"/>
      <c r="J127" s="35"/>
    </row>
    <row r="128" spans="1:10" ht="11.25">
      <c r="A128" s="38">
        <v>18</v>
      </c>
      <c r="C128" s="34" t="s">
        <v>77</v>
      </c>
      <c r="G128" s="35"/>
      <c r="H128" s="35"/>
      <c r="I128" s="35"/>
      <c r="J128" s="35"/>
    </row>
    <row r="129" spans="1:10" ht="11.25">
      <c r="A129" s="59"/>
      <c r="C129" s="34"/>
      <c r="G129" s="35"/>
      <c r="H129" s="35"/>
      <c r="I129" s="35"/>
      <c r="J129" s="35"/>
    </row>
    <row r="130" spans="1:10" ht="11.25">
      <c r="A130" s="59"/>
      <c r="C130" s="35" t="s">
        <v>179</v>
      </c>
      <c r="G130" s="35"/>
      <c r="H130" s="35"/>
      <c r="I130" s="35"/>
      <c r="J130" s="35"/>
    </row>
    <row r="131" spans="1:10" ht="11.25">
      <c r="A131" s="59"/>
      <c r="G131" s="35"/>
      <c r="H131" s="35"/>
      <c r="I131" s="35"/>
      <c r="J131" s="35"/>
    </row>
    <row r="132" spans="1:10" ht="11.25">
      <c r="A132" s="59"/>
      <c r="G132" s="35"/>
      <c r="H132" s="35"/>
      <c r="I132" s="35"/>
      <c r="J132" s="35"/>
    </row>
    <row r="133" spans="1:12" ht="11.25">
      <c r="A133" s="38">
        <v>19</v>
      </c>
      <c r="B133" s="34"/>
      <c r="C133" s="60" t="s">
        <v>180</v>
      </c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0" ht="11.25">
      <c r="A134" s="59"/>
      <c r="G134" s="35"/>
      <c r="H134" s="35"/>
      <c r="I134" s="35"/>
      <c r="J134" s="35"/>
    </row>
    <row r="135" spans="3:10" ht="11.25">
      <c r="C135" s="59" t="s">
        <v>213</v>
      </c>
      <c r="G135" s="35"/>
      <c r="H135" s="35"/>
      <c r="I135" s="35"/>
      <c r="J135" s="35"/>
    </row>
    <row r="136" spans="1:12" s="34" customFormat="1" ht="11.25">
      <c r="A136" s="59"/>
      <c r="B136" s="35"/>
      <c r="C136" s="35" t="s">
        <v>214</v>
      </c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0" ht="11.25">
      <c r="A137" s="59"/>
      <c r="C137" s="35" t="s">
        <v>215</v>
      </c>
      <c r="G137" s="35"/>
      <c r="H137" s="35"/>
      <c r="I137" s="35"/>
      <c r="J137" s="35"/>
    </row>
    <row r="138" spans="1:10" ht="11.25">
      <c r="A138" s="59"/>
      <c r="G138" s="35"/>
      <c r="H138" s="35"/>
      <c r="I138" s="35"/>
      <c r="J138" s="35"/>
    </row>
    <row r="139" spans="1:10" ht="11.25">
      <c r="A139" s="59"/>
      <c r="G139" s="35"/>
      <c r="H139" s="35"/>
      <c r="I139" s="35"/>
      <c r="J139" s="35"/>
    </row>
    <row r="140" spans="1:12" ht="11.25">
      <c r="A140" s="38">
        <v>20</v>
      </c>
      <c r="B140" s="34"/>
      <c r="C140" s="60" t="s">
        <v>98</v>
      </c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0" ht="11.25">
      <c r="A141" s="59"/>
      <c r="G141" s="35"/>
      <c r="H141" s="35"/>
      <c r="I141" s="35"/>
      <c r="J141" s="35"/>
    </row>
    <row r="142" spans="3:9" ht="11.25">
      <c r="C142" s="35" t="s">
        <v>103</v>
      </c>
      <c r="F142" s="59"/>
      <c r="G142" s="35"/>
      <c r="H142" s="35"/>
      <c r="I142" s="35"/>
    </row>
    <row r="143" spans="6:10" ht="11.25">
      <c r="F143" s="59"/>
      <c r="G143" s="35"/>
      <c r="H143" s="35"/>
      <c r="I143" s="35"/>
      <c r="J143" s="35"/>
    </row>
    <row r="144" spans="1:12" s="34" customFormat="1" ht="11.25">
      <c r="A144" s="35"/>
      <c r="B144" s="35"/>
      <c r="C144" s="35"/>
      <c r="D144" s="35"/>
      <c r="E144" s="35"/>
      <c r="F144" s="59"/>
      <c r="G144" s="35"/>
      <c r="H144" s="35"/>
      <c r="I144" s="35"/>
      <c r="J144" s="35"/>
      <c r="K144" s="35"/>
      <c r="L144" s="35"/>
    </row>
    <row r="145" spans="1:3" ht="11.25">
      <c r="A145" s="38">
        <v>21</v>
      </c>
      <c r="C145" s="60" t="s">
        <v>99</v>
      </c>
    </row>
    <row r="146" ht="11.25">
      <c r="A146" s="59"/>
    </row>
    <row r="147" ht="11.25">
      <c r="C147" s="59" t="s">
        <v>216</v>
      </c>
    </row>
    <row r="148" ht="11.25">
      <c r="C148" s="35" t="s">
        <v>217</v>
      </c>
    </row>
    <row r="149" spans="1:3" ht="11.25">
      <c r="A149" s="38"/>
      <c r="C149" s="60"/>
    </row>
    <row r="150" ht="11.25">
      <c r="A150" s="59"/>
    </row>
    <row r="151" ht="11.25">
      <c r="C151" s="59"/>
    </row>
  </sheetData>
  <printOptions/>
  <pageMargins left="0.64" right="0.3" top="0.63" bottom="0.5" header="0.5" footer="0.5"/>
  <pageSetup horizontalDpi="600" verticalDpi="600" orientation="portrait" scale="105" r:id="rId1"/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 GROUP</dc:creator>
  <cp:keywords/>
  <dc:description/>
  <cp:lastModifiedBy>keb</cp:lastModifiedBy>
  <cp:lastPrinted>2001-09-28T08:34:31Z</cp:lastPrinted>
  <dcterms:created xsi:type="dcterms:W3CDTF">2000-06-09T07:13:54Z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