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BS" sheetId="1" r:id="rId1"/>
  </sheets>
  <externalReferences>
    <externalReference r:id="rId4"/>
  </externalReferences>
  <definedNames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<sst xmlns="http://schemas.openxmlformats.org/spreadsheetml/2006/main" count="67" uniqueCount="64">
  <si>
    <t>AHMAD ZAKI RESOURCES BERHAD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</si>
  <si>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</si>
  <si>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</si>
  <si>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</si>
  <si>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</si>
  <si>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</si>
  <si>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</si>
  <si>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</si>
  <si>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</si>
  <si>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</si>
  <si>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</si>
  <si>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</si>
  <si>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</si>
  <si>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</si>
  <si>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</si>
  <si>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</si>
  <si>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</si>
  <si>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</si>
  <si>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</si>
  <si>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</si>
  <si>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</si>
  <si>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</si>
  <si>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</si>
  <si>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</si>
  <si>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</si>
  <si>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</si>
  <si>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</si>
  <si>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</si>
  <si>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</si>
  <si>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</si>
  <si>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</si>
  <si>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</si>
  <si>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</si>
  <si>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</si>
  <si>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</si>
  <si>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</si>
  <si>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</si>
  <si>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</si>
  <si>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</si>
  <si>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</si>
  <si>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</si>
  <si>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</si>
  <si>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</si>
  <si>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</si>
  <si>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</si>
  <si>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</si>
  <si>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</si>
  <si>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</si>
  <si>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</si>
  <si>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</si>
  <si>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</si>
  <si>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>As at end of</t>
  </si>
  <si>
    <t>current</t>
  </si>
  <si>
    <t>quarter</t>
  </si>
  <si>
    <t>RM'000</t>
  </si>
  <si>
    <t xml:space="preserve">As at </t>
  </si>
  <si>
    <t xml:space="preserve">preceding </t>
  </si>
  <si>
    <t>financial year</t>
  </si>
  <si>
    <t>ended</t>
  </si>
  <si>
    <t>31.12.99</t>
  </si>
  <si>
    <t>CONSOLIDATED BALANCE SHEET AS AT  31 DECEMBER 2000</t>
  </si>
  <si>
    <t>31.12.00</t>
  </si>
  <si>
    <t>Amount due from clients</t>
  </si>
  <si>
    <t>Amount due to clients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</si>
</sst>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#,##0\);\(\-#,##0\)"/>
    <numFmt numFmtId="173" formatCode="#,##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0" fillId="0" borderId="3" xfId="0" applyNumberFormat="1" applyAlignment="1">
      <alignment/>
    </xf>
    <xf numFmtId="3" fontId="4" fillId="0" borderId="4" xfId="0" applyNumberFormat="1" applyFont="1" applyAlignment="1">
      <alignment/>
    </xf>
    <xf numFmtId="0" fontId="4" fillId="0" borderId="4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12-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Sheet1"/>
      <sheetName val="AZRBADJ"/>
      <sheetName val="ACQOFKTIP"/>
      <sheetName val="INTERCOBAL"/>
      <sheetName val="CONSOLBS"/>
      <sheetName val="GBS"/>
      <sheetName val="G"/>
      <sheetName val="REcon"/>
      <sheetName val="RATIO"/>
      <sheetName val="SUMBS"/>
      <sheetName val="K"/>
      <sheetName val="SUMKLSE"/>
      <sheetName val="CONSOLFA"/>
      <sheetName val="Dirfee"/>
      <sheetName val="fanote"/>
      <sheetName val="BYSEG"/>
      <sheetName val="CONSOLPL"/>
      <sheetName val="GPL"/>
      <sheetName val="R"/>
      <sheetName val="S"/>
      <sheetName val="Sheet2"/>
      <sheetName val="CONSOLADM"/>
      <sheetName val="Corp"/>
      <sheetName val="U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showOutlineSymbols="0" zoomScale="87" zoomScaleNormal="87" workbookViewId="0" topLeftCell="A36">
      <selection activeCell="D72" sqref="D72"/>
    </sheetView>
  </sheetViews>
  <sheetFormatPr defaultColWidth="8.88671875" defaultRowHeight="15"/>
  <cols>
    <col min="1" max="1" width="3.6640625" style="4" customWidth="1"/>
    <col min="2" max="2" width="35.6640625" style="4" customWidth="1"/>
    <col min="3" max="3" width="8.6640625" style="4" customWidth="1"/>
    <col min="4" max="4" width="15.6640625" style="4" customWidth="1"/>
    <col min="5" max="5" width="1.66796875" style="4" customWidth="1"/>
    <col min="6" max="6" width="3.6640625" style="4" customWidth="1"/>
    <col min="7" max="7" width="14.6640625" style="4" customWidth="1"/>
    <col min="8" max="8" width="4.6640625" style="4" customWidth="1"/>
    <col min="9" max="16384" width="9.6640625" style="4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2" t="s">
        <v>0</v>
      </c>
      <c r="C2" s="1"/>
      <c r="D2" s="1"/>
      <c r="E2" s="1"/>
      <c r="F2" s="1"/>
      <c r="G2" s="1"/>
    </row>
    <row r="3" spans="1:7" ht="15.75">
      <c r="A3" s="1"/>
      <c r="B3" s="2" t="s">
        <v>60</v>
      </c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3" t="s">
        <v>51</v>
      </c>
      <c r="E5" s="2"/>
      <c r="F5" s="2"/>
      <c r="G5" s="3" t="s">
        <v>55</v>
      </c>
    </row>
    <row r="6" spans="1:8" ht="15.75">
      <c r="A6" s="1"/>
      <c r="B6" s="1"/>
      <c r="C6" s="2"/>
      <c r="D6" s="3" t="s">
        <v>52</v>
      </c>
      <c r="E6" s="3"/>
      <c r="F6" s="3"/>
      <c r="G6" s="3" t="s">
        <v>56</v>
      </c>
      <c r="H6" s="5"/>
    </row>
    <row r="7" spans="1:8" ht="15.75">
      <c r="A7" s="1"/>
      <c r="B7" s="1"/>
      <c r="C7" s="2"/>
      <c r="D7" s="3" t="s">
        <v>53</v>
      </c>
      <c r="E7" s="3"/>
      <c r="F7" s="3"/>
      <c r="G7" s="3" t="s">
        <v>57</v>
      </c>
      <c r="H7" s="5"/>
    </row>
    <row r="8" spans="1:8" ht="15.75">
      <c r="A8" s="1"/>
      <c r="B8" s="1"/>
      <c r="C8" s="2"/>
      <c r="D8" s="3"/>
      <c r="E8" s="3"/>
      <c r="F8" s="3"/>
      <c r="G8" s="3" t="s">
        <v>58</v>
      </c>
      <c r="H8" s="5"/>
    </row>
    <row r="9" spans="1:7" ht="15.75">
      <c r="A9" s="1"/>
      <c r="B9" s="1"/>
      <c r="C9" s="3"/>
      <c r="D9" s="3" t="s">
        <v>61</v>
      </c>
      <c r="E9" s="2"/>
      <c r="F9" s="2"/>
      <c r="G9" s="3" t="s">
        <v>59</v>
      </c>
    </row>
    <row r="10" spans="1:7" ht="15.75">
      <c r="A10" s="1"/>
      <c r="B10" s="1"/>
      <c r="C10" s="1"/>
      <c r="D10" s="3" t="s">
        <v>54</v>
      </c>
      <c r="E10" s="1"/>
      <c r="F10" s="1"/>
      <c r="G10" s="3" t="s">
        <v>54</v>
      </c>
    </row>
    <row r="11" spans="1:8" ht="15.75">
      <c r="A11" s="1">
        <v>1</v>
      </c>
      <c r="B11" s="2" t="s">
        <v>1</v>
      </c>
      <c r="C11" s="1"/>
      <c r="D11" s="6">
        <v>12538.16774</v>
      </c>
      <c r="E11" s="6"/>
      <c r="F11" s="6"/>
      <c r="G11" s="6">
        <v>12268</v>
      </c>
      <c r="H11" s="7"/>
    </row>
    <row r="12" spans="1:8" ht="15.75">
      <c r="A12" s="1"/>
      <c r="B12" s="2"/>
      <c r="C12" s="1"/>
      <c r="D12" s="6"/>
      <c r="E12" s="6"/>
      <c r="F12" s="6"/>
      <c r="G12" s="6"/>
      <c r="H12" s="7"/>
    </row>
    <row r="13" spans="1:8" ht="15.75">
      <c r="A13" s="1">
        <v>2</v>
      </c>
      <c r="B13" s="2" t="s">
        <v>2</v>
      </c>
      <c r="C13" s="1"/>
      <c r="D13" s="6"/>
      <c r="E13" s="6"/>
      <c r="F13" s="6"/>
      <c r="G13" s="6"/>
      <c r="H13" s="7"/>
    </row>
    <row r="14" spans="1:8" ht="15.75">
      <c r="A14" s="1"/>
      <c r="B14" s="1" t="s">
        <v>3</v>
      </c>
      <c r="C14" s="1"/>
      <c r="D14" s="8">
        <v>110</v>
      </c>
      <c r="E14" s="9"/>
      <c r="F14" s="10"/>
      <c r="G14" s="8">
        <v>110</v>
      </c>
      <c r="H14" s="11"/>
    </row>
    <row r="15" spans="1:8" ht="15.75">
      <c r="A15" s="1"/>
      <c r="B15" s="1" t="s">
        <v>4</v>
      </c>
      <c r="C15" s="1"/>
      <c r="D15" s="10">
        <v>109.74495000000002</v>
      </c>
      <c r="E15" s="6"/>
      <c r="F15" s="10"/>
      <c r="G15" s="10">
        <v>169</v>
      </c>
      <c r="H15" s="11"/>
    </row>
    <row r="16" spans="1:8" ht="15.75">
      <c r="A16" s="1"/>
      <c r="B16" s="2" t="s">
        <v>5</v>
      </c>
      <c r="C16" s="1"/>
      <c r="D16" s="8">
        <f>SUM(D14:D15)</f>
        <v>219.74495000000002</v>
      </c>
      <c r="E16" s="9"/>
      <c r="F16" s="10"/>
      <c r="G16" s="8">
        <f>SUM(G14:G15)</f>
        <v>279</v>
      </c>
      <c r="H16" s="11"/>
    </row>
    <row r="17" spans="1:8" ht="15.75">
      <c r="A17" s="1"/>
      <c r="B17" s="2"/>
      <c r="C17" s="1"/>
      <c r="D17" s="9"/>
      <c r="E17" s="9"/>
      <c r="F17" s="6"/>
      <c r="G17" s="9"/>
      <c r="H17" s="7"/>
    </row>
    <row r="18" spans="1:8" ht="15.75">
      <c r="A18" s="1">
        <v>3</v>
      </c>
      <c r="B18" s="2" t="s">
        <v>6</v>
      </c>
      <c r="C18" s="1"/>
      <c r="D18" s="6"/>
      <c r="E18" s="6"/>
      <c r="F18" s="6"/>
      <c r="G18" s="6"/>
      <c r="H18" s="7"/>
    </row>
    <row r="19" spans="1:8" ht="15.75">
      <c r="A19" s="1"/>
      <c r="B19" s="1" t="s">
        <v>7</v>
      </c>
      <c r="C19" s="1"/>
      <c r="D19" s="8">
        <v>16828.539780000003</v>
      </c>
      <c r="E19" s="9"/>
      <c r="F19" s="10"/>
      <c r="G19" s="8">
        <v>16829</v>
      </c>
      <c r="H19" s="11"/>
    </row>
    <row r="20" spans="1:8" ht="15.75">
      <c r="A20" s="1"/>
      <c r="B20" s="1" t="s">
        <v>8</v>
      </c>
      <c r="C20" s="1"/>
      <c r="D20" s="10">
        <v>82.5</v>
      </c>
      <c r="E20" s="6"/>
      <c r="F20" s="10"/>
      <c r="G20" s="10">
        <v>82.5</v>
      </c>
      <c r="H20" s="11"/>
    </row>
    <row r="21" spans="1:8" ht="15.75">
      <c r="A21" s="1"/>
      <c r="B21" s="1" t="s">
        <v>9</v>
      </c>
      <c r="C21" s="1"/>
      <c r="D21" s="10">
        <v>0</v>
      </c>
      <c r="E21" s="6"/>
      <c r="F21" s="10"/>
      <c r="G21" s="10">
        <f>'[1]CONSOLBS'!P11</f>
        <v>0</v>
      </c>
      <c r="H21" s="11"/>
    </row>
    <row r="22" spans="1:8" ht="18" customHeight="1">
      <c r="A22" s="1"/>
      <c r="B22" s="2"/>
      <c r="C22" s="1"/>
      <c r="D22" s="8">
        <f>SUM(D19:D21)+1</f>
        <v>16912.039780000003</v>
      </c>
      <c r="E22" s="9"/>
      <c r="F22" s="10"/>
      <c r="G22" s="8">
        <f>SUM(G19:G21)</f>
        <v>16911.5</v>
      </c>
      <c r="H22" s="11"/>
    </row>
    <row r="23" spans="1:8" ht="15.75">
      <c r="A23" s="1"/>
      <c r="B23" s="2"/>
      <c r="C23" s="1"/>
      <c r="D23" s="9"/>
      <c r="E23" s="9"/>
      <c r="F23" s="6"/>
      <c r="G23" s="9"/>
      <c r="H23" s="7"/>
    </row>
    <row r="24" spans="1:8" ht="15.75">
      <c r="A24" s="1">
        <v>4</v>
      </c>
      <c r="B24" s="2" t="s">
        <v>10</v>
      </c>
      <c r="C24" s="1"/>
      <c r="D24" s="1"/>
      <c r="E24" s="1"/>
      <c r="F24" s="1"/>
      <c r="G24" s="1"/>
      <c r="H24" s="7"/>
    </row>
    <row r="25" spans="1:8" ht="15.75">
      <c r="A25" s="1"/>
      <c r="B25" s="1" t="s">
        <v>11</v>
      </c>
      <c r="C25" s="1"/>
      <c r="D25" s="8">
        <v>700</v>
      </c>
      <c r="E25" s="9"/>
      <c r="F25" s="10"/>
      <c r="G25" s="8">
        <v>787</v>
      </c>
      <c r="H25" s="11"/>
    </row>
    <row r="26" spans="1:8" ht="15.75">
      <c r="A26" s="1"/>
      <c r="B26" s="1" t="s">
        <v>12</v>
      </c>
      <c r="C26" s="1"/>
      <c r="D26" s="10">
        <v>0</v>
      </c>
      <c r="E26" s="6"/>
      <c r="F26" s="10"/>
      <c r="G26" s="10">
        <v>71</v>
      </c>
      <c r="H26" s="11"/>
    </row>
    <row r="27" spans="1:8" ht="15.75">
      <c r="A27" s="1"/>
      <c r="B27" s="2"/>
      <c r="C27" s="1"/>
      <c r="D27" s="8">
        <f>SUM(D25:D26)</f>
        <v>700</v>
      </c>
      <c r="E27" s="9"/>
      <c r="F27" s="10"/>
      <c r="G27" s="8">
        <f>SUM(G25:G26)</f>
        <v>858</v>
      </c>
      <c r="H27" s="11"/>
    </row>
    <row r="28" spans="1:8" ht="19.5" customHeight="1">
      <c r="A28" s="1"/>
      <c r="B28" s="2"/>
      <c r="C28" s="1"/>
      <c r="D28" s="9"/>
      <c r="E28" s="9"/>
      <c r="F28" s="6"/>
      <c r="G28" s="9"/>
      <c r="H28" s="7"/>
    </row>
    <row r="29" spans="1:8" ht="15" customHeight="1">
      <c r="A29" s="1"/>
      <c r="B29" s="2" t="s">
        <v>13</v>
      </c>
      <c r="C29" s="1"/>
      <c r="D29" s="9">
        <f>D11+D22+D16+D27</f>
        <v>30369.952470000004</v>
      </c>
      <c r="E29" s="6"/>
      <c r="F29" s="6"/>
      <c r="G29" s="9">
        <f>G11+G22+G16+G27</f>
        <v>30316.5</v>
      </c>
      <c r="H29" s="7"/>
    </row>
    <row r="30" spans="1:8" ht="10.5" customHeight="1">
      <c r="A30" s="1"/>
      <c r="B30" s="2"/>
      <c r="C30" s="1"/>
      <c r="D30" s="6"/>
      <c r="E30" s="6"/>
      <c r="F30" s="6"/>
      <c r="G30" s="6"/>
      <c r="H30" s="7"/>
    </row>
    <row r="31" spans="1:8" ht="15.75">
      <c r="A31" s="1">
        <v>5</v>
      </c>
      <c r="B31" s="2" t="s">
        <v>14</v>
      </c>
      <c r="C31" s="1"/>
      <c r="D31" s="6"/>
      <c r="E31" s="6"/>
      <c r="F31" s="6"/>
      <c r="G31" s="6"/>
      <c r="H31" s="7"/>
    </row>
    <row r="32" spans="1:8" ht="15.75">
      <c r="A32" s="1"/>
      <c r="B32" s="1" t="s">
        <v>15</v>
      </c>
      <c r="C32" s="1"/>
      <c r="D32" s="8">
        <v>3445</v>
      </c>
      <c r="E32" s="9"/>
      <c r="F32" s="10"/>
      <c r="G32" s="8">
        <v>3154</v>
      </c>
      <c r="H32" s="11"/>
    </row>
    <row r="33" spans="1:8" ht="14.25" customHeight="1">
      <c r="A33" s="1"/>
      <c r="B33" s="1" t="s">
        <v>62</v>
      </c>
      <c r="C33" s="1"/>
      <c r="D33" s="10">
        <v>28629</v>
      </c>
      <c r="E33" s="6"/>
      <c r="F33" s="10"/>
      <c r="G33" s="10">
        <v>16604</v>
      </c>
      <c r="H33" s="11"/>
    </row>
    <row r="34" spans="1:8" ht="15.75">
      <c r="A34" s="1"/>
      <c r="B34" s="1" t="s">
        <v>16</v>
      </c>
      <c r="C34" s="1"/>
      <c r="D34" s="10">
        <v>2405</v>
      </c>
      <c r="E34" s="6"/>
      <c r="F34" s="10"/>
      <c r="G34" s="10">
        <v>1324</v>
      </c>
      <c r="H34" s="11"/>
    </row>
    <row r="35" spans="1:8" ht="15.75">
      <c r="A35" s="1"/>
      <c r="B35" s="1" t="s">
        <v>17</v>
      </c>
      <c r="C35" s="1"/>
      <c r="D35" s="10">
        <v>32705</v>
      </c>
      <c r="E35" s="6"/>
      <c r="F35" s="10"/>
      <c r="G35" s="10">
        <v>52456</v>
      </c>
      <c r="H35" s="11"/>
    </row>
    <row r="36" spans="1:8" ht="15.75">
      <c r="A36" s="1"/>
      <c r="B36" s="1" t="s">
        <v>18</v>
      </c>
      <c r="C36" s="1"/>
      <c r="D36" s="10">
        <v>5815</v>
      </c>
      <c r="E36" s="6"/>
      <c r="F36" s="10"/>
      <c r="G36" s="10">
        <v>5290</v>
      </c>
      <c r="H36" s="11"/>
    </row>
    <row r="37" spans="1:8" ht="15.75">
      <c r="A37" s="1"/>
      <c r="B37" s="1" t="s">
        <v>19</v>
      </c>
      <c r="C37" s="1"/>
      <c r="D37" s="10">
        <v>895</v>
      </c>
      <c r="E37" s="6"/>
      <c r="F37" s="10"/>
      <c r="G37" s="10">
        <v>592</v>
      </c>
      <c r="H37" s="11"/>
    </row>
    <row r="38" spans="1:8" ht="15.75">
      <c r="A38" s="1"/>
      <c r="B38" s="1" t="s">
        <v>20</v>
      </c>
      <c r="C38" s="1"/>
      <c r="D38" s="10">
        <v>0</v>
      </c>
      <c r="E38" s="6"/>
      <c r="F38" s="10"/>
      <c r="G38" s="10">
        <v>65</v>
      </c>
      <c r="H38" s="11"/>
    </row>
    <row r="39" spans="1:8" ht="15.75">
      <c r="A39" s="1"/>
      <c r="B39" s="1" t="s">
        <v>21</v>
      </c>
      <c r="C39" s="1"/>
      <c r="D39" s="10">
        <v>729</v>
      </c>
      <c r="E39" s="6"/>
      <c r="F39" s="10"/>
      <c r="G39" s="10">
        <v>0</v>
      </c>
      <c r="H39" s="11"/>
    </row>
    <row r="40" spans="1:8" ht="15.75">
      <c r="A40" s="1"/>
      <c r="B40" s="1" t="s">
        <v>22</v>
      </c>
      <c r="C40" s="1"/>
      <c r="D40" s="10">
        <v>44549</v>
      </c>
      <c r="E40" s="6"/>
      <c r="F40" s="10"/>
      <c r="G40" s="10">
        <v>47153</v>
      </c>
      <c r="H40" s="11"/>
    </row>
    <row r="41" spans="1:8" ht="15.75">
      <c r="A41" s="1"/>
      <c r="B41" s="1" t="s">
        <v>23</v>
      </c>
      <c r="C41" s="1"/>
      <c r="D41" s="10">
        <v>12000</v>
      </c>
      <c r="E41" s="6"/>
      <c r="F41" s="10"/>
      <c r="G41" s="10">
        <v>17004</v>
      </c>
      <c r="H41" s="11"/>
    </row>
    <row r="42" spans="1:8" ht="9.75" customHeight="1">
      <c r="A42" s="1"/>
      <c r="B42" s="1"/>
      <c r="C42" s="1"/>
      <c r="D42" s="10"/>
      <c r="E42" s="6"/>
      <c r="F42" s="10"/>
      <c r="G42" s="10"/>
      <c r="H42" s="11"/>
    </row>
    <row r="43" spans="1:8" ht="18" customHeight="1">
      <c r="A43" s="1"/>
      <c r="B43" s="1" t="s">
        <v>24</v>
      </c>
      <c r="C43" s="1"/>
      <c r="D43" s="8">
        <f>SUM(D32:D41)-1</f>
        <v>131171</v>
      </c>
      <c r="E43" s="9"/>
      <c r="F43" s="10"/>
      <c r="G43" s="8">
        <f>SUM(G32:G41)</f>
        <v>143642</v>
      </c>
      <c r="H43" s="11"/>
    </row>
    <row r="44" spans="1:8" ht="15.75">
      <c r="A44" s="1"/>
      <c r="B44" s="1"/>
      <c r="C44" s="1"/>
      <c r="D44" s="8"/>
      <c r="E44" s="9"/>
      <c r="F44" s="10"/>
      <c r="G44" s="8"/>
      <c r="H44" s="11"/>
    </row>
    <row r="45" spans="1:8" ht="15.75">
      <c r="A45" s="1">
        <v>6</v>
      </c>
      <c r="B45" s="2" t="s">
        <v>25</v>
      </c>
      <c r="C45" s="1"/>
      <c r="D45" s="10"/>
      <c r="E45" s="6"/>
      <c r="F45" s="10"/>
      <c r="G45" s="10"/>
      <c r="H45" s="11"/>
    </row>
    <row r="46" spans="1:8" ht="15.75">
      <c r="A46" s="1"/>
      <c r="B46" s="1" t="s">
        <v>63</v>
      </c>
      <c r="C46" s="1"/>
      <c r="D46" s="10">
        <v>12198.537139999999</v>
      </c>
      <c r="E46" s="6"/>
      <c r="F46" s="10"/>
      <c r="G46" s="10">
        <v>18287</v>
      </c>
      <c r="H46" s="11"/>
    </row>
    <row r="47" spans="1:8" ht="15.75">
      <c r="A47" s="1"/>
      <c r="B47" s="1" t="s">
        <v>26</v>
      </c>
      <c r="C47" s="1"/>
      <c r="D47" s="10">
        <v>53358</v>
      </c>
      <c r="E47" s="6"/>
      <c r="F47" s="10"/>
      <c r="G47" s="10">
        <f>70392+1</f>
        <v>70393</v>
      </c>
      <c r="H47" s="11"/>
    </row>
    <row r="48" spans="1:8" ht="15.75">
      <c r="A48" s="1"/>
      <c r="B48" s="1" t="s">
        <v>27</v>
      </c>
      <c r="C48" s="1"/>
      <c r="D48" s="10">
        <v>4316</v>
      </c>
      <c r="E48" s="6"/>
      <c r="F48" s="10"/>
      <c r="G48" s="10">
        <v>2551</v>
      </c>
      <c r="H48" s="11"/>
    </row>
    <row r="49" spans="1:8" ht="15.75">
      <c r="A49" s="1"/>
      <c r="B49" s="1" t="s">
        <v>28</v>
      </c>
      <c r="C49" s="1"/>
      <c r="D49" s="10">
        <v>5256.16518</v>
      </c>
      <c r="E49" s="6"/>
      <c r="F49" s="10"/>
      <c r="G49" s="10">
        <f>12632+1</f>
        <v>12633</v>
      </c>
      <c r="H49" s="11"/>
    </row>
    <row r="50" spans="1:8" ht="15.75">
      <c r="A50" s="1"/>
      <c r="B50" s="1" t="s">
        <v>29</v>
      </c>
      <c r="C50" s="1"/>
      <c r="D50" s="10">
        <v>0</v>
      </c>
      <c r="E50" s="6"/>
      <c r="F50" s="10"/>
      <c r="G50" s="10">
        <v>1101</v>
      </c>
      <c r="H50" s="11"/>
    </row>
    <row r="51" spans="1:8" ht="15.75">
      <c r="A51" s="1"/>
      <c r="B51" s="1" t="s">
        <v>30</v>
      </c>
      <c r="C51" s="1"/>
      <c r="D51" s="10">
        <v>37</v>
      </c>
      <c r="E51" s="6"/>
      <c r="F51" s="10"/>
      <c r="G51" s="10">
        <v>173</v>
      </c>
      <c r="H51" s="11"/>
    </row>
    <row r="52" spans="1:8" ht="15.75">
      <c r="A52" s="1"/>
      <c r="B52" s="1" t="s">
        <v>31</v>
      </c>
      <c r="C52" s="1"/>
      <c r="D52" s="10">
        <v>4654</v>
      </c>
      <c r="E52" s="6"/>
      <c r="F52" s="10"/>
      <c r="G52" s="10">
        <v>4340</v>
      </c>
      <c r="H52" s="11"/>
    </row>
    <row r="53" spans="1:8" ht="15.75">
      <c r="A53" s="1"/>
      <c r="B53" s="1" t="s">
        <v>32</v>
      </c>
      <c r="C53" s="1"/>
      <c r="D53" s="10">
        <v>1321</v>
      </c>
      <c r="E53" s="6"/>
      <c r="F53" s="10"/>
      <c r="G53" s="10">
        <v>1397</v>
      </c>
      <c r="H53" s="11"/>
    </row>
    <row r="54" spans="1:8" ht="15.75">
      <c r="A54" s="1"/>
      <c r="B54" s="1" t="s">
        <v>33</v>
      </c>
      <c r="C54" s="1"/>
      <c r="D54" s="10">
        <v>3317</v>
      </c>
      <c r="E54" s="6"/>
      <c r="F54" s="10"/>
      <c r="G54" s="10">
        <v>76</v>
      </c>
      <c r="H54" s="11"/>
    </row>
    <row r="55" spans="1:8" ht="15.75">
      <c r="A55" s="1"/>
      <c r="B55" s="1" t="s">
        <v>34</v>
      </c>
      <c r="C55" s="1"/>
      <c r="D55" s="10">
        <v>3240</v>
      </c>
      <c r="E55" s="6"/>
      <c r="F55" s="10"/>
      <c r="G55" s="10">
        <v>2160</v>
      </c>
      <c r="H55" s="11"/>
    </row>
    <row r="56" spans="1:8" ht="6.75" customHeight="1">
      <c r="A56" s="1"/>
      <c r="B56" s="1"/>
      <c r="C56" s="1"/>
      <c r="D56" s="8"/>
      <c r="E56" s="9"/>
      <c r="F56" s="10"/>
      <c r="G56" s="8"/>
      <c r="H56" s="11"/>
    </row>
    <row r="57" spans="1:8" ht="18.75" customHeight="1">
      <c r="A57" s="1"/>
      <c r="B57" s="1" t="s">
        <v>35</v>
      </c>
      <c r="C57" s="1"/>
      <c r="D57" s="10">
        <f>SUM(D46:D55)</f>
        <v>87697.70232</v>
      </c>
      <c r="E57" s="6"/>
      <c r="F57" s="10"/>
      <c r="G57" s="10">
        <f>SUM(G46:G55)</f>
        <v>113111</v>
      </c>
      <c r="H57" s="11"/>
    </row>
    <row r="58" spans="1:8" ht="9" customHeight="1">
      <c r="A58" s="1"/>
      <c r="B58" s="1"/>
      <c r="C58" s="1"/>
      <c r="D58" s="10"/>
      <c r="E58" s="6"/>
      <c r="F58" s="10"/>
      <c r="G58" s="10"/>
      <c r="H58" s="11"/>
    </row>
    <row r="59" spans="1:8" ht="18.75" customHeight="1">
      <c r="A59" s="1">
        <v>7</v>
      </c>
      <c r="B59" s="2" t="s">
        <v>36</v>
      </c>
      <c r="C59" s="1"/>
      <c r="D59" s="8">
        <f>D43-D57</f>
        <v>43473.29768</v>
      </c>
      <c r="E59" s="9"/>
      <c r="F59" s="10"/>
      <c r="G59" s="8">
        <f>G43-G57</f>
        <v>30531</v>
      </c>
      <c r="H59" s="11"/>
    </row>
    <row r="60" spans="1:8" ht="15.75">
      <c r="A60" s="1"/>
      <c r="B60" s="2"/>
      <c r="C60" s="1"/>
      <c r="D60" s="9"/>
      <c r="E60" s="9"/>
      <c r="F60" s="6"/>
      <c r="G60" s="9"/>
      <c r="H60" s="7"/>
    </row>
    <row r="61" spans="1:8" ht="15.75">
      <c r="A61" s="1"/>
      <c r="B61" s="2"/>
      <c r="C61" s="1"/>
      <c r="D61" s="1"/>
      <c r="E61" s="1"/>
      <c r="F61" s="1"/>
      <c r="G61" s="1"/>
      <c r="H61" s="7"/>
    </row>
    <row r="62" spans="1:8" ht="6.75" customHeight="1">
      <c r="A62" s="1"/>
      <c r="B62" s="2"/>
      <c r="C62" s="1"/>
      <c r="D62" s="6"/>
      <c r="E62" s="6"/>
      <c r="F62" s="6"/>
      <c r="G62" s="6"/>
      <c r="H62" s="7"/>
    </row>
    <row r="63" spans="1:8" ht="18" customHeight="1">
      <c r="A63" s="1"/>
      <c r="B63" s="2" t="s">
        <v>5</v>
      </c>
      <c r="C63" s="1"/>
      <c r="D63" s="9">
        <f>D29+D59</f>
        <v>73843.25015</v>
      </c>
      <c r="E63" s="9"/>
      <c r="F63" s="6"/>
      <c r="G63" s="9">
        <f>G29+G59</f>
        <v>60847.5</v>
      </c>
      <c r="H63" s="7"/>
    </row>
    <row r="64" spans="1:8" ht="15.75">
      <c r="A64" s="1"/>
      <c r="B64" s="2"/>
      <c r="C64" s="1"/>
      <c r="D64" s="12"/>
      <c r="E64" s="12"/>
      <c r="F64" s="6"/>
      <c r="G64" s="12"/>
      <c r="H64" s="7"/>
    </row>
    <row r="65" spans="1:8" ht="15.75">
      <c r="A65" s="1"/>
      <c r="B65" s="2" t="s">
        <v>37</v>
      </c>
      <c r="C65" s="1"/>
      <c r="D65" s="6"/>
      <c r="E65" s="6"/>
      <c r="F65" s="6"/>
      <c r="G65" s="6"/>
      <c r="H65" s="7"/>
    </row>
    <row r="66" spans="1:8" ht="15.75">
      <c r="A66" s="1">
        <v>8</v>
      </c>
      <c r="B66" s="2" t="s">
        <v>38</v>
      </c>
      <c r="C66" s="1"/>
      <c r="D66" s="6"/>
      <c r="E66" s="6"/>
      <c r="F66" s="6"/>
      <c r="G66" s="6"/>
      <c r="H66" s="7"/>
    </row>
    <row r="67" spans="1:8" ht="15.75">
      <c r="A67" s="1"/>
      <c r="B67" s="1" t="s">
        <v>39</v>
      </c>
      <c r="C67" s="1"/>
      <c r="D67" s="8">
        <v>30000</v>
      </c>
      <c r="E67" s="9"/>
      <c r="F67" s="10"/>
      <c r="G67" s="8">
        <v>30000</v>
      </c>
      <c r="H67" s="11"/>
    </row>
    <row r="68" spans="1:8" ht="15.75">
      <c r="A68" s="1"/>
      <c r="B68" s="1" t="s">
        <v>40</v>
      </c>
      <c r="C68" s="1"/>
      <c r="D68" s="10">
        <v>4687.749</v>
      </c>
      <c r="E68" s="6"/>
      <c r="F68" s="10"/>
      <c r="G68" s="10">
        <v>4688</v>
      </c>
      <c r="H68" s="11"/>
    </row>
    <row r="69" spans="1:8" ht="15.75">
      <c r="A69" s="1"/>
      <c r="B69" s="1" t="s">
        <v>41</v>
      </c>
      <c r="C69" s="1"/>
      <c r="D69" s="10">
        <v>0</v>
      </c>
      <c r="E69" s="6"/>
      <c r="F69" s="10"/>
      <c r="G69" s="10">
        <v>0</v>
      </c>
      <c r="H69" s="11"/>
    </row>
    <row r="70" spans="1:8" ht="15.75">
      <c r="A70" s="1"/>
      <c r="B70" s="1" t="s">
        <v>42</v>
      </c>
      <c r="C70" s="1"/>
      <c r="D70" s="10">
        <v>840.4322933333331</v>
      </c>
      <c r="E70" s="6"/>
      <c r="F70" s="10"/>
      <c r="G70" s="10">
        <v>1681</v>
      </c>
      <c r="H70" s="11"/>
    </row>
    <row r="71" spans="1:8" ht="15.75">
      <c r="A71" s="1"/>
      <c r="B71" s="1" t="s">
        <v>43</v>
      </c>
      <c r="C71" s="1"/>
      <c r="D71" s="10">
        <v>34031</v>
      </c>
      <c r="E71" s="6"/>
      <c r="F71" s="10"/>
      <c r="G71" s="10">
        <v>21605</v>
      </c>
      <c r="H71" s="11"/>
    </row>
    <row r="72" spans="1:8" ht="15.75" customHeight="1">
      <c r="A72" s="1"/>
      <c r="B72" s="2" t="s">
        <v>44</v>
      </c>
      <c r="C72" s="1"/>
      <c r="D72" s="8">
        <f>SUM(D67:D71)</f>
        <v>69559.18129333333</v>
      </c>
      <c r="E72" s="9"/>
      <c r="F72" s="10"/>
      <c r="G72" s="8">
        <f>SUM(G67:G71)</f>
        <v>57974</v>
      </c>
      <c r="H72" s="11"/>
    </row>
    <row r="73" spans="1:8" ht="15.75">
      <c r="A73" s="1"/>
      <c r="B73" s="2"/>
      <c r="C73" s="1"/>
      <c r="D73" s="9"/>
      <c r="E73" s="9"/>
      <c r="F73" s="6"/>
      <c r="G73" s="9"/>
      <c r="H73" s="7"/>
    </row>
    <row r="74" spans="1:8" ht="15.75">
      <c r="A74" s="1">
        <v>9</v>
      </c>
      <c r="B74" s="2" t="s">
        <v>45</v>
      </c>
      <c r="C74" s="1"/>
      <c r="D74" s="6">
        <v>1493</v>
      </c>
      <c r="E74" s="6"/>
      <c r="F74" s="6"/>
      <c r="G74" s="6">
        <v>566</v>
      </c>
      <c r="H74" s="7"/>
    </row>
    <row r="75" spans="1:8" ht="15.75">
      <c r="A75" s="1">
        <v>10</v>
      </c>
      <c r="B75" s="2" t="s">
        <v>46</v>
      </c>
      <c r="C75" s="1"/>
      <c r="D75" s="6">
        <v>0</v>
      </c>
      <c r="E75" s="6"/>
      <c r="F75" s="6"/>
      <c r="G75" s="6"/>
      <c r="H75" s="7"/>
    </row>
    <row r="76" spans="1:8" ht="15.75">
      <c r="A76" s="1">
        <v>11</v>
      </c>
      <c r="B76" s="2" t="s">
        <v>47</v>
      </c>
      <c r="C76" s="1"/>
      <c r="D76" s="6"/>
      <c r="E76" s="6"/>
      <c r="F76" s="6"/>
      <c r="G76" s="6"/>
      <c r="H76" s="7"/>
    </row>
    <row r="77" spans="1:8" ht="15.75">
      <c r="A77" s="1"/>
      <c r="B77" s="1" t="s">
        <v>48</v>
      </c>
      <c r="C77" s="1"/>
      <c r="D77" s="6">
        <v>2592</v>
      </c>
      <c r="E77" s="6"/>
      <c r="F77" s="6"/>
      <c r="G77" s="6">
        <v>2104</v>
      </c>
      <c r="H77" s="7"/>
    </row>
    <row r="78" spans="1:8" ht="15.75">
      <c r="A78" s="1"/>
      <c r="B78" s="1" t="s">
        <v>49</v>
      </c>
      <c r="C78" s="1"/>
      <c r="D78" s="6">
        <v>199</v>
      </c>
      <c r="E78" s="6"/>
      <c r="F78" s="6"/>
      <c r="G78" s="6">
        <v>204</v>
      </c>
      <c r="H78" s="7"/>
    </row>
    <row r="79" spans="1:8" ht="15.75">
      <c r="A79" s="1"/>
      <c r="B79" s="2"/>
      <c r="C79" s="1"/>
      <c r="D79" s="6"/>
      <c r="E79" s="6"/>
      <c r="F79" s="6"/>
      <c r="G79" s="6"/>
      <c r="H79" s="7"/>
    </row>
    <row r="80" spans="1:8" ht="16.5" customHeight="1">
      <c r="A80" s="1"/>
      <c r="B80" s="2" t="s">
        <v>5</v>
      </c>
      <c r="C80" s="1"/>
      <c r="D80" s="9">
        <f>SUM(D74:D78,D72)</f>
        <v>73843.18129333333</v>
      </c>
      <c r="E80" s="9"/>
      <c r="F80" s="6"/>
      <c r="G80" s="9">
        <f>SUM(G74:G78,G72)</f>
        <v>60848</v>
      </c>
      <c r="H80" s="7"/>
    </row>
    <row r="81" spans="1:7" ht="15.75">
      <c r="A81" s="1"/>
      <c r="B81" s="1"/>
      <c r="C81" s="1"/>
      <c r="D81" s="13"/>
      <c r="E81" s="13"/>
      <c r="F81" s="1"/>
      <c r="G81" s="13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>
        <v>12</v>
      </c>
      <c r="B83" s="1" t="s">
        <v>50</v>
      </c>
      <c r="C83" s="1"/>
      <c r="D83" s="6">
        <f>(D72-D27)/D67*100</f>
        <v>229.53060431111106</v>
      </c>
      <c r="E83" s="1"/>
      <c r="F83" s="1"/>
      <c r="G83" s="6">
        <f>(G72-G27)/G67*100</f>
        <v>190.38666666666666</v>
      </c>
    </row>
    <row r="84" spans="1:7" ht="15.75">
      <c r="A84" s="1"/>
      <c r="B84" s="1"/>
      <c r="C84" s="1"/>
      <c r="D84" s="6"/>
      <c r="E84" s="1"/>
      <c r="F84" s="1"/>
      <c r="G84" s="6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</sheetData>
  <printOptions horizontalCentered="1"/>
  <pageMargins left="0.5" right="0.55" top="0.3333333333333333" bottom="0.2659722222222222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