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<sst xmlns="http://schemas.openxmlformats.org/spreadsheetml/2006/main" count="67" uniqueCount="64">
  <si>
    <t>AHMAD ZAKI RESOURCES BERHAD</t>
  </si>
  <si>
    <t>CONSOLIDATED BALANCE SHEET AS AT  30 SEPTEMBER 2000</t>
  </si>
  <si>
    <t>FIXED ASSETS</t>
  </si>
  <si>
    <t>INVESTMENT IN ASSOCIATED COMPANIES</t>
  </si>
  <si>
    <t>Investment cost</t>
  </si>
  <si>
    <t>Share of profit/(loss)</t>
  </si>
  <si>
    <t>TOTAL</t>
  </si>
  <si>
    <t>LONG TERM INVESTMENT</t>
  </si>
  <si>
    <t xml:space="preserve">    Investment in properties</t>
  </si>
  <si>
    <t xml:space="preserve">    Investment in shares</t>
  </si>
  <si>
    <t xml:space="preserve">    Land &amp; development expenditures</t>
  </si>
  <si>
    <t>INTANGIBLE ASSETS</t>
  </si>
  <si>
    <t xml:space="preserve">  Goodwill</t>
  </si>
  <si>
    <t xml:space="preserve">  Pre-operating &amp; preliminary expenses</t>
  </si>
  <si>
    <t>TOTAL NON CURRENT  ASSETS</t>
  </si>
  <si>
    <t>CURRENT ASSETS</t>
  </si>
  <si>
    <t>Stocks</t>
  </si>
  <si>
    <t>Contract work in progress</t>
  </si>
  <si>
    <t>Property development expenditure</t>
  </si>
  <si>
    <t>Trade debtors</t>
  </si>
  <si>
    <t>Other debtors , deposit &amp; prepayment</t>
  </si>
  <si>
    <t>Amount due fr ultimate holding</t>
  </si>
  <si>
    <t>Amount due fr related company</t>
  </si>
  <si>
    <t>Amount due from  associated companies</t>
  </si>
  <si>
    <t>Fixed deposits with licensed banks</t>
  </si>
  <si>
    <t>Cash in hand and at banks</t>
  </si>
  <si>
    <t>Total current assets</t>
  </si>
  <si>
    <t>CURRENT LIABILITIES</t>
  </si>
  <si>
    <t>Excess of progress billings over contract work in progress</t>
  </si>
  <si>
    <t>Trade creditors</t>
  </si>
  <si>
    <t>Other creditors &amp; accruals</t>
  </si>
  <si>
    <t>Advance payment received</t>
  </si>
  <si>
    <t>Amount due to  associated companies</t>
  </si>
  <si>
    <t>Amount due to directors</t>
  </si>
  <si>
    <t>Short term borrowings</t>
  </si>
  <si>
    <t>Finance lease and hire purchase creditors</t>
  </si>
  <si>
    <t>Taxation</t>
  </si>
  <si>
    <t>Proposed dividend</t>
  </si>
  <si>
    <t>Total current liabilities</t>
  </si>
  <si>
    <t>NET CURRENT ASSETS/(LIABILITIES)</t>
  </si>
  <si>
    <t>REPRESENTED BY</t>
  </si>
  <si>
    <t>SHAREHOLDERS' FUND</t>
  </si>
  <si>
    <t xml:space="preserve">   Share capital</t>
  </si>
  <si>
    <t xml:space="preserve">   Share premium</t>
  </si>
  <si>
    <t xml:space="preserve">   Revaluation reserve</t>
  </si>
  <si>
    <t xml:space="preserve">   Reserve arising from consolidation</t>
  </si>
  <si>
    <t xml:space="preserve">   Retained earning</t>
  </si>
  <si>
    <t>TOTAL SHAREHOLDERS' FUND</t>
  </si>
  <si>
    <t>MINORITY INTEREST</t>
  </si>
  <si>
    <t>LONG TERM BORROWINGS</t>
  </si>
  <si>
    <t>OTHER LONG TERM LIABILITIES</t>
  </si>
  <si>
    <t xml:space="preserve">  Finance lease and hire purchase creditors</t>
  </si>
  <si>
    <t xml:space="preserve">  Deferred taxation</t>
  </si>
  <si>
    <t>Net tangible assets per share (sen)</t>
  </si>
  <si>
    <t>As at end of</t>
  </si>
  <si>
    <t>current</t>
  </si>
  <si>
    <t>quarter</t>
  </si>
  <si>
    <t>30.09.00</t>
  </si>
  <si>
    <t>RM'000</t>
  </si>
  <si>
    <t xml:space="preserve">As at </t>
  </si>
  <si>
    <t xml:space="preserve">preceding </t>
  </si>
  <si>
    <t>financial year</t>
  </si>
  <si>
    <t>ended</t>
  </si>
  <si>
    <t>31.12.99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</si>
</sst>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0" fontId="0" fillId="0" borderId="3" xfId="0" applyNumberFormat="1" applyAlignment="1">
      <alignment/>
    </xf>
    <xf numFmtId="3" fontId="4" fillId="0" borderId="4" xfId="0" applyNumberFormat="1" applyFont="1" applyAlignment="1">
      <alignment/>
    </xf>
    <xf numFmtId="0" fontId="4" fillId="0" borderId="4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showOutlineSymbols="0" zoomScale="87" zoomScaleNormal="87" workbookViewId="0" topLeftCell="A67">
      <selection activeCell="C76" sqref="C76"/>
    </sheetView>
  </sheetViews>
  <sheetFormatPr defaultColWidth="8.88671875" defaultRowHeight="15"/>
  <cols>
    <col min="1" max="1" width="6.6640625" style="1" customWidth="1"/>
    <col min="2" max="2" width="28.6640625" style="1" customWidth="1"/>
    <col min="3" max="3" width="13.6640625" style="1" customWidth="1"/>
    <col min="4" max="4" width="13.99609375" style="1" customWidth="1"/>
    <col min="5" max="5" width="2.88671875" style="1" customWidth="1"/>
    <col min="6" max="6" width="3.6640625" style="1" customWidth="1"/>
    <col min="7" max="7" width="14.6640625" style="1" customWidth="1"/>
    <col min="8" max="16384" width="9.6640625" style="1" customWidth="1"/>
  </cols>
  <sheetData>
    <row r="1" spans="1:7" ht="15.75">
      <c r="A1" s="2"/>
      <c r="B1" s="2"/>
      <c r="C1" s="2"/>
      <c r="D1" s="2"/>
      <c r="E1" s="2"/>
      <c r="F1" s="2"/>
      <c r="G1" s="2"/>
    </row>
    <row r="2" spans="1:7" ht="15.75">
      <c r="A2" s="2"/>
      <c r="B2" s="3" t="s">
        <v>0</v>
      </c>
      <c r="C2" s="2"/>
      <c r="D2" s="2"/>
      <c r="E2" s="2"/>
      <c r="F2" s="2"/>
      <c r="G2" s="2"/>
    </row>
    <row r="3" spans="1:7" ht="15.75">
      <c r="A3" s="2"/>
      <c r="B3" s="3" t="s">
        <v>1</v>
      </c>
      <c r="C3" s="2"/>
      <c r="D3" s="2"/>
      <c r="E3" s="2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2"/>
      <c r="B5" s="2"/>
      <c r="C5" s="2"/>
      <c r="D5" s="4" t="s">
        <v>54</v>
      </c>
      <c r="E5" s="3"/>
      <c r="F5" s="3"/>
      <c r="G5" s="4" t="s">
        <v>59</v>
      </c>
    </row>
    <row r="6" spans="1:7" ht="15.75">
      <c r="A6" s="2"/>
      <c r="B6" s="2"/>
      <c r="C6" s="3"/>
      <c r="D6" s="4" t="s">
        <v>55</v>
      </c>
      <c r="E6" s="4"/>
      <c r="F6" s="4"/>
      <c r="G6" s="4" t="s">
        <v>60</v>
      </c>
    </row>
    <row r="7" spans="1:7" ht="15.75">
      <c r="A7" s="2"/>
      <c r="B7" s="2"/>
      <c r="C7" s="3"/>
      <c r="D7" s="4" t="s">
        <v>56</v>
      </c>
      <c r="E7" s="4"/>
      <c r="F7" s="4"/>
      <c r="G7" s="4" t="s">
        <v>61</v>
      </c>
    </row>
    <row r="8" spans="1:7" ht="15.75">
      <c r="A8" s="2"/>
      <c r="B8" s="2"/>
      <c r="C8" s="3"/>
      <c r="D8" s="4"/>
      <c r="E8" s="4"/>
      <c r="F8" s="4"/>
      <c r="G8" s="4" t="s">
        <v>62</v>
      </c>
    </row>
    <row r="9" spans="1:7" ht="15.75">
      <c r="A9" s="2"/>
      <c r="B9" s="2"/>
      <c r="C9" s="4"/>
      <c r="D9" s="4" t="s">
        <v>57</v>
      </c>
      <c r="E9" s="3"/>
      <c r="F9" s="3"/>
      <c r="G9" s="4" t="s">
        <v>63</v>
      </c>
    </row>
    <row r="10" spans="1:7" ht="15.75">
      <c r="A10" s="2"/>
      <c r="B10" s="2"/>
      <c r="C10" s="2"/>
      <c r="D10" s="4" t="s">
        <v>58</v>
      </c>
      <c r="E10" s="2"/>
      <c r="F10" s="2"/>
      <c r="G10" s="4" t="s">
        <v>58</v>
      </c>
    </row>
    <row r="11" spans="1:7" ht="15.75">
      <c r="A11" s="2">
        <v>1</v>
      </c>
      <c r="B11" s="3" t="s">
        <v>2</v>
      </c>
      <c r="C11" s="2"/>
      <c r="D11" s="5">
        <v>11944.92932</v>
      </c>
      <c r="E11" s="5"/>
      <c r="F11" s="5"/>
      <c r="G11" s="5">
        <v>12268</v>
      </c>
    </row>
    <row r="12" spans="1:7" ht="15.75">
      <c r="A12" s="2"/>
      <c r="B12" s="3"/>
      <c r="C12" s="2"/>
      <c r="D12" s="5"/>
      <c r="E12" s="5"/>
      <c r="F12" s="5"/>
      <c r="G12" s="5"/>
    </row>
    <row r="13" spans="1:7" ht="15.75">
      <c r="A13" s="2">
        <v>2</v>
      </c>
      <c r="B13" s="3" t="s">
        <v>3</v>
      </c>
      <c r="C13" s="2"/>
      <c r="D13" s="5"/>
      <c r="E13" s="5"/>
      <c r="F13" s="5"/>
      <c r="G13" s="5"/>
    </row>
    <row r="14" spans="1:8" ht="15.75">
      <c r="A14" s="2"/>
      <c r="B14" s="2" t="s">
        <v>4</v>
      </c>
      <c r="C14" s="2"/>
      <c r="D14" s="6">
        <v>110</v>
      </c>
      <c r="E14" s="7"/>
      <c r="F14" s="8"/>
      <c r="G14" s="6">
        <v>110</v>
      </c>
      <c r="H14" s="9"/>
    </row>
    <row r="15" spans="1:8" ht="15.75">
      <c r="A15" s="2"/>
      <c r="B15" s="2" t="s">
        <v>5</v>
      </c>
      <c r="C15" s="2"/>
      <c r="D15" s="8">
        <v>184.838</v>
      </c>
      <c r="E15" s="5"/>
      <c r="F15" s="8"/>
      <c r="G15" s="8">
        <v>169</v>
      </c>
      <c r="H15" s="9"/>
    </row>
    <row r="16" spans="1:8" ht="15.75">
      <c r="A16" s="2"/>
      <c r="B16" s="3" t="s">
        <v>6</v>
      </c>
      <c r="C16" s="2"/>
      <c r="D16" s="6">
        <f>SUM(D14:D15)</f>
        <v>294.83799999999997</v>
      </c>
      <c r="E16" s="7"/>
      <c r="F16" s="8"/>
      <c r="G16" s="6">
        <f>SUM(G14:G15)</f>
        <v>279</v>
      </c>
      <c r="H16" s="9"/>
    </row>
    <row r="17" spans="1:7" ht="15.75">
      <c r="A17" s="2"/>
      <c r="B17" s="3"/>
      <c r="C17" s="2"/>
      <c r="D17" s="7"/>
      <c r="E17" s="7"/>
      <c r="F17" s="5"/>
      <c r="G17" s="7"/>
    </row>
    <row r="18" spans="1:7" ht="15.75">
      <c r="A18" s="2">
        <v>3</v>
      </c>
      <c r="B18" s="3" t="s">
        <v>7</v>
      </c>
      <c r="C18" s="2"/>
      <c r="D18" s="5"/>
      <c r="E18" s="5"/>
      <c r="F18" s="5"/>
      <c r="G18" s="5"/>
    </row>
    <row r="19" spans="1:8" ht="15.75">
      <c r="A19" s="2"/>
      <c r="B19" s="2" t="s">
        <v>8</v>
      </c>
      <c r="C19" s="2"/>
      <c r="D19" s="6">
        <v>16828.539780000003</v>
      </c>
      <c r="E19" s="7"/>
      <c r="F19" s="8"/>
      <c r="G19" s="6">
        <v>16829</v>
      </c>
      <c r="H19" s="9"/>
    </row>
    <row r="20" spans="1:8" ht="15.75">
      <c r="A20" s="2"/>
      <c r="B20" s="2" t="s">
        <v>9</v>
      </c>
      <c r="C20" s="2"/>
      <c r="D20" s="8">
        <v>82.5</v>
      </c>
      <c r="E20" s="5"/>
      <c r="F20" s="8"/>
      <c r="G20" s="8">
        <v>82.5</v>
      </c>
      <c r="H20" s="9"/>
    </row>
    <row r="21" spans="1:8" ht="15.75">
      <c r="A21" s="2"/>
      <c r="B21" s="2" t="s">
        <v>10</v>
      </c>
      <c r="C21" s="2"/>
      <c r="D21" s="8">
        <v>0</v>
      </c>
      <c r="E21" s="5"/>
      <c r="F21" s="8"/>
      <c r="G21" s="8">
        <v>0</v>
      </c>
      <c r="H21" s="9"/>
    </row>
    <row r="22" spans="1:8" ht="15.75">
      <c r="A22" s="2"/>
      <c r="B22" s="3"/>
      <c r="C22" s="2"/>
      <c r="D22" s="6">
        <f>SUM(D19:D21)+1</f>
        <v>16912.039780000003</v>
      </c>
      <c r="E22" s="7"/>
      <c r="F22" s="8"/>
      <c r="G22" s="6">
        <f>SUM(G19:G21)</f>
        <v>16911.5</v>
      </c>
      <c r="H22" s="9"/>
    </row>
    <row r="23" spans="1:7" ht="15.75">
      <c r="A23" s="2"/>
      <c r="B23" s="3"/>
      <c r="C23" s="2"/>
      <c r="D23" s="7"/>
      <c r="E23" s="7"/>
      <c r="F23" s="5"/>
      <c r="G23" s="7"/>
    </row>
    <row r="24" spans="1:7" ht="15.75">
      <c r="A24" s="2">
        <v>4</v>
      </c>
      <c r="B24" s="3" t="s">
        <v>11</v>
      </c>
      <c r="C24" s="2"/>
      <c r="D24" s="2"/>
      <c r="E24" s="2"/>
      <c r="F24" s="2"/>
      <c r="G24" s="2"/>
    </row>
    <row r="25" spans="1:8" ht="15.75">
      <c r="A25" s="2"/>
      <c r="B25" s="2" t="s">
        <v>12</v>
      </c>
      <c r="C25" s="2"/>
      <c r="D25" s="6">
        <v>721.875</v>
      </c>
      <c r="E25" s="7"/>
      <c r="F25" s="8"/>
      <c r="G25" s="6">
        <v>787</v>
      </c>
      <c r="H25" s="9"/>
    </row>
    <row r="26" spans="1:8" ht="15.75">
      <c r="A26" s="2"/>
      <c r="B26" s="2" t="s">
        <v>13</v>
      </c>
      <c r="C26" s="2"/>
      <c r="D26" s="8">
        <v>70.74849</v>
      </c>
      <c r="E26" s="5"/>
      <c r="F26" s="8"/>
      <c r="G26" s="8">
        <v>71</v>
      </c>
      <c r="H26" s="9"/>
    </row>
    <row r="27" spans="1:8" ht="15.75">
      <c r="A27" s="2"/>
      <c r="B27" s="3"/>
      <c r="C27" s="2"/>
      <c r="D27" s="6">
        <f>SUM(D25:D26)</f>
        <v>792.62349</v>
      </c>
      <c r="E27" s="7"/>
      <c r="F27" s="8"/>
      <c r="G27" s="6">
        <f>SUM(G25:G26)</f>
        <v>858</v>
      </c>
      <c r="H27" s="9"/>
    </row>
    <row r="28" spans="1:7" ht="15.75">
      <c r="A28" s="2"/>
      <c r="B28" s="3"/>
      <c r="C28" s="2"/>
      <c r="D28" s="7"/>
      <c r="E28" s="7"/>
      <c r="F28" s="5"/>
      <c r="G28" s="7"/>
    </row>
    <row r="29" spans="1:7" ht="15.75">
      <c r="A29" s="2"/>
      <c r="B29" s="3" t="s">
        <v>14</v>
      </c>
      <c r="C29" s="2"/>
      <c r="D29" s="7">
        <f>D22+D27+D16+D11+1</f>
        <v>29945.430590000004</v>
      </c>
      <c r="E29" s="7"/>
      <c r="F29" s="5"/>
      <c r="G29" s="7">
        <f>G22+G27+G16+G11</f>
        <v>30316.5</v>
      </c>
    </row>
    <row r="30" spans="1:7" ht="15.75">
      <c r="A30" s="2"/>
      <c r="B30" s="3"/>
      <c r="C30" s="2"/>
      <c r="D30" s="5"/>
      <c r="E30" s="5"/>
      <c r="F30" s="5"/>
      <c r="G30" s="5"/>
    </row>
    <row r="31" spans="1:7" ht="15.75">
      <c r="A31" s="2">
        <v>5</v>
      </c>
      <c r="B31" s="3" t="s">
        <v>15</v>
      </c>
      <c r="C31" s="2"/>
      <c r="D31" s="5"/>
      <c r="E31" s="5"/>
      <c r="F31" s="5"/>
      <c r="G31" s="5"/>
    </row>
    <row r="32" spans="1:8" ht="15.75">
      <c r="A32" s="2"/>
      <c r="B32" s="2" t="s">
        <v>16</v>
      </c>
      <c r="C32" s="2"/>
      <c r="D32" s="6">
        <v>3468.5751299999997</v>
      </c>
      <c r="E32" s="7"/>
      <c r="F32" s="8"/>
      <c r="G32" s="6">
        <v>3154</v>
      </c>
      <c r="H32" s="9"/>
    </row>
    <row r="33" spans="1:8" ht="15.75">
      <c r="A33" s="2"/>
      <c r="B33" s="2" t="s">
        <v>17</v>
      </c>
      <c r="C33" s="2"/>
      <c r="D33" s="8">
        <v>32040.325</v>
      </c>
      <c r="E33" s="5"/>
      <c r="F33" s="8"/>
      <c r="G33" s="8">
        <v>16604</v>
      </c>
      <c r="H33" s="9"/>
    </row>
    <row r="34" spans="1:8" ht="15.75">
      <c r="A34" s="2"/>
      <c r="B34" s="2" t="s">
        <v>18</v>
      </c>
      <c r="C34" s="2"/>
      <c r="D34" s="8">
        <v>1906.87059</v>
      </c>
      <c r="E34" s="5"/>
      <c r="F34" s="8"/>
      <c r="G34" s="8">
        <v>1324</v>
      </c>
      <c r="H34" s="9"/>
    </row>
    <row r="35" spans="1:8" ht="15.75">
      <c r="A35" s="2"/>
      <c r="B35" s="2" t="s">
        <v>19</v>
      </c>
      <c r="C35" s="2"/>
      <c r="D35" s="8">
        <v>32289.498950000005</v>
      </c>
      <c r="E35" s="5"/>
      <c r="F35" s="8"/>
      <c r="G35" s="8">
        <v>52456</v>
      </c>
      <c r="H35" s="9"/>
    </row>
    <row r="36" spans="1:8" ht="15.75">
      <c r="A36" s="2"/>
      <c r="B36" s="2" t="s">
        <v>20</v>
      </c>
      <c r="C36" s="2"/>
      <c r="D36" s="8">
        <v>7012.03845</v>
      </c>
      <c r="E36" s="5"/>
      <c r="F36" s="8"/>
      <c r="G36" s="8">
        <v>5290</v>
      </c>
      <c r="H36" s="9"/>
    </row>
    <row r="37" spans="1:8" ht="15.75">
      <c r="A37" s="2"/>
      <c r="B37" s="2" t="s">
        <v>21</v>
      </c>
      <c r="C37" s="2"/>
      <c r="D37" s="8">
        <v>951.3610500000001</v>
      </c>
      <c r="E37" s="5"/>
      <c r="F37" s="8"/>
      <c r="G37" s="8">
        <v>592</v>
      </c>
      <c r="H37" s="9"/>
    </row>
    <row r="38" spans="1:8" ht="15.75">
      <c r="A38" s="2"/>
      <c r="B38" s="2" t="s">
        <v>22</v>
      </c>
      <c r="C38" s="2"/>
      <c r="D38" s="8">
        <v>0</v>
      </c>
      <c r="E38" s="5"/>
      <c r="F38" s="8"/>
      <c r="G38" s="8">
        <v>65</v>
      </c>
      <c r="H38" s="9"/>
    </row>
    <row r="39" spans="1:8" ht="15.75">
      <c r="A39" s="2"/>
      <c r="B39" s="2" t="s">
        <v>23</v>
      </c>
      <c r="C39" s="2"/>
      <c r="D39" s="8">
        <v>628.822</v>
      </c>
      <c r="E39" s="5"/>
      <c r="F39" s="8"/>
      <c r="G39" s="8">
        <v>0</v>
      </c>
      <c r="H39" s="9"/>
    </row>
    <row r="40" spans="1:8" ht="15.75">
      <c r="A40" s="2"/>
      <c r="B40" s="2" t="s">
        <v>24</v>
      </c>
      <c r="C40" s="2"/>
      <c r="D40" s="8">
        <v>43125.312640000004</v>
      </c>
      <c r="E40" s="5"/>
      <c r="F40" s="8"/>
      <c r="G40" s="8">
        <v>47153</v>
      </c>
      <c r="H40" s="9"/>
    </row>
    <row r="41" spans="1:8" ht="15.75">
      <c r="A41" s="2"/>
      <c r="B41" s="2" t="s">
        <v>25</v>
      </c>
      <c r="C41" s="2"/>
      <c r="D41" s="8">
        <v>8549.89708</v>
      </c>
      <c r="E41" s="5"/>
      <c r="F41" s="8"/>
      <c r="G41" s="8">
        <v>17004</v>
      </c>
      <c r="H41" s="9"/>
    </row>
    <row r="42" spans="1:8" ht="15.75">
      <c r="A42" s="2"/>
      <c r="B42" s="2"/>
      <c r="C42" s="2"/>
      <c r="D42" s="8"/>
      <c r="E42" s="5"/>
      <c r="F42" s="8"/>
      <c r="G42" s="8"/>
      <c r="H42" s="9"/>
    </row>
    <row r="43" spans="1:8" ht="15.75">
      <c r="A43" s="2"/>
      <c r="B43" s="2" t="s">
        <v>26</v>
      </c>
      <c r="C43" s="2"/>
      <c r="D43" s="6">
        <f>SUM(D32:D41)-1</f>
        <v>129971.70089000001</v>
      </c>
      <c r="E43" s="7"/>
      <c r="F43" s="8"/>
      <c r="G43" s="6">
        <f>SUM(G32:G41)</f>
        <v>143642</v>
      </c>
      <c r="H43" s="9"/>
    </row>
    <row r="44" spans="1:8" ht="15.75">
      <c r="A44" s="2"/>
      <c r="B44" s="2"/>
      <c r="C44" s="2"/>
      <c r="D44" s="6"/>
      <c r="E44" s="7"/>
      <c r="F44" s="8"/>
      <c r="G44" s="6"/>
      <c r="H44" s="9"/>
    </row>
    <row r="45" spans="1:8" ht="15.75">
      <c r="A45" s="2">
        <v>6</v>
      </c>
      <c r="B45" s="3" t="s">
        <v>27</v>
      </c>
      <c r="C45" s="2"/>
      <c r="D45" s="8"/>
      <c r="E45" s="5"/>
      <c r="F45" s="8"/>
      <c r="G45" s="8"/>
      <c r="H45" s="9"/>
    </row>
    <row r="46" spans="1:8" ht="15.75">
      <c r="A46" s="2"/>
      <c r="B46" s="2" t="s">
        <v>28</v>
      </c>
      <c r="C46" s="2"/>
      <c r="D46" s="8">
        <v>7692.543</v>
      </c>
      <c r="E46" s="5"/>
      <c r="F46" s="8"/>
      <c r="G46" s="8">
        <v>18287</v>
      </c>
      <c r="H46" s="9"/>
    </row>
    <row r="47" spans="1:8" ht="15.75">
      <c r="A47" s="2"/>
      <c r="B47" s="2" t="s">
        <v>29</v>
      </c>
      <c r="C47" s="2"/>
      <c r="D47" s="8">
        <v>58143.7093</v>
      </c>
      <c r="E47" s="5"/>
      <c r="F47" s="8"/>
      <c r="G47" s="8">
        <v>70393</v>
      </c>
      <c r="H47" s="9"/>
    </row>
    <row r="48" spans="1:8" ht="15.75">
      <c r="A48" s="2"/>
      <c r="B48" s="2" t="s">
        <v>30</v>
      </c>
      <c r="C48" s="2"/>
      <c r="D48" s="8">
        <v>7664.69475</v>
      </c>
      <c r="E48" s="5"/>
      <c r="F48" s="8"/>
      <c r="G48" s="8">
        <v>2551</v>
      </c>
      <c r="H48" s="9"/>
    </row>
    <row r="49" spans="1:8" ht="15.75">
      <c r="A49" s="2"/>
      <c r="B49" s="2" t="s">
        <v>31</v>
      </c>
      <c r="C49" s="2"/>
      <c r="D49" s="8">
        <v>5068.42902</v>
      </c>
      <c r="E49" s="5"/>
      <c r="F49" s="8"/>
      <c r="G49" s="8">
        <v>12633</v>
      </c>
      <c r="H49" s="9"/>
    </row>
    <row r="50" spans="1:8" ht="15.75">
      <c r="A50" s="2"/>
      <c r="B50" s="2" t="s">
        <v>32</v>
      </c>
      <c r="C50" s="2"/>
      <c r="D50" s="8">
        <v>0</v>
      </c>
      <c r="E50" s="5"/>
      <c r="F50" s="8"/>
      <c r="G50" s="8">
        <v>1101</v>
      </c>
      <c r="H50" s="9"/>
    </row>
    <row r="51" spans="1:8" ht="15.75">
      <c r="A51" s="2"/>
      <c r="B51" s="2" t="s">
        <v>33</v>
      </c>
      <c r="C51" s="2"/>
      <c r="D51" s="8">
        <v>62.1456</v>
      </c>
      <c r="E51" s="5"/>
      <c r="F51" s="8"/>
      <c r="G51" s="8">
        <v>173</v>
      </c>
      <c r="H51" s="9"/>
    </row>
    <row r="52" spans="1:8" ht="15.75">
      <c r="A52" s="2"/>
      <c r="B52" s="2" t="s">
        <v>34</v>
      </c>
      <c r="C52" s="2"/>
      <c r="D52" s="8">
        <v>6457.612</v>
      </c>
      <c r="E52" s="5"/>
      <c r="F52" s="8"/>
      <c r="G52" s="8">
        <v>4340</v>
      </c>
      <c r="H52" s="9"/>
    </row>
    <row r="53" spans="1:8" ht="15.75">
      <c r="A53" s="2"/>
      <c r="B53" s="2" t="s">
        <v>35</v>
      </c>
      <c r="C53" s="2"/>
      <c r="D53" s="8">
        <v>1300.43417</v>
      </c>
      <c r="E53" s="5"/>
      <c r="F53" s="8"/>
      <c r="G53" s="8">
        <v>1397</v>
      </c>
      <c r="H53" s="9"/>
    </row>
    <row r="54" spans="1:8" ht="15.75">
      <c r="A54" s="2"/>
      <c r="B54" s="2" t="s">
        <v>36</v>
      </c>
      <c r="C54" s="2"/>
      <c r="D54" s="8">
        <v>1627.71241</v>
      </c>
      <c r="E54" s="5"/>
      <c r="F54" s="8"/>
      <c r="G54" s="8">
        <v>76</v>
      </c>
      <c r="H54" s="9"/>
    </row>
    <row r="55" spans="1:8" ht="15.75">
      <c r="A55" s="2"/>
      <c r="B55" s="2" t="s">
        <v>37</v>
      </c>
      <c r="C55" s="2"/>
      <c r="D55" s="8">
        <v>0</v>
      </c>
      <c r="E55" s="5"/>
      <c r="F55" s="8"/>
      <c r="G55" s="8">
        <v>2160</v>
      </c>
      <c r="H55" s="9"/>
    </row>
    <row r="56" spans="1:8" ht="15.75">
      <c r="A56" s="2"/>
      <c r="B56" s="2"/>
      <c r="C56" s="2"/>
      <c r="D56" s="6"/>
      <c r="E56" s="7"/>
      <c r="F56" s="8"/>
      <c r="G56" s="6"/>
      <c r="H56" s="9"/>
    </row>
    <row r="57" spans="1:8" ht="15.75">
      <c r="A57" s="2"/>
      <c r="B57" s="2" t="s">
        <v>38</v>
      </c>
      <c r="C57" s="2"/>
      <c r="D57" s="8">
        <f>SUM(D45:D55)+1</f>
        <v>88018.28024999998</v>
      </c>
      <c r="E57" s="5"/>
      <c r="F57" s="8"/>
      <c r="G57" s="8">
        <f>SUM(G46:G55)</f>
        <v>113111</v>
      </c>
      <c r="H57" s="9"/>
    </row>
    <row r="58" spans="1:8" ht="15.75">
      <c r="A58" s="2"/>
      <c r="B58" s="2"/>
      <c r="C58" s="2"/>
      <c r="D58" s="8"/>
      <c r="E58" s="5"/>
      <c r="F58" s="8"/>
      <c r="G58" s="8"/>
      <c r="H58" s="9"/>
    </row>
    <row r="59" spans="1:8" ht="15.75">
      <c r="A59" s="2">
        <v>7</v>
      </c>
      <c r="B59" s="3" t="s">
        <v>39</v>
      </c>
      <c r="C59" s="2"/>
      <c r="D59" s="6">
        <f>D43-D57+1</f>
        <v>41954.420640000026</v>
      </c>
      <c r="E59" s="7"/>
      <c r="F59" s="8"/>
      <c r="G59" s="6">
        <f>G43-G57</f>
        <v>30531</v>
      </c>
      <c r="H59" s="9"/>
    </row>
    <row r="60" spans="1:7" ht="15.75">
      <c r="A60" s="2"/>
      <c r="B60" s="3"/>
      <c r="C60" s="2"/>
      <c r="D60" s="7"/>
      <c r="E60" s="7"/>
      <c r="F60" s="5"/>
      <c r="G60" s="7"/>
    </row>
    <row r="61" spans="1:7" ht="15.75">
      <c r="A61" s="2"/>
      <c r="B61" s="3"/>
      <c r="C61" s="2"/>
      <c r="D61" s="2"/>
      <c r="E61" s="2"/>
      <c r="F61" s="2"/>
      <c r="G61" s="2"/>
    </row>
    <row r="62" spans="1:7" ht="15.75">
      <c r="A62" s="2"/>
      <c r="B62" s="3"/>
      <c r="C62" s="2"/>
      <c r="D62" s="5"/>
      <c r="E62" s="5"/>
      <c r="F62" s="5"/>
      <c r="G62" s="5"/>
    </row>
    <row r="63" spans="1:7" ht="15.75">
      <c r="A63" s="2"/>
      <c r="B63" s="3" t="s">
        <v>6</v>
      </c>
      <c r="C63" s="2"/>
      <c r="D63" s="7">
        <f>D59+D29-1</f>
        <v>71898.85123000003</v>
      </c>
      <c r="E63" s="7"/>
      <c r="F63" s="5"/>
      <c r="G63" s="7">
        <f>G29+G59</f>
        <v>60847.5</v>
      </c>
    </row>
    <row r="64" spans="1:7" ht="15.75">
      <c r="A64" s="2"/>
      <c r="B64" s="3"/>
      <c r="C64" s="2"/>
      <c r="D64" s="10"/>
      <c r="E64" s="10"/>
      <c r="F64" s="5"/>
      <c r="G64" s="10"/>
    </row>
    <row r="65" spans="1:7" ht="15.75">
      <c r="A65" s="2"/>
      <c r="B65" s="3" t="s">
        <v>40</v>
      </c>
      <c r="C65" s="2"/>
      <c r="D65" s="5"/>
      <c r="E65" s="5"/>
      <c r="F65" s="5"/>
      <c r="G65" s="5"/>
    </row>
    <row r="66" spans="1:7" ht="15.75">
      <c r="A66" s="2">
        <v>8</v>
      </c>
      <c r="B66" s="3" t="s">
        <v>41</v>
      </c>
      <c r="C66" s="2"/>
      <c r="D66" s="5"/>
      <c r="E66" s="5"/>
      <c r="F66" s="5"/>
      <c r="G66" s="5"/>
    </row>
    <row r="67" spans="1:8" ht="15.75">
      <c r="A67" s="2"/>
      <c r="B67" s="2" t="s">
        <v>42</v>
      </c>
      <c r="C67" s="2"/>
      <c r="D67" s="6">
        <v>30000</v>
      </c>
      <c r="E67" s="7"/>
      <c r="F67" s="8"/>
      <c r="G67" s="6">
        <v>30000</v>
      </c>
      <c r="H67" s="9"/>
    </row>
    <row r="68" spans="1:8" ht="15.75">
      <c r="A68" s="2"/>
      <c r="B68" s="2" t="s">
        <v>43</v>
      </c>
      <c r="C68" s="2"/>
      <c r="D68" s="8">
        <v>4687.749</v>
      </c>
      <c r="E68" s="5"/>
      <c r="F68" s="8"/>
      <c r="G68" s="8">
        <v>4688</v>
      </c>
      <c r="H68" s="9"/>
    </row>
    <row r="69" spans="1:8" ht="15.75">
      <c r="A69" s="2"/>
      <c r="B69" s="2" t="s">
        <v>44</v>
      </c>
      <c r="C69" s="2"/>
      <c r="D69" s="8">
        <v>-0.00047999999998137353</v>
      </c>
      <c r="E69" s="5"/>
      <c r="F69" s="8"/>
      <c r="G69" s="8">
        <v>0</v>
      </c>
      <c r="H69" s="9"/>
    </row>
    <row r="70" spans="1:8" ht="15.75">
      <c r="A70" s="2"/>
      <c r="B70" s="2" t="s">
        <v>45</v>
      </c>
      <c r="C70" s="2"/>
      <c r="D70" s="8">
        <v>1050.54</v>
      </c>
      <c r="E70" s="5"/>
      <c r="F70" s="8"/>
      <c r="G70" s="8">
        <v>1681</v>
      </c>
      <c r="H70" s="9"/>
    </row>
    <row r="71" spans="1:8" ht="15.75">
      <c r="A71" s="2"/>
      <c r="B71" s="2" t="s">
        <v>46</v>
      </c>
      <c r="C71" s="2"/>
      <c r="D71" s="8">
        <f>33165.04131-1</f>
        <v>33164.04131</v>
      </c>
      <c r="E71" s="5"/>
      <c r="F71" s="8"/>
      <c r="G71" s="8">
        <v>21605</v>
      </c>
      <c r="H71" s="9"/>
    </row>
    <row r="72" spans="1:8" ht="15.75">
      <c r="A72" s="2"/>
      <c r="B72" s="3" t="s">
        <v>47</v>
      </c>
      <c r="C72" s="2"/>
      <c r="D72" s="6">
        <f>SUM(D67:D71)+1</f>
        <v>68903.32983</v>
      </c>
      <c r="E72" s="7"/>
      <c r="F72" s="8"/>
      <c r="G72" s="6">
        <f>SUM(G67:G71)</f>
        <v>57974</v>
      </c>
      <c r="H72" s="9"/>
    </row>
    <row r="73" spans="1:7" ht="15.75">
      <c r="A73" s="2"/>
      <c r="B73" s="3"/>
      <c r="C73" s="2"/>
      <c r="D73" s="7"/>
      <c r="E73" s="7"/>
      <c r="F73" s="5"/>
      <c r="G73" s="7"/>
    </row>
    <row r="74" spans="1:7" ht="15.75">
      <c r="A74" s="2">
        <v>9</v>
      </c>
      <c r="B74" s="3" t="s">
        <v>48</v>
      </c>
      <c r="C74" s="2"/>
      <c r="D74" s="5">
        <v>544.687</v>
      </c>
      <c r="E74" s="5"/>
      <c r="F74" s="5"/>
      <c r="G74" s="5">
        <v>566</v>
      </c>
    </row>
    <row r="75" spans="1:7" ht="15.75">
      <c r="A75" s="2">
        <v>10</v>
      </c>
      <c r="B75" s="3" t="s">
        <v>49</v>
      </c>
      <c r="C75" s="2"/>
      <c r="D75" s="5">
        <v>0</v>
      </c>
      <c r="E75" s="5"/>
      <c r="F75" s="5"/>
      <c r="G75" s="5"/>
    </row>
    <row r="76" spans="1:7" ht="15.75">
      <c r="A76" s="2">
        <v>11</v>
      </c>
      <c r="B76" s="3" t="s">
        <v>50</v>
      </c>
      <c r="C76" s="2"/>
      <c r="D76" s="5"/>
      <c r="E76" s="5"/>
      <c r="F76" s="5"/>
      <c r="G76" s="5"/>
    </row>
    <row r="77" spans="1:7" ht="15.75">
      <c r="A77" s="2"/>
      <c r="B77" s="2" t="s">
        <v>51</v>
      </c>
      <c r="C77" s="2"/>
      <c r="D77" s="5">
        <v>2246.8788</v>
      </c>
      <c r="E77" s="5"/>
      <c r="F77" s="5"/>
      <c r="G77" s="5">
        <v>2104</v>
      </c>
    </row>
    <row r="78" spans="1:7" ht="15.75">
      <c r="A78" s="2"/>
      <c r="B78" s="2" t="s">
        <v>52</v>
      </c>
      <c r="C78" s="2"/>
      <c r="D78" s="5">
        <v>203.955</v>
      </c>
      <c r="E78" s="5"/>
      <c r="F78" s="5"/>
      <c r="G78" s="5">
        <v>204</v>
      </c>
    </row>
    <row r="79" spans="1:7" ht="15.75">
      <c r="A79" s="2"/>
      <c r="B79" s="3"/>
      <c r="C79" s="2"/>
      <c r="D79" s="5"/>
      <c r="E79" s="5"/>
      <c r="F79" s="5"/>
      <c r="G79" s="5"/>
    </row>
    <row r="80" spans="1:7" ht="15.75">
      <c r="A80" s="2"/>
      <c r="B80" s="3" t="s">
        <v>6</v>
      </c>
      <c r="C80" s="2"/>
      <c r="D80" s="7">
        <f>SUM(D72:D78)</f>
        <v>71898.85063000002</v>
      </c>
      <c r="E80" s="7"/>
      <c r="F80" s="5"/>
      <c r="G80" s="7">
        <f>SUM(G72:G78)</f>
        <v>60848</v>
      </c>
    </row>
    <row r="81" spans="1:7" ht="15.75">
      <c r="A81" s="2"/>
      <c r="B81" s="2"/>
      <c r="C81" s="2"/>
      <c r="D81" s="11"/>
      <c r="E81" s="11"/>
      <c r="F81" s="2"/>
      <c r="G81" s="11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>
        <v>12</v>
      </c>
      <c r="B83" s="2" t="s">
        <v>53</v>
      </c>
      <c r="C83" s="2"/>
      <c r="D83" s="5">
        <v>227.03568779999998</v>
      </c>
      <c r="E83" s="2"/>
      <c r="F83" s="2"/>
      <c r="G83" s="5">
        <v>190.38666666666666</v>
      </c>
    </row>
    <row r="84" spans="1:7" ht="15.75">
      <c r="A84" s="2"/>
      <c r="B84" s="2"/>
      <c r="C84" s="2"/>
      <c r="D84" s="5"/>
      <c r="E84" s="2"/>
      <c r="F84" s="2"/>
      <c r="G84" s="5"/>
    </row>
    <row r="85" spans="1:7" ht="15.75">
      <c r="A85" s="2"/>
      <c r="B85" s="2"/>
      <c r="C85" s="2"/>
      <c r="D85" s="2"/>
      <c r="E85" s="2"/>
      <c r="F85" s="2"/>
      <c r="G85" s="2"/>
    </row>
  </sheetData>
  <printOptions/>
  <pageMargins left="0.5" right="0.5" top="0.5" bottom="0.5" header="0.25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