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'BS'!$A$1:$H$70</definedName>
    <definedName name="_xlnm.Print_Area" localSheetId="7">'CF-stmt'!$A$1:$H$80</definedName>
  </definedNames>
  <calcPr fullCalcOnLoad="1"/>
</workbook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6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1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<sst xmlns="http://schemas.openxmlformats.org/spreadsheetml/2006/main" count="213" uniqueCount="164">
  <si>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</si>
  <si>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</si>
  <si>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</si>
  <si>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</si>
  <si>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</si>
  <si>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</si>
  <si>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</si>
  <si>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</si>
  <si>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</si>
  <si>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</si>
  <si>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</si>
  <si>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</si>
  <si>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</si>
  <si>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</si>
  <si>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</si>
  <si>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</si>
  <si>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</si>
  <si>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</si>
  <si>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</si>
  <si>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</si>
  <si>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</si>
  <si>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</si>
  <si>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</si>
  <si>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</si>
  <si>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</si>
  <si>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</si>
  <si>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</si>
  <si>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</si>
  <si>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</si>
  <si>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</si>
  <si>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</si>
  <si>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</si>
  <si>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</si>
  <si>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</si>
  <si>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</si>
  <si>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</si>
  <si>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</si>
  <si>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</si>
  <si>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</si>
  <si>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</si>
  <si>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</si>
  <si>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</si>
  <si>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</si>
  <si>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</si>
  <si>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</si>
  <si>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</si>
  <si>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</si>
  <si>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</si>
  <si>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</si>
  <si>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</si>
  <si>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</si>
  <si>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</si>
  <si>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</si>
  <si>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</si>
  <si>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</si>
  <si>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</si>
  <si>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</si>
  <si>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</si>
  <si>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</si>
  <si>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</si>
  <si>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</si>
  <si>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</si>
  <si>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Advances to subsidiary / (repayment to holding co)</t>
  </si>
  <si>
    <t>Net change in Cash &amp; Cash Equivalents</t>
  </si>
  <si>
    <t>(The Condensed Consolidated Cash Flow Statements should be read in conjunction with the</t>
  </si>
  <si>
    <t xml:space="preserve">   Basic </t>
  </si>
  <si>
    <t>As at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</si>
  <si>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</si>
  <si>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</si>
  <si>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</si>
  <si>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</si>
  <si>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</si>
  <si>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</si>
  <si>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</si>
  <si>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</si>
  <si>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</si>
  <si>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</si>
  <si>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</si>
  <si>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</si>
  <si>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</si>
  <si>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</si>
  <si>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</si>
  <si>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</si>
  <si>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</si>
  <si>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</si>
  <si>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</si>
  <si>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Tax recoverable</t>
  </si>
  <si>
    <t>Profit / (Loss) after tax</t>
  </si>
  <si>
    <t>As at End of</t>
  </si>
  <si>
    <t>As at Preceding</t>
  </si>
  <si>
    <t>Profit / (Loss) from operations</t>
  </si>
  <si>
    <t>Profit / (Loss) before tax</t>
  </si>
  <si>
    <t>Capital</t>
  </si>
  <si>
    <t xml:space="preserve">Share </t>
  </si>
  <si>
    <t>Profits</t>
  </si>
  <si>
    <t xml:space="preserve">Retained </t>
  </si>
  <si>
    <t xml:space="preserve">   Proceed from disposal of fixed assets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</si>
  <si>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</si>
  <si>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</si>
  <si>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</si>
  <si>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</si>
  <si>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</si>
  <si>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</si>
  <si>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 xml:space="preserve">   Acquisition of cash and bank balance in subsidiary</t>
  </si>
  <si>
    <t>Perceding Year</t>
  </si>
  <si>
    <t>Corresponding</t>
  </si>
  <si>
    <t>quarter ended</t>
  </si>
  <si>
    <t>Preceding Year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</si>
  <si>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</si>
  <si>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</si>
  <si>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</si>
  <si>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</si>
  <si>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</si>
  <si>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</si>
  <si>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</si>
  <si>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</si>
  <si>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Earnings / (Loss) per share attributable to </t>
  </si>
  <si>
    <t xml:space="preserve"> equity holders of the parent (sen)</t>
  </si>
  <si>
    <t xml:space="preserve">Net assets per share attributable to </t>
  </si>
  <si>
    <t xml:space="preserve">   equity holders of the parent (sen)</t>
  </si>
  <si>
    <t>Cash &amp; Cash Equivalents at beginning of period</t>
  </si>
  <si>
    <t>Cash &amp; Cash Equivalents at end of period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</si>
  <si>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</si>
  <si>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</si>
  <si>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</si>
  <si>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</si>
  <si>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</si>
  <si>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</si>
  <si>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</si>
  <si>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 xml:space="preserve">   (Gain)/Loss in disposal of fixed assets</t>
  </si>
  <si>
    <r>
      <t>GSB GROUP BERHAD (FORMERLY KNOWN AS SM SUMMIT HOLDINGS BHD)</t>
    </r>
    <r>
      <rPr>
        <i/>
        <sz val="10"/>
        <rFont val="Times New Roman"/>
        <family val="1"/>
      </rPr>
      <t xml:space="preserve"> </t>
    </r>
  </si>
  <si>
    <t>(Company No. 287036-X)</t>
  </si>
  <si>
    <t xml:space="preserve">   Repayment of  bankers' acceptance</t>
  </si>
  <si>
    <t xml:space="preserve">   Repayment of term loan borrowing</t>
  </si>
  <si>
    <t>Profit / (Loss) for the year</t>
  </si>
  <si>
    <t xml:space="preserve">   Purchase of new subsidiary</t>
  </si>
  <si>
    <t xml:space="preserve">   Proceed from term loan</t>
  </si>
  <si>
    <t>Net Profit for the period</t>
  </si>
  <si>
    <t>For the Period Ended 30th June 2007</t>
  </si>
  <si>
    <t>30th June 2007</t>
  </si>
  <si>
    <t>Land held for development</t>
  </si>
  <si>
    <t xml:space="preserve"> </t>
  </si>
  <si>
    <r>
      <t xml:space="preserve">At 1st April 2007 - </t>
    </r>
    <r>
      <rPr>
        <b/>
        <sz val="10"/>
        <rFont val="Times New Roman"/>
        <family val="1"/>
      </rPr>
      <t>Audited figure</t>
    </r>
  </si>
  <si>
    <t>As At 30th June 2007</t>
  </si>
  <si>
    <t>For the Period Ended 30th June 2006</t>
  </si>
  <si>
    <t>30th June 2006</t>
  </si>
  <si>
    <r>
      <t>At 1st April 2006 -</t>
    </r>
    <r>
      <rPr>
        <b/>
        <sz val="10"/>
        <rFont val="Times New Roman"/>
        <family val="1"/>
      </rPr>
      <t xml:space="preserve"> Audited figure</t>
    </r>
  </si>
  <si>
    <t>Property Development Costs</t>
  </si>
  <si>
    <t>Income tax refund</t>
  </si>
  <si>
    <t>Annual Audited Financial Report for the year ended 31st March 2007)</t>
  </si>
  <si>
    <t>Current Period To Date</t>
  </si>
  <si>
    <t>Net Loss for the period</t>
  </si>
  <si>
    <t>Perceding Period To Date</t>
  </si>
  <si>
    <t>Audited Financial Report for the year ended 31st March 2007)</t>
  </si>
  <si>
    <t>with the Annual Audited Financial Report for the year ended 31st March 2007)</t>
  </si>
  <si>
    <t>3 months ended</t>
  </si>
  <si>
    <t>(Loss)/Profit before taxation</t>
  </si>
  <si>
    <t xml:space="preserve">   Proceed/(Repayment) of bankers' acceptance</t>
  </si>
  <si>
    <t>Prepaid Land Lease Payments</t>
  </si>
  <si>
    <t xml:space="preserve">   Amortisation of prepaid land lease payments</t>
  </si>
  <si>
    <t>Page 1 of 14</t>
  </si>
  <si>
    <t>Page 2 of 14</t>
  </si>
  <si>
    <t>Page 3 of 14</t>
  </si>
  <si>
    <t>Page 4 of 14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</si>
</sst>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171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1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5" fillId="0" borderId="0" xfId="0" applyFont="1" applyAlignment="1">
      <alignment/>
    </xf>
    <xf numFmtId="171" fontId="1" fillId="0" borderId="6" xfId="15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4" fillId="0" borderId="0" xfId="16" applyNumberFormat="1" applyFont="1" applyAlignment="1">
      <alignment horizontal="right"/>
    </xf>
    <xf numFmtId="169" fontId="4" fillId="0" borderId="0" xfId="16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P30830" sqref="P30830"/>
    </sheetView>
  </sheetViews>
  <sheetFormatPr defaultColWidth="9.140625" defaultRowHeight="12.75"/>
  <sheetData>
    <row r="1" ht="12.75">
      <c r="A1" t="s">
        <v>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21">
      <selection activeCell="A12" sqref="A1:IV16384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6" customWidth="1"/>
    <col min="5" max="5" width="3.7109375" style="7" customWidth="1"/>
    <col min="6" max="6" width="10.7109375" style="16" customWidth="1"/>
    <col min="7" max="7" width="8.7109375" style="7" customWidth="1"/>
    <col min="8" max="8" width="10.7109375" style="16" customWidth="1"/>
    <col min="9" max="9" width="3.7109375" style="16" customWidth="1"/>
    <col min="10" max="10" width="14.00390625" style="16" customWidth="1"/>
    <col min="11" max="16384" width="9.140625" style="1" customWidth="1"/>
  </cols>
  <sheetData>
    <row r="1" spans="1:10" s="67" customFormat="1" ht="16.5">
      <c r="A1" s="15" t="s">
        <v>130</v>
      </c>
      <c r="D1" s="68"/>
      <c r="F1" s="68"/>
      <c r="H1" s="68"/>
      <c r="I1" s="68"/>
      <c r="J1" s="68"/>
    </row>
    <row r="2" spans="1:10" s="105" customFormat="1" ht="16.5">
      <c r="A2" s="103" t="s">
        <v>131</v>
      </c>
      <c r="D2" s="106"/>
      <c r="F2" s="106"/>
      <c r="H2" s="106"/>
      <c r="I2" s="106"/>
      <c r="J2" s="106"/>
    </row>
    <row r="3" spans="1:10" s="67" customFormat="1" ht="12.75">
      <c r="A3" s="5" t="s">
        <v>34</v>
      </c>
      <c r="D3" s="68"/>
      <c r="F3" s="68"/>
      <c r="H3" s="68"/>
      <c r="I3" s="68"/>
      <c r="J3" s="68"/>
    </row>
    <row r="4" spans="1:10" s="67" customFormat="1" ht="12.75">
      <c r="A4" s="5"/>
      <c r="D4" s="68"/>
      <c r="F4" s="68"/>
      <c r="H4" s="68"/>
      <c r="I4" s="68"/>
      <c r="J4" s="68"/>
    </row>
    <row r="5" spans="1:10" s="67" customFormat="1" ht="12.75">
      <c r="A5" s="5"/>
      <c r="D5" s="68"/>
      <c r="F5" s="68"/>
      <c r="H5" s="68"/>
      <c r="I5" s="68"/>
      <c r="J5" s="68"/>
    </row>
    <row r="6" ht="12.75">
      <c r="A6" s="3" t="s">
        <v>68</v>
      </c>
    </row>
    <row r="7" spans="1:4" ht="12.75">
      <c r="A7" s="3" t="s">
        <v>138</v>
      </c>
      <c r="C7" s="3"/>
      <c r="D7" s="70"/>
    </row>
    <row r="9" spans="4:10" s="3" customFormat="1" ht="12.75">
      <c r="D9" s="119" t="s">
        <v>36</v>
      </c>
      <c r="E9" s="119"/>
      <c r="F9" s="119"/>
      <c r="G9" s="71"/>
      <c r="H9" s="119" t="s">
        <v>37</v>
      </c>
      <c r="I9" s="119"/>
      <c r="J9" s="119"/>
    </row>
    <row r="10" spans="3:10" s="3" customFormat="1" ht="12.75">
      <c r="C10" s="63"/>
      <c r="D10" s="76" t="s">
        <v>81</v>
      </c>
      <c r="E10" s="71"/>
      <c r="F10" s="76" t="s">
        <v>104</v>
      </c>
      <c r="G10" s="71"/>
      <c r="H10" s="76" t="s">
        <v>81</v>
      </c>
      <c r="I10" s="76"/>
      <c r="J10" s="76" t="s">
        <v>107</v>
      </c>
    </row>
    <row r="11" spans="3:10" s="3" customFormat="1" ht="12.75">
      <c r="C11" s="63"/>
      <c r="D11" s="76" t="s">
        <v>82</v>
      </c>
      <c r="E11" s="71"/>
      <c r="F11" s="76" t="s">
        <v>105</v>
      </c>
      <c r="G11" s="71"/>
      <c r="H11" s="76" t="s">
        <v>82</v>
      </c>
      <c r="I11" s="76"/>
      <c r="J11" s="76" t="s">
        <v>105</v>
      </c>
    </row>
    <row r="12" spans="3:10" s="3" customFormat="1" ht="12.75">
      <c r="C12" s="63"/>
      <c r="D12" s="76" t="s">
        <v>83</v>
      </c>
      <c r="E12" s="71"/>
      <c r="F12" s="76" t="s">
        <v>106</v>
      </c>
      <c r="G12" s="71"/>
      <c r="H12" s="76" t="s">
        <v>84</v>
      </c>
      <c r="I12" s="76"/>
      <c r="J12" s="76" t="s">
        <v>106</v>
      </c>
    </row>
    <row r="13" spans="3:10" s="3" customFormat="1" ht="12.75">
      <c r="C13" s="63"/>
      <c r="D13" s="72">
        <v>39263</v>
      </c>
      <c r="E13" s="63"/>
      <c r="F13" s="72">
        <v>38898</v>
      </c>
      <c r="G13" s="63"/>
      <c r="H13" s="72">
        <v>39263</v>
      </c>
      <c r="I13" s="25"/>
      <c r="J13" s="72">
        <v>38898</v>
      </c>
    </row>
    <row r="14" spans="4:10" s="3" customFormat="1" ht="12.75" hidden="1">
      <c r="D14" s="75"/>
      <c r="E14" s="71"/>
      <c r="F14" s="75"/>
      <c r="G14" s="71"/>
      <c r="H14" s="75"/>
      <c r="I14" s="76"/>
      <c r="J14" s="25"/>
    </row>
    <row r="15" spans="4:10" s="3" customFormat="1" ht="12.75">
      <c r="D15" s="25" t="s">
        <v>73</v>
      </c>
      <c r="E15" s="71"/>
      <c r="F15" s="25" t="s">
        <v>73</v>
      </c>
      <c r="G15" s="71"/>
      <c r="H15" s="25" t="s">
        <v>73</v>
      </c>
      <c r="I15" s="76"/>
      <c r="J15" s="25" t="s">
        <v>73</v>
      </c>
    </row>
    <row r="17" spans="1:14" ht="12.75">
      <c r="A17" s="9" t="s">
        <v>26</v>
      </c>
      <c r="B17" s="9"/>
      <c r="D17" s="18">
        <f>H17-0</f>
        <v>7095</v>
      </c>
      <c r="E17" s="10"/>
      <c r="F17" s="18">
        <v>7760</v>
      </c>
      <c r="G17" s="10"/>
      <c r="H17" s="18">
        <v>7095</v>
      </c>
      <c r="I17" s="18"/>
      <c r="J17" s="18">
        <v>7760</v>
      </c>
      <c r="K17" s="66"/>
      <c r="L17" s="66"/>
      <c r="N17" s="66"/>
    </row>
    <row r="18" spans="1:14" ht="12.75">
      <c r="A18" s="9"/>
      <c r="B18" s="9"/>
      <c r="D18" s="18"/>
      <c r="E18" s="10"/>
      <c r="F18" s="18"/>
      <c r="G18" s="10"/>
      <c r="H18" s="18"/>
      <c r="I18" s="18"/>
      <c r="J18" s="18"/>
      <c r="K18" s="66"/>
      <c r="L18" s="66"/>
      <c r="N18" s="66"/>
    </row>
    <row r="19" spans="1:14" ht="12.75">
      <c r="A19" s="9" t="s">
        <v>27</v>
      </c>
      <c r="B19" s="9"/>
      <c r="D19" s="18">
        <f>H19+0</f>
        <v>-7826</v>
      </c>
      <c r="E19" s="10"/>
      <c r="F19" s="18">
        <v>-7704</v>
      </c>
      <c r="G19" s="10"/>
      <c r="H19" s="18">
        <f>-6273-576-977</f>
        <v>-7826</v>
      </c>
      <c r="I19" s="18"/>
      <c r="J19" s="18">
        <v>-7704</v>
      </c>
      <c r="K19" s="66"/>
      <c r="L19" s="66"/>
      <c r="N19" s="66"/>
    </row>
    <row r="20" spans="1:14" ht="12.75">
      <c r="A20" s="9"/>
      <c r="B20" s="9"/>
      <c r="D20" s="18"/>
      <c r="E20" s="10"/>
      <c r="F20" s="18"/>
      <c r="G20" s="10"/>
      <c r="H20" s="18"/>
      <c r="I20" s="18"/>
      <c r="J20" s="18"/>
      <c r="K20" s="66"/>
      <c r="L20" s="66"/>
      <c r="N20" s="66"/>
    </row>
    <row r="21" spans="1:14" ht="12.75">
      <c r="A21" s="9" t="s">
        <v>69</v>
      </c>
      <c r="B21" s="9"/>
      <c r="D21" s="18">
        <f>H21-0</f>
        <v>51</v>
      </c>
      <c r="E21" s="10"/>
      <c r="F21" s="18">
        <v>68</v>
      </c>
      <c r="G21" s="10"/>
      <c r="H21" s="18">
        <v>51</v>
      </c>
      <c r="I21" s="18"/>
      <c r="J21" s="18">
        <v>68</v>
      </c>
      <c r="K21" s="66"/>
      <c r="L21" s="66"/>
      <c r="N21" s="66"/>
    </row>
    <row r="22" spans="1:14" ht="12.75">
      <c r="A22" s="9"/>
      <c r="B22" s="9"/>
      <c r="D22" s="19"/>
      <c r="E22" s="11"/>
      <c r="F22" s="19"/>
      <c r="G22" s="11"/>
      <c r="H22" s="19"/>
      <c r="I22" s="19"/>
      <c r="J22" s="19"/>
      <c r="K22" s="66"/>
      <c r="L22" s="66"/>
      <c r="N22" s="66"/>
    </row>
    <row r="23" spans="1:14" ht="12.75">
      <c r="A23" s="9" t="s">
        <v>90</v>
      </c>
      <c r="B23" s="9"/>
      <c r="D23" s="18">
        <f>SUM(D17:D22)</f>
        <v>-680</v>
      </c>
      <c r="E23" s="18"/>
      <c r="F23" s="18">
        <f>SUM(F17:F22)</f>
        <v>124</v>
      </c>
      <c r="G23" s="10"/>
      <c r="H23" s="18">
        <f>SUM(H17:H22)</f>
        <v>-680</v>
      </c>
      <c r="I23" s="18"/>
      <c r="J23" s="18">
        <f>SUM(J17:J22)</f>
        <v>124</v>
      </c>
      <c r="K23" s="66"/>
      <c r="L23" s="66"/>
      <c r="N23" s="66"/>
    </row>
    <row r="24" spans="1:14" ht="12.75">
      <c r="A24" s="9"/>
      <c r="B24" s="9"/>
      <c r="D24" s="18"/>
      <c r="E24" s="10"/>
      <c r="F24" s="18"/>
      <c r="G24" s="10"/>
      <c r="H24" s="18"/>
      <c r="I24" s="18"/>
      <c r="J24" s="18"/>
      <c r="K24" s="66"/>
      <c r="L24" s="66"/>
      <c r="N24" s="66"/>
    </row>
    <row r="25" spans="1:14" ht="12.75">
      <c r="A25" s="9" t="s">
        <v>28</v>
      </c>
      <c r="B25" s="9"/>
      <c r="D25" s="18">
        <f>H25+0</f>
        <v>-302</v>
      </c>
      <c r="E25" s="10"/>
      <c r="F25" s="18">
        <v>-90</v>
      </c>
      <c r="G25" s="10"/>
      <c r="H25" s="18">
        <v>-302</v>
      </c>
      <c r="I25" s="18"/>
      <c r="J25" s="18">
        <v>-90</v>
      </c>
      <c r="K25" s="66"/>
      <c r="L25" s="66"/>
      <c r="N25" s="66"/>
    </row>
    <row r="26" spans="1:14" ht="12.75">
      <c r="A26" s="9"/>
      <c r="B26" s="9"/>
      <c r="D26" s="20"/>
      <c r="E26" s="12"/>
      <c r="F26" s="20"/>
      <c r="G26" s="12"/>
      <c r="H26" s="20"/>
      <c r="I26" s="20"/>
      <c r="J26" s="20"/>
      <c r="K26" s="66"/>
      <c r="L26" s="66"/>
      <c r="N26" s="66"/>
    </row>
    <row r="27" spans="1:14" ht="12.75">
      <c r="A27" s="9" t="s">
        <v>123</v>
      </c>
      <c r="B27" s="9"/>
      <c r="D27" s="20">
        <f>H27-0</f>
        <v>-76</v>
      </c>
      <c r="E27" s="12"/>
      <c r="F27" s="20">
        <v>0</v>
      </c>
      <c r="G27" s="12"/>
      <c r="H27" s="20">
        <v>-76</v>
      </c>
      <c r="I27" s="20"/>
      <c r="J27" s="20">
        <v>0</v>
      </c>
      <c r="K27" s="66"/>
      <c r="L27" s="66"/>
      <c r="N27" s="66"/>
    </row>
    <row r="28" spans="1:14" ht="12.75">
      <c r="A28" s="9" t="s">
        <v>124</v>
      </c>
      <c r="B28" s="9"/>
      <c r="D28" s="19"/>
      <c r="E28" s="11"/>
      <c r="F28" s="19"/>
      <c r="G28" s="11"/>
      <c r="H28" s="19"/>
      <c r="I28" s="19"/>
      <c r="J28" s="19"/>
      <c r="K28" s="66"/>
      <c r="L28" s="66"/>
      <c r="N28" s="66"/>
    </row>
    <row r="29" spans="1:14" ht="12.75">
      <c r="A29" s="9"/>
      <c r="B29" s="9"/>
      <c r="D29" s="20"/>
      <c r="E29" s="12"/>
      <c r="F29" s="20"/>
      <c r="G29" s="12"/>
      <c r="H29" s="20"/>
      <c r="I29" s="20"/>
      <c r="J29" s="20"/>
      <c r="K29" s="66"/>
      <c r="L29" s="66"/>
      <c r="N29" s="66"/>
    </row>
    <row r="30" spans="1:14" ht="12.75">
      <c r="A30" s="9" t="s">
        <v>91</v>
      </c>
      <c r="B30" s="9"/>
      <c r="D30" s="18">
        <f>SUM(D23:D28)</f>
        <v>-1058</v>
      </c>
      <c r="E30" s="18"/>
      <c r="F30" s="18">
        <f>SUM(F23:F28)</f>
        <v>34</v>
      </c>
      <c r="G30" s="10"/>
      <c r="H30" s="18">
        <f>SUM(H23:H28)</f>
        <v>-1058</v>
      </c>
      <c r="I30" s="18"/>
      <c r="J30" s="18">
        <f>SUM(J23:J28)</f>
        <v>34</v>
      </c>
      <c r="K30" s="66"/>
      <c r="L30" s="66"/>
      <c r="N30" s="66"/>
    </row>
    <row r="31" spans="1:14" ht="12.75">
      <c r="A31" s="9"/>
      <c r="B31" s="9"/>
      <c r="D31" s="18"/>
      <c r="E31" s="10"/>
      <c r="F31" s="18"/>
      <c r="G31" s="10"/>
      <c r="H31" s="18"/>
      <c r="I31" s="18"/>
      <c r="J31" s="18"/>
      <c r="K31" s="66"/>
      <c r="L31" s="66"/>
      <c r="N31" s="66"/>
    </row>
    <row r="32" spans="1:14" ht="12.75">
      <c r="A32" s="9" t="s">
        <v>0</v>
      </c>
      <c r="B32" s="9"/>
      <c r="D32" s="18">
        <f>H32+0</f>
        <v>-7</v>
      </c>
      <c r="E32" s="10"/>
      <c r="F32" s="18">
        <v>4</v>
      </c>
      <c r="G32" s="10"/>
      <c r="H32" s="18">
        <v>-7</v>
      </c>
      <c r="I32" s="18"/>
      <c r="J32" s="18">
        <v>4</v>
      </c>
      <c r="K32" s="66"/>
      <c r="L32" s="66"/>
      <c r="N32" s="66"/>
    </row>
    <row r="33" spans="1:14" ht="12.75">
      <c r="A33" s="9"/>
      <c r="B33" s="9"/>
      <c r="D33" s="19"/>
      <c r="E33" s="11"/>
      <c r="F33" s="19"/>
      <c r="G33" s="11"/>
      <c r="H33" s="19"/>
      <c r="I33" s="19"/>
      <c r="J33" s="19"/>
      <c r="K33" s="66"/>
      <c r="L33" s="66"/>
      <c r="N33" s="66"/>
    </row>
    <row r="34" spans="1:14" ht="13.5" thickBot="1">
      <c r="A34" s="9" t="s">
        <v>87</v>
      </c>
      <c r="B34" s="9"/>
      <c r="D34" s="21">
        <f>SUM(D30:D33)</f>
        <v>-1065</v>
      </c>
      <c r="E34" s="13"/>
      <c r="F34" s="21">
        <f>SUM(F30:F33)</f>
        <v>38</v>
      </c>
      <c r="G34" s="13"/>
      <c r="H34" s="21">
        <f>SUM(H30:H33)</f>
        <v>-1065</v>
      </c>
      <c r="I34" s="21"/>
      <c r="J34" s="21">
        <f>SUM(J30:J33)</f>
        <v>38</v>
      </c>
      <c r="K34" s="66"/>
      <c r="L34" s="66"/>
      <c r="N34" s="66"/>
    </row>
    <row r="35" spans="1:14" ht="13.5" thickTop="1">
      <c r="A35" s="9"/>
      <c r="B35" s="9"/>
      <c r="D35" s="20"/>
      <c r="E35" s="12"/>
      <c r="F35" s="20"/>
      <c r="G35" s="12"/>
      <c r="H35" s="20"/>
      <c r="I35" s="20"/>
      <c r="J35" s="20"/>
      <c r="K35" s="66"/>
      <c r="L35" s="66"/>
      <c r="N35" s="66"/>
    </row>
    <row r="36" spans="1:14" ht="12.75">
      <c r="A36" s="9"/>
      <c r="B36" s="9"/>
      <c r="D36" s="20"/>
      <c r="E36" s="12"/>
      <c r="F36" s="20"/>
      <c r="G36" s="12"/>
      <c r="H36" s="20"/>
      <c r="I36" s="20"/>
      <c r="J36" s="20"/>
      <c r="K36" s="66"/>
      <c r="L36" s="66"/>
      <c r="N36" s="66"/>
    </row>
    <row r="37" spans="1:14" ht="12.75">
      <c r="A37" s="9"/>
      <c r="B37" s="9"/>
      <c r="D37" s="18"/>
      <c r="E37" s="10"/>
      <c r="F37" s="18"/>
      <c r="G37" s="10"/>
      <c r="H37" s="18"/>
      <c r="I37" s="18"/>
      <c r="J37" s="18"/>
      <c r="K37" s="66"/>
      <c r="L37" s="66"/>
      <c r="N37" s="66"/>
    </row>
    <row r="38" spans="1:14" ht="12.75">
      <c r="A38" s="9" t="s">
        <v>114</v>
      </c>
      <c r="B38" s="9"/>
      <c r="D38" s="18"/>
      <c r="E38" s="10"/>
      <c r="F38" s="18"/>
      <c r="G38" s="10"/>
      <c r="H38" s="18"/>
      <c r="I38" s="18"/>
      <c r="J38" s="18"/>
      <c r="K38" s="66"/>
      <c r="L38" s="66"/>
      <c r="N38" s="66"/>
    </row>
    <row r="39" spans="1:14" ht="12.75">
      <c r="A39" s="9" t="s">
        <v>115</v>
      </c>
      <c r="B39" s="9"/>
      <c r="D39" s="18">
        <f>D42+D40</f>
        <v>-1038</v>
      </c>
      <c r="E39" s="10"/>
      <c r="F39" s="18">
        <f>F42-F40</f>
        <v>39</v>
      </c>
      <c r="G39" s="10"/>
      <c r="H39" s="18">
        <f>H42+H40</f>
        <v>-1038</v>
      </c>
      <c r="I39" s="18"/>
      <c r="J39" s="18">
        <f>J42-J40</f>
        <v>39</v>
      </c>
      <c r="K39" s="66"/>
      <c r="L39" s="66"/>
      <c r="N39" s="66"/>
    </row>
    <row r="40" spans="1:14" ht="12.75">
      <c r="A40" s="9" t="s">
        <v>29</v>
      </c>
      <c r="B40" s="9"/>
      <c r="D40" s="20">
        <f>H40</f>
        <v>27</v>
      </c>
      <c r="E40" s="12"/>
      <c r="F40" s="20">
        <v>-1</v>
      </c>
      <c r="G40" s="12"/>
      <c r="H40" s="20">
        <v>27</v>
      </c>
      <c r="I40" s="20"/>
      <c r="J40" s="20">
        <v>-1</v>
      </c>
      <c r="K40" s="66"/>
      <c r="L40" s="66"/>
      <c r="N40" s="66"/>
    </row>
    <row r="41" spans="1:14" ht="12.75">
      <c r="A41" s="9"/>
      <c r="B41" s="9"/>
      <c r="D41" s="20"/>
      <c r="E41" s="12"/>
      <c r="F41" s="20"/>
      <c r="G41" s="12"/>
      <c r="H41" s="20"/>
      <c r="I41" s="20"/>
      <c r="J41" s="20"/>
      <c r="K41" s="66"/>
      <c r="L41" s="66"/>
      <c r="N41" s="66"/>
    </row>
    <row r="42" spans="1:14" ht="13.5" thickBot="1">
      <c r="A42" s="9" t="s">
        <v>134</v>
      </c>
      <c r="B42" s="9"/>
      <c r="D42" s="21">
        <f>D34</f>
        <v>-1065</v>
      </c>
      <c r="E42" s="13"/>
      <c r="F42" s="21">
        <f>F34</f>
        <v>38</v>
      </c>
      <c r="G42" s="13"/>
      <c r="H42" s="21">
        <f>H34</f>
        <v>-1065</v>
      </c>
      <c r="I42" s="21"/>
      <c r="J42" s="21">
        <f>J34</f>
        <v>38</v>
      </c>
      <c r="K42" s="66"/>
      <c r="L42" s="66"/>
      <c r="N42" s="66"/>
    </row>
    <row r="43" spans="1:12" ht="13.5" thickTop="1">
      <c r="A43" s="9"/>
      <c r="B43" s="9"/>
      <c r="K43" s="66"/>
      <c r="L43" s="66"/>
    </row>
    <row r="44" spans="1:12" ht="12.75">
      <c r="A44" s="9"/>
      <c r="B44" s="9"/>
      <c r="D44" s="89"/>
      <c r="E44" s="16"/>
      <c r="G44" s="16"/>
      <c r="K44" s="66"/>
      <c r="L44" s="66"/>
    </row>
    <row r="45" spans="1:12" ht="12.75">
      <c r="A45" s="9" t="s">
        <v>116</v>
      </c>
      <c r="B45" s="9"/>
      <c r="K45" s="66"/>
      <c r="L45" s="66"/>
    </row>
    <row r="46" spans="1:12" ht="12.75">
      <c r="A46" s="9" t="s">
        <v>117</v>
      </c>
      <c r="B46" s="9"/>
      <c r="K46" s="66"/>
      <c r="L46" s="66"/>
    </row>
    <row r="47" spans="1:12" ht="12.75" hidden="1">
      <c r="A47" s="9" t="s">
        <v>10</v>
      </c>
      <c r="B47" s="9"/>
      <c r="D47" s="40">
        <v>40000</v>
      </c>
      <c r="E47" s="41"/>
      <c r="F47" s="102">
        <v>40000</v>
      </c>
      <c r="G47" s="41"/>
      <c r="H47" s="40">
        <v>40000</v>
      </c>
      <c r="I47" s="41"/>
      <c r="J47" s="40">
        <v>40000</v>
      </c>
      <c r="K47" s="66"/>
      <c r="L47" s="66"/>
    </row>
    <row r="48" spans="1:12" ht="12.75">
      <c r="A48" s="1" t="s">
        <v>65</v>
      </c>
      <c r="D48" s="42">
        <f>(D39/D47)*100</f>
        <v>-2.595</v>
      </c>
      <c r="E48" s="8"/>
      <c r="F48" s="42">
        <f>(F39/F47)*100</f>
        <v>0.09749999999999999</v>
      </c>
      <c r="G48" s="8"/>
      <c r="H48" s="42">
        <f>(H39/H47)*100</f>
        <v>-2.595</v>
      </c>
      <c r="I48" s="17"/>
      <c r="J48" s="42">
        <f>(J39/J47)*100</f>
        <v>0.09749999999999999</v>
      </c>
      <c r="K48" s="66"/>
      <c r="L48" s="66"/>
    </row>
    <row r="49" spans="4:12" ht="12.75">
      <c r="D49" s="17"/>
      <c r="E49" s="8"/>
      <c r="F49" s="17"/>
      <c r="G49" s="8"/>
      <c r="H49" s="17"/>
      <c r="I49" s="17"/>
      <c r="J49" s="17"/>
      <c r="K49" s="66"/>
      <c r="L49" s="66"/>
    </row>
    <row r="50" spans="1:12" ht="13.5" thickBot="1">
      <c r="A50" s="1" t="s">
        <v>33</v>
      </c>
      <c r="D50" s="22" t="s">
        <v>17</v>
      </c>
      <c r="E50" s="14"/>
      <c r="F50" s="22" t="s">
        <v>17</v>
      </c>
      <c r="G50" s="14"/>
      <c r="H50" s="22" t="s">
        <v>17</v>
      </c>
      <c r="I50" s="22"/>
      <c r="J50" s="22" t="s">
        <v>17</v>
      </c>
      <c r="K50" s="66"/>
      <c r="L50" s="66"/>
    </row>
    <row r="51" spans="11:12" ht="13.5" thickTop="1">
      <c r="K51" s="66"/>
      <c r="L51" s="66"/>
    </row>
    <row r="52" spans="1:12" ht="12.75">
      <c r="A52" s="3"/>
      <c r="K52" s="66"/>
      <c r="L52" s="66"/>
    </row>
    <row r="53" spans="1:12" ht="12.75">
      <c r="A53" s="3"/>
      <c r="K53" s="66"/>
      <c r="L53" s="66"/>
    </row>
    <row r="54" spans="1:12" ht="12.75">
      <c r="A54" s="3"/>
      <c r="K54" s="66"/>
      <c r="L54" s="66"/>
    </row>
    <row r="55" spans="1:12" ht="12.75">
      <c r="A55" s="3"/>
      <c r="K55" s="66"/>
      <c r="L55" s="66"/>
    </row>
    <row r="56" spans="11:12" ht="12.75">
      <c r="K56" s="66"/>
      <c r="L56" s="66"/>
    </row>
    <row r="57" spans="11:12" ht="12.75">
      <c r="K57" s="66"/>
      <c r="L57" s="66"/>
    </row>
    <row r="61" ht="12.75">
      <c r="A61" s="3" t="s">
        <v>35</v>
      </c>
    </row>
    <row r="62" ht="12.75">
      <c r="A62" s="3" t="s">
        <v>153</v>
      </c>
    </row>
    <row r="63" ht="12.75">
      <c r="J63" s="1"/>
    </row>
    <row r="64" ht="12.75">
      <c r="J64" s="17" t="s">
        <v>160</v>
      </c>
    </row>
  </sheetData>
  <mergeCells count="2">
    <mergeCell ref="D9:F9"/>
    <mergeCell ref="H9:J9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40">
      <selection activeCell="E14" sqref="E14"/>
    </sheetView>
  </sheetViews>
  <sheetFormatPr defaultColWidth="9.140625" defaultRowHeight="12.75"/>
  <cols>
    <col min="1" max="1" width="5.00390625" style="67" customWidth="1"/>
    <col min="2" max="2" width="9.140625" style="67" customWidth="1"/>
    <col min="3" max="3" width="20.7109375" style="67" customWidth="1"/>
    <col min="4" max="4" width="5.7109375" style="67" customWidth="1"/>
    <col min="5" max="5" width="15.7109375" style="67" customWidth="1"/>
    <col min="6" max="6" width="8.7109375" style="67" customWidth="1"/>
    <col min="7" max="7" width="17.421875" style="68" customWidth="1"/>
    <col min="8" max="8" width="9.140625" style="67" customWidth="1"/>
    <col min="9" max="9" width="9.57421875" style="107" bestFit="1" customWidth="1"/>
    <col min="10" max="16384" width="9.140625" style="67" customWidth="1"/>
  </cols>
  <sheetData>
    <row r="1" spans="1:8" ht="16.5">
      <c r="A1" s="120" t="str">
        <f>PL!A1</f>
        <v>GSB GROUP BERHAD (FORMERLY KNOWN AS SM SUMMIT HOLDINGS BHD) </v>
      </c>
      <c r="B1" s="120"/>
      <c r="C1" s="120"/>
      <c r="D1" s="120"/>
      <c r="E1" s="120"/>
      <c r="F1" s="120"/>
      <c r="G1" s="120"/>
      <c r="H1" s="120"/>
    </row>
    <row r="2" spans="1:9" s="105" customFormat="1" ht="16.5">
      <c r="A2" s="103" t="str">
        <f>PL!A2</f>
        <v>(Company No. 287036-X)</v>
      </c>
      <c r="G2" s="106"/>
      <c r="I2" s="108"/>
    </row>
    <row r="3" ht="12.75">
      <c r="A3" s="5" t="s">
        <v>34</v>
      </c>
    </row>
    <row r="4" ht="12.75">
      <c r="A4" s="5"/>
    </row>
    <row r="5" ht="12.75">
      <c r="A5" s="6" t="s">
        <v>70</v>
      </c>
    </row>
    <row r="6" spans="1:2" ht="12.75">
      <c r="A6" s="6" t="s">
        <v>66</v>
      </c>
      <c r="B6" s="6" t="s">
        <v>139</v>
      </c>
    </row>
    <row r="7" ht="9.75" customHeight="1"/>
    <row r="8" spans="5:9" s="3" customFormat="1" ht="12.75" customHeight="1">
      <c r="E8" s="63" t="s">
        <v>88</v>
      </c>
      <c r="F8" s="63"/>
      <c r="G8" s="25" t="s">
        <v>89</v>
      </c>
      <c r="I8" s="109"/>
    </row>
    <row r="9" spans="5:9" s="3" customFormat="1" ht="12.75" customHeight="1">
      <c r="E9" s="63" t="s">
        <v>85</v>
      </c>
      <c r="F9" s="63"/>
      <c r="G9" s="25" t="s">
        <v>79</v>
      </c>
      <c r="I9" s="109"/>
    </row>
    <row r="10" spans="5:9" s="3" customFormat="1" ht="12.75" customHeight="1">
      <c r="E10" s="78">
        <f>PL!D13</f>
        <v>39263</v>
      </c>
      <c r="F10" s="64"/>
      <c r="G10" s="77">
        <v>39172</v>
      </c>
      <c r="I10" s="109"/>
    </row>
    <row r="11" spans="5:9" s="3" customFormat="1" ht="12.75" customHeight="1">
      <c r="E11" s="63" t="s">
        <v>67</v>
      </c>
      <c r="F11" s="63"/>
      <c r="G11" s="25" t="s">
        <v>67</v>
      </c>
      <c r="I11" s="109"/>
    </row>
    <row r="12" spans="5:9" s="3" customFormat="1" ht="12.75" customHeight="1">
      <c r="E12" s="63"/>
      <c r="F12" s="63"/>
      <c r="G12" s="73" t="s">
        <v>18</v>
      </c>
      <c r="I12" s="109"/>
    </row>
    <row r="13" spans="1:12" s="1" customFormat="1" ht="12.75" customHeight="1">
      <c r="A13" s="1" t="s">
        <v>32</v>
      </c>
      <c r="E13" s="44">
        <f>14106+4400-4342+14</f>
        <v>14178</v>
      </c>
      <c r="F13" s="44"/>
      <c r="G13" s="44">
        <f>19483-4342</f>
        <v>15141</v>
      </c>
      <c r="H13" s="65"/>
      <c r="I13" s="48"/>
      <c r="K13" s="65"/>
      <c r="L13" s="65"/>
    </row>
    <row r="14" spans="5:11" s="1" customFormat="1" ht="12.75" customHeight="1">
      <c r="E14" s="44"/>
      <c r="F14" s="44"/>
      <c r="G14" s="44"/>
      <c r="H14" s="65"/>
      <c r="I14" s="48"/>
      <c r="K14" s="65"/>
    </row>
    <row r="15" spans="1:11" s="1" customFormat="1" ht="12.75" customHeight="1">
      <c r="A15" s="1" t="s">
        <v>122</v>
      </c>
      <c r="E15" s="44">
        <v>17484</v>
      </c>
      <c r="F15" s="44"/>
      <c r="G15" s="44">
        <v>17556</v>
      </c>
      <c r="H15" s="65"/>
      <c r="I15" s="48"/>
      <c r="K15" s="65"/>
    </row>
    <row r="16" spans="5:11" s="1" customFormat="1" ht="12.75" customHeight="1">
      <c r="E16" s="44"/>
      <c r="F16" s="44"/>
      <c r="G16" s="44"/>
      <c r="H16" s="65"/>
      <c r="I16" s="48"/>
      <c r="K16" s="65"/>
    </row>
    <row r="17" spans="1:11" s="1" customFormat="1" ht="12.75" customHeight="1">
      <c r="A17" s="1" t="s">
        <v>140</v>
      </c>
      <c r="E17" s="44">
        <v>4160</v>
      </c>
      <c r="F17" s="44"/>
      <c r="G17" s="44">
        <v>3154</v>
      </c>
      <c r="H17" s="65"/>
      <c r="I17" s="48"/>
      <c r="K17" s="65"/>
    </row>
    <row r="18" spans="5:11" s="1" customFormat="1" ht="12.75" customHeight="1">
      <c r="E18" s="44"/>
      <c r="F18" s="44"/>
      <c r="G18" s="44"/>
      <c r="H18" s="65"/>
      <c r="I18" s="48"/>
      <c r="K18" s="65"/>
    </row>
    <row r="19" spans="1:11" s="1" customFormat="1" ht="12.75" customHeight="1">
      <c r="A19" s="1" t="s">
        <v>158</v>
      </c>
      <c r="E19" s="44">
        <f>4342-14</f>
        <v>4328</v>
      </c>
      <c r="F19" s="44"/>
      <c r="G19" s="44">
        <v>4342</v>
      </c>
      <c r="H19" s="65"/>
      <c r="I19" s="48"/>
      <c r="K19" s="65"/>
    </row>
    <row r="20" spans="5:11" s="1" customFormat="1" ht="12.75" customHeight="1">
      <c r="E20" s="44"/>
      <c r="F20" s="44"/>
      <c r="G20" s="44"/>
      <c r="H20" s="65"/>
      <c r="I20" s="48"/>
      <c r="K20" s="65"/>
    </row>
    <row r="21" spans="1:11" s="1" customFormat="1" ht="12.75" customHeight="1">
      <c r="A21" s="1" t="s">
        <v>125</v>
      </c>
      <c r="E21" s="44">
        <v>2081</v>
      </c>
      <c r="F21" s="44"/>
      <c r="G21" s="44">
        <v>1957</v>
      </c>
      <c r="H21" s="65"/>
      <c r="I21" s="48"/>
      <c r="K21" s="65"/>
    </row>
    <row r="22" spans="5:11" s="1" customFormat="1" ht="12.75" customHeight="1">
      <c r="E22" s="44"/>
      <c r="F22" s="44"/>
      <c r="G22" s="44"/>
      <c r="H22" s="65"/>
      <c r="I22" s="48"/>
      <c r="K22" s="65"/>
    </row>
    <row r="23" spans="1:11" ht="12.75" customHeight="1">
      <c r="A23" s="1" t="s">
        <v>24</v>
      </c>
      <c r="B23" s="1"/>
      <c r="C23" s="1"/>
      <c r="D23" s="1"/>
      <c r="E23" s="44">
        <v>745</v>
      </c>
      <c r="F23" s="44"/>
      <c r="G23" s="44">
        <v>745</v>
      </c>
      <c r="H23" s="65"/>
      <c r="I23" s="48"/>
      <c r="K23" s="65"/>
    </row>
    <row r="24" spans="5:11" s="1" customFormat="1" ht="12.75" customHeight="1">
      <c r="E24" s="44"/>
      <c r="F24" s="44"/>
      <c r="G24" s="44"/>
      <c r="H24" s="65"/>
      <c r="I24" s="48"/>
      <c r="K24" s="65"/>
    </row>
    <row r="25" spans="1:11" s="1" customFormat="1" ht="12.75" customHeight="1">
      <c r="A25" s="1" t="s">
        <v>1</v>
      </c>
      <c r="E25" s="44">
        <v>16</v>
      </c>
      <c r="F25" s="44"/>
      <c r="G25" s="44">
        <v>16</v>
      </c>
      <c r="H25" s="65"/>
      <c r="I25" s="48"/>
      <c r="K25" s="65"/>
    </row>
    <row r="26" spans="5:11" s="1" customFormat="1" ht="12.75" customHeight="1">
      <c r="E26" s="44"/>
      <c r="F26" s="44"/>
      <c r="G26" s="44"/>
      <c r="H26" s="65"/>
      <c r="I26" s="48"/>
      <c r="K26" s="65"/>
    </row>
    <row r="27" spans="1:11" s="1" customFormat="1" ht="12.75" customHeight="1">
      <c r="A27" s="1" t="s">
        <v>2</v>
      </c>
      <c r="E27" s="44"/>
      <c r="F27" s="44"/>
      <c r="G27" s="44"/>
      <c r="H27" s="65"/>
      <c r="I27" s="48"/>
      <c r="K27" s="65"/>
    </row>
    <row r="28" spans="2:11" s="1" customFormat="1" ht="12.75" customHeight="1">
      <c r="B28" s="5" t="s">
        <v>3</v>
      </c>
      <c r="E28" s="44">
        <v>4023</v>
      </c>
      <c r="F28" s="44"/>
      <c r="G28" s="44">
        <v>3363</v>
      </c>
      <c r="H28" s="65"/>
      <c r="I28" s="48"/>
      <c r="K28" s="65"/>
    </row>
    <row r="29" spans="2:11" s="1" customFormat="1" ht="12.75" customHeight="1">
      <c r="B29" s="5" t="s">
        <v>147</v>
      </c>
      <c r="E29" s="44">
        <v>6010</v>
      </c>
      <c r="F29" s="44"/>
      <c r="G29" s="44">
        <v>6798</v>
      </c>
      <c r="H29" s="65"/>
      <c r="I29" s="48"/>
      <c r="K29" s="65"/>
    </row>
    <row r="30" spans="2:11" s="1" customFormat="1" ht="12.75" customHeight="1">
      <c r="B30" s="5" t="s">
        <v>4</v>
      </c>
      <c r="E30" s="44">
        <f>10518-744-1</f>
        <v>9773</v>
      </c>
      <c r="F30" s="44"/>
      <c r="G30" s="44">
        <f>9803-744</f>
        <v>9059</v>
      </c>
      <c r="H30" s="65"/>
      <c r="I30" s="48"/>
      <c r="K30" s="65"/>
    </row>
    <row r="31" spans="2:11" s="1" customFormat="1" ht="12.75" customHeight="1">
      <c r="B31" s="5" t="s">
        <v>20</v>
      </c>
      <c r="E31" s="44">
        <f>6471+322</f>
        <v>6793</v>
      </c>
      <c r="F31" s="44"/>
      <c r="G31" s="44">
        <v>4008</v>
      </c>
      <c r="H31" s="65"/>
      <c r="I31" s="48"/>
      <c r="K31" s="65"/>
    </row>
    <row r="32" spans="2:11" s="1" customFormat="1" ht="12.75" customHeight="1">
      <c r="B32" s="5" t="s">
        <v>86</v>
      </c>
      <c r="E32" s="90">
        <v>555</v>
      </c>
      <c r="F32" s="44"/>
      <c r="G32" s="44">
        <v>567</v>
      </c>
      <c r="H32" s="65"/>
      <c r="I32" s="48"/>
      <c r="J32" s="65"/>
      <c r="K32" s="65"/>
    </row>
    <row r="33" spans="2:11" s="1" customFormat="1" ht="12.75" customHeight="1">
      <c r="B33" s="5" t="s">
        <v>21</v>
      </c>
      <c r="E33" s="44">
        <v>78</v>
      </c>
      <c r="F33" s="44"/>
      <c r="G33" s="44">
        <v>78</v>
      </c>
      <c r="H33" s="65"/>
      <c r="I33" s="48"/>
      <c r="K33" s="65"/>
    </row>
    <row r="34" spans="2:11" s="1" customFormat="1" ht="12.75" customHeight="1">
      <c r="B34" s="5" t="s">
        <v>19</v>
      </c>
      <c r="E34" s="44">
        <v>504</v>
      </c>
      <c r="F34" s="44"/>
      <c r="G34" s="44">
        <v>2435</v>
      </c>
      <c r="H34" s="65"/>
      <c r="I34" s="48"/>
      <c r="K34" s="65"/>
    </row>
    <row r="35" spans="2:11" s="1" customFormat="1" ht="12.75" customHeight="1">
      <c r="B35" s="5"/>
      <c r="E35" s="45">
        <f>SUM(E28:E34)</f>
        <v>27736</v>
      </c>
      <c r="F35" s="44"/>
      <c r="G35" s="45">
        <f>SUM(G28:G34)</f>
        <v>26308</v>
      </c>
      <c r="H35" s="65"/>
      <c r="I35" s="48"/>
      <c r="K35" s="65"/>
    </row>
    <row r="36" spans="5:11" s="1" customFormat="1" ht="9" customHeight="1">
      <c r="E36" s="44"/>
      <c r="F36" s="44"/>
      <c r="G36" s="44"/>
      <c r="H36" s="65"/>
      <c r="I36" s="48"/>
      <c r="K36" s="65"/>
    </row>
    <row r="37" spans="1:11" s="1" customFormat="1" ht="12.75" customHeight="1">
      <c r="A37" s="1" t="s">
        <v>5</v>
      </c>
      <c r="E37" s="44"/>
      <c r="F37" s="44"/>
      <c r="G37" s="44"/>
      <c r="H37" s="65"/>
      <c r="I37" s="48"/>
      <c r="K37" s="65"/>
    </row>
    <row r="38" spans="2:11" s="1" customFormat="1" ht="12.75" customHeight="1">
      <c r="B38" s="5" t="s">
        <v>7</v>
      </c>
      <c r="E38" s="44">
        <v>6425</v>
      </c>
      <c r="F38" s="44"/>
      <c r="G38" s="44">
        <v>4866</v>
      </c>
      <c r="H38" s="65"/>
      <c r="I38" s="48"/>
      <c r="J38" s="65"/>
      <c r="K38" s="65"/>
    </row>
    <row r="39" spans="2:11" s="1" customFormat="1" ht="12.75" customHeight="1">
      <c r="B39" s="5" t="s">
        <v>8</v>
      </c>
      <c r="E39" s="90">
        <f>2037+7</f>
        <v>2044</v>
      </c>
      <c r="F39" s="44"/>
      <c r="G39" s="44">
        <v>1414</v>
      </c>
      <c r="H39" s="65"/>
      <c r="I39" s="48"/>
      <c r="K39" s="65"/>
    </row>
    <row r="40" spans="2:11" s="1" customFormat="1" ht="12.75" customHeight="1">
      <c r="B40" s="5" t="s">
        <v>80</v>
      </c>
      <c r="E40" s="44">
        <v>1264</v>
      </c>
      <c r="F40" s="44"/>
      <c r="G40" s="44">
        <v>161</v>
      </c>
      <c r="H40" s="65"/>
      <c r="I40" s="48"/>
      <c r="K40" s="65"/>
    </row>
    <row r="41" spans="2:11" s="1" customFormat="1" ht="12.75" customHeight="1">
      <c r="B41" s="5" t="s">
        <v>0</v>
      </c>
      <c r="E41" s="44">
        <v>62</v>
      </c>
      <c r="F41" s="44"/>
      <c r="G41" s="44">
        <v>32</v>
      </c>
      <c r="H41" s="65"/>
      <c r="I41" s="48"/>
      <c r="K41" s="65"/>
    </row>
    <row r="42" spans="2:11" s="1" customFormat="1" ht="12.75" customHeight="1">
      <c r="B42" s="5" t="s">
        <v>6</v>
      </c>
      <c r="E42" s="44">
        <f>1814+2116</f>
        <v>3930</v>
      </c>
      <c r="F42" s="44"/>
      <c r="G42" s="44">
        <f>2396+1753</f>
        <v>4149</v>
      </c>
      <c r="H42" s="65"/>
      <c r="I42" s="48"/>
      <c r="K42" s="65"/>
    </row>
    <row r="43" spans="2:11" s="1" customFormat="1" ht="12.75" customHeight="1">
      <c r="B43" s="5" t="s">
        <v>16</v>
      </c>
      <c r="E43" s="44">
        <v>232</v>
      </c>
      <c r="F43" s="44"/>
      <c r="G43" s="44">
        <v>244</v>
      </c>
      <c r="H43" s="65"/>
      <c r="I43" s="48"/>
      <c r="J43" s="65"/>
      <c r="K43" s="65"/>
    </row>
    <row r="44" spans="2:11" s="1" customFormat="1" ht="12.75" customHeight="1">
      <c r="B44" s="5"/>
      <c r="E44" s="45">
        <f>SUM(E38:E43)</f>
        <v>13957</v>
      </c>
      <c r="F44" s="44"/>
      <c r="G44" s="45">
        <f>SUM(G38:G43)</f>
        <v>10866</v>
      </c>
      <c r="H44" s="65"/>
      <c r="I44" s="48"/>
      <c r="J44" s="65"/>
      <c r="K44" s="65"/>
    </row>
    <row r="45" spans="5:11" s="1" customFormat="1" ht="12.75" customHeight="1">
      <c r="E45" s="44"/>
      <c r="F45" s="44"/>
      <c r="G45" s="44"/>
      <c r="H45" s="65"/>
      <c r="I45" s="48"/>
      <c r="K45" s="65"/>
    </row>
    <row r="46" spans="1:11" s="1" customFormat="1" ht="12.75" customHeight="1">
      <c r="A46" s="1" t="s">
        <v>23</v>
      </c>
      <c r="E46" s="44">
        <f>+E35-E44</f>
        <v>13779</v>
      </c>
      <c r="F46" s="44"/>
      <c r="G46" s="44">
        <f>+G35-G44</f>
        <v>15442</v>
      </c>
      <c r="H46" s="65"/>
      <c r="I46" s="48"/>
      <c r="K46" s="65"/>
    </row>
    <row r="47" spans="5:11" s="1" customFormat="1" ht="12.75" customHeight="1">
      <c r="E47" s="44"/>
      <c r="F47" s="44"/>
      <c r="G47" s="44"/>
      <c r="H47" s="65"/>
      <c r="I47" s="48"/>
      <c r="K47" s="65"/>
    </row>
    <row r="48" spans="5:11" s="1" customFormat="1" ht="12.75" customHeight="1" thickBot="1">
      <c r="E48" s="46">
        <f>+E46+E15+E17+E21+E23+E25+E13+E19</f>
        <v>56771</v>
      </c>
      <c r="F48" s="44"/>
      <c r="G48" s="46">
        <f>+G46+G15+G17+G21+G23+G25+G13+G19</f>
        <v>58353</v>
      </c>
      <c r="H48" s="65"/>
      <c r="I48" s="48"/>
      <c r="K48" s="65"/>
    </row>
    <row r="49" spans="5:11" s="1" customFormat="1" ht="12.75" customHeight="1" thickTop="1">
      <c r="E49" s="44"/>
      <c r="F49" s="44"/>
      <c r="G49" s="44"/>
      <c r="H49" s="65"/>
      <c r="I49" s="48"/>
      <c r="K49" s="65"/>
    </row>
    <row r="50" spans="1:11" s="1" customFormat="1" ht="12.75" customHeight="1">
      <c r="A50" s="1" t="s">
        <v>10</v>
      </c>
      <c r="E50" s="44">
        <v>40000</v>
      </c>
      <c r="F50" s="44"/>
      <c r="G50" s="44">
        <v>40000</v>
      </c>
      <c r="H50" s="65"/>
      <c r="I50" s="48"/>
      <c r="K50" s="65"/>
    </row>
    <row r="51" spans="1:11" s="1" customFormat="1" ht="12.75" customHeight="1">
      <c r="A51" s="1" t="s">
        <v>11</v>
      </c>
      <c r="E51" s="44"/>
      <c r="F51" s="44"/>
      <c r="G51" s="44"/>
      <c r="H51" s="65"/>
      <c r="I51" s="48"/>
      <c r="K51" s="65"/>
    </row>
    <row r="52" spans="2:11" s="1" customFormat="1" ht="12.75" customHeight="1">
      <c r="B52" s="5" t="s">
        <v>12</v>
      </c>
      <c r="E52" s="44">
        <v>940</v>
      </c>
      <c r="F52" s="44"/>
      <c r="G52" s="44">
        <v>940</v>
      </c>
      <c r="H52" s="65"/>
      <c r="I52" s="48"/>
      <c r="K52" s="65"/>
    </row>
    <row r="53" spans="2:11" s="1" customFormat="1" ht="12.75" customHeight="1">
      <c r="B53" s="5" t="s">
        <v>13</v>
      </c>
      <c r="E53" s="44">
        <v>784</v>
      </c>
      <c r="F53" s="44"/>
      <c r="G53" s="44">
        <v>784</v>
      </c>
      <c r="H53" s="65"/>
      <c r="I53" s="48"/>
      <c r="K53" s="65"/>
    </row>
    <row r="54" spans="2:11" s="1" customFormat="1" ht="12.75" customHeight="1">
      <c r="B54" s="5" t="s">
        <v>14</v>
      </c>
      <c r="E54" s="47">
        <v>2204</v>
      </c>
      <c r="F54" s="44"/>
      <c r="G54" s="47">
        <v>3242</v>
      </c>
      <c r="H54" s="65"/>
      <c r="I54" s="48"/>
      <c r="K54" s="65"/>
    </row>
    <row r="55" spans="1:11" s="1" customFormat="1" ht="12.75" customHeight="1">
      <c r="A55" s="1" t="s">
        <v>112</v>
      </c>
      <c r="B55" s="5"/>
      <c r="E55" s="48">
        <f>SUM(E50:E54)</f>
        <v>43928</v>
      </c>
      <c r="F55" s="44"/>
      <c r="G55" s="48">
        <f>SUM(G50:G54)</f>
        <v>44966</v>
      </c>
      <c r="H55" s="65"/>
      <c r="I55" s="48"/>
      <c r="K55" s="65"/>
    </row>
    <row r="56" spans="1:11" s="1" customFormat="1" ht="12.75" customHeight="1">
      <c r="A56" s="1" t="s">
        <v>15</v>
      </c>
      <c r="B56" s="5"/>
      <c r="E56" s="47">
        <v>975</v>
      </c>
      <c r="F56" s="44"/>
      <c r="G56" s="47">
        <v>1002</v>
      </c>
      <c r="H56" s="65"/>
      <c r="I56" s="48"/>
      <c r="K56" s="65"/>
    </row>
    <row r="57" spans="1:11" s="1" customFormat="1" ht="12.75" customHeight="1">
      <c r="A57" s="1" t="s">
        <v>113</v>
      </c>
      <c r="B57" s="5"/>
      <c r="E57" s="47">
        <f>SUM(E55:E56)</f>
        <v>44903</v>
      </c>
      <c r="F57" s="44"/>
      <c r="G57" s="47">
        <f>SUM(G55:G56)</f>
        <v>45968</v>
      </c>
      <c r="H57" s="65"/>
      <c r="I57" s="48"/>
      <c r="K57" s="65"/>
    </row>
    <row r="58" spans="5:11" s="1" customFormat="1" ht="12.75" customHeight="1">
      <c r="E58" s="44"/>
      <c r="F58" s="44"/>
      <c r="G58" s="44"/>
      <c r="H58" s="65"/>
      <c r="I58" s="48"/>
      <c r="K58" s="65"/>
    </row>
    <row r="59" spans="1:11" s="1" customFormat="1" ht="12.75" customHeight="1">
      <c r="A59" s="1" t="s">
        <v>30</v>
      </c>
      <c r="E59" s="44"/>
      <c r="F59" s="44"/>
      <c r="G59" s="44"/>
      <c r="H59" s="65"/>
      <c r="I59" s="48"/>
      <c r="K59" s="65"/>
    </row>
    <row r="60" spans="2:11" s="1" customFormat="1" ht="12.75" customHeight="1">
      <c r="B60" s="5" t="s">
        <v>31</v>
      </c>
      <c r="E60" s="44">
        <v>9071</v>
      </c>
      <c r="F60" s="44"/>
      <c r="G60" s="44">
        <v>9481</v>
      </c>
      <c r="H60" s="65"/>
      <c r="I60" s="48"/>
      <c r="K60" s="65"/>
    </row>
    <row r="61" spans="2:11" s="1" customFormat="1" ht="12.75" customHeight="1">
      <c r="B61" s="5" t="s">
        <v>16</v>
      </c>
      <c r="E61" s="44">
        <v>343</v>
      </c>
      <c r="F61" s="44"/>
      <c r="G61" s="44">
        <v>427</v>
      </c>
      <c r="H61" s="65"/>
      <c r="I61" s="48"/>
      <c r="K61" s="65"/>
    </row>
    <row r="62" spans="2:11" s="1" customFormat="1" ht="12.75" customHeight="1">
      <c r="B62" s="5" t="s">
        <v>25</v>
      </c>
      <c r="E62" s="44">
        <v>2454</v>
      </c>
      <c r="F62" s="44"/>
      <c r="G62" s="44">
        <v>2477</v>
      </c>
      <c r="H62" s="65"/>
      <c r="I62" s="48"/>
      <c r="K62" s="65"/>
    </row>
    <row r="63" spans="5:11" s="1" customFormat="1" ht="12.75" customHeight="1">
      <c r="E63" s="45">
        <f>SUM(E60:E62)</f>
        <v>11868</v>
      </c>
      <c r="F63" s="44"/>
      <c r="G63" s="45">
        <f>SUM(G60:G62)</f>
        <v>12385</v>
      </c>
      <c r="H63" s="65"/>
      <c r="I63" s="48"/>
      <c r="K63" s="65"/>
    </row>
    <row r="64" spans="5:11" s="1" customFormat="1" ht="12.75" customHeight="1">
      <c r="E64" s="48"/>
      <c r="F64" s="44"/>
      <c r="G64" s="48"/>
      <c r="H64" s="65"/>
      <c r="I64" s="48"/>
      <c r="K64" s="65"/>
    </row>
    <row r="65" spans="5:11" s="1" customFormat="1" ht="12.75" customHeight="1" thickBot="1">
      <c r="E65" s="46">
        <f>E57+E63</f>
        <v>56771</v>
      </c>
      <c r="F65" s="44"/>
      <c r="G65" s="46">
        <f>G57+G63</f>
        <v>58353</v>
      </c>
      <c r="H65" s="65"/>
      <c r="I65" s="48"/>
      <c r="K65" s="65"/>
    </row>
    <row r="66" spans="5:11" s="1" customFormat="1" ht="12.75" customHeight="1" thickTop="1">
      <c r="E66" s="48"/>
      <c r="F66" s="44"/>
      <c r="G66" s="48"/>
      <c r="H66" s="65"/>
      <c r="I66" s="48"/>
      <c r="K66" s="65"/>
    </row>
    <row r="67" spans="1:11" s="1" customFormat="1" ht="12.75" customHeight="1">
      <c r="A67" s="1" t="s">
        <v>118</v>
      </c>
      <c r="E67" s="100">
        <f>E55/E50*100</f>
        <v>109.82000000000001</v>
      </c>
      <c r="F67" s="44"/>
      <c r="G67" s="43">
        <f>G55/G50*100</f>
        <v>112.41499999999999</v>
      </c>
      <c r="I67" s="48"/>
      <c r="K67" s="65"/>
    </row>
    <row r="68" spans="1:11" s="1" customFormat="1" ht="12.75" customHeight="1">
      <c r="A68" s="1" t="s">
        <v>119</v>
      </c>
      <c r="E68" s="43"/>
      <c r="F68" s="44"/>
      <c r="G68" s="43"/>
      <c r="I68" s="48"/>
      <c r="K68" s="65"/>
    </row>
    <row r="69" spans="1:11" s="1" customFormat="1" ht="12.75" customHeight="1">
      <c r="A69" s="3" t="s">
        <v>75</v>
      </c>
      <c r="E69" s="43"/>
      <c r="F69" s="44"/>
      <c r="G69" s="43"/>
      <c r="I69" s="48"/>
      <c r="K69" s="65"/>
    </row>
    <row r="70" spans="1:9" s="1" customFormat="1" ht="12.75" customHeight="1">
      <c r="A70" s="3" t="s">
        <v>149</v>
      </c>
      <c r="G70" s="8" t="s">
        <v>161</v>
      </c>
      <c r="I70" s="44"/>
    </row>
    <row r="71" spans="1:9" s="1" customFormat="1" ht="12.75">
      <c r="A71" s="2"/>
      <c r="B71" s="2"/>
      <c r="C71" s="2"/>
      <c r="D71" s="2"/>
      <c r="E71" s="2"/>
      <c r="F71" s="2"/>
      <c r="G71" s="24"/>
      <c r="I71" s="44"/>
    </row>
    <row r="72" spans="1:9" s="1" customFormat="1" ht="12.75">
      <c r="A72" s="2"/>
      <c r="B72" s="2"/>
      <c r="C72" s="2"/>
      <c r="D72" s="2"/>
      <c r="E72" s="2"/>
      <c r="F72" s="2"/>
      <c r="G72" s="24"/>
      <c r="I72" s="44"/>
    </row>
    <row r="73" spans="1:9" s="1" customFormat="1" ht="12.75">
      <c r="A73" s="2"/>
      <c r="B73" s="2"/>
      <c r="C73" s="2"/>
      <c r="D73" s="2"/>
      <c r="E73" s="2"/>
      <c r="F73" s="2"/>
      <c r="G73" s="24"/>
      <c r="I73" s="44"/>
    </row>
    <row r="74" spans="7:9" s="1" customFormat="1" ht="12.75">
      <c r="G74" s="23"/>
      <c r="I74" s="44"/>
    </row>
    <row r="75" spans="7:9" s="1" customFormat="1" ht="12.75">
      <c r="G75" s="23"/>
      <c r="I75" s="44"/>
    </row>
    <row r="76" spans="7:9" s="1" customFormat="1" ht="12.75">
      <c r="G76" s="23"/>
      <c r="I76" s="44"/>
    </row>
    <row r="77" spans="7:9" s="1" customFormat="1" ht="12.75">
      <c r="G77" s="23"/>
      <c r="I77" s="44"/>
    </row>
    <row r="78" spans="7:9" s="1" customFormat="1" ht="12.75">
      <c r="G78" s="23"/>
      <c r="I78" s="44"/>
    </row>
    <row r="79" spans="7:9" s="1" customFormat="1" ht="12.75">
      <c r="G79" s="23"/>
      <c r="I79" s="44"/>
    </row>
    <row r="80" spans="7:9" s="1" customFormat="1" ht="12.75">
      <c r="G80" s="23"/>
      <c r="I80" s="44"/>
    </row>
    <row r="81" spans="7:9" s="1" customFormat="1" ht="12.75">
      <c r="G81" s="23"/>
      <c r="I81" s="44"/>
    </row>
    <row r="82" spans="7:9" s="1" customFormat="1" ht="12.75">
      <c r="G82" s="23"/>
      <c r="I82" s="44"/>
    </row>
    <row r="83" spans="7:9" s="1" customFormat="1" ht="12.75">
      <c r="G83" s="23"/>
      <c r="I83" s="44"/>
    </row>
    <row r="84" spans="7:9" s="1" customFormat="1" ht="12.75">
      <c r="G84" s="23"/>
      <c r="I84" s="44"/>
    </row>
    <row r="85" spans="7:9" s="1" customFormat="1" ht="12.75">
      <c r="G85" s="23"/>
      <c r="I85" s="44"/>
    </row>
    <row r="86" spans="7:9" s="1" customFormat="1" ht="12.75">
      <c r="G86" s="23"/>
      <c r="I86" s="44"/>
    </row>
    <row r="87" spans="7:9" s="1" customFormat="1" ht="12.75">
      <c r="G87" s="23"/>
      <c r="I87" s="44"/>
    </row>
    <row r="88" spans="7:9" s="1" customFormat="1" ht="12.75">
      <c r="G88" s="23"/>
      <c r="I88" s="44"/>
    </row>
    <row r="89" spans="7:9" s="1" customFormat="1" ht="12.75">
      <c r="G89" s="23"/>
      <c r="I89" s="44"/>
    </row>
    <row r="90" spans="7:9" s="1" customFormat="1" ht="12.75">
      <c r="G90" s="23"/>
      <c r="I90" s="44"/>
    </row>
    <row r="91" spans="7:9" s="1" customFormat="1" ht="12.75">
      <c r="G91" s="23"/>
      <c r="I91" s="44"/>
    </row>
    <row r="92" spans="7:9" s="1" customFormat="1" ht="12.75">
      <c r="G92" s="23"/>
      <c r="I92" s="44"/>
    </row>
    <row r="93" spans="7:9" s="1" customFormat="1" ht="12.75">
      <c r="G93" s="23"/>
      <c r="I93" s="44"/>
    </row>
    <row r="94" spans="7:9" s="1" customFormat="1" ht="12.75">
      <c r="G94" s="23"/>
      <c r="I94" s="44"/>
    </row>
    <row r="95" spans="7:9" s="1" customFormat="1" ht="12.75">
      <c r="G95" s="23"/>
      <c r="I95" s="44"/>
    </row>
    <row r="96" spans="7:9" s="1" customFormat="1" ht="12.75">
      <c r="G96" s="23"/>
      <c r="I96" s="44"/>
    </row>
    <row r="97" spans="7:9" s="1" customFormat="1" ht="12.75">
      <c r="G97" s="23"/>
      <c r="I97" s="44"/>
    </row>
    <row r="98" spans="7:9" s="1" customFormat="1" ht="12.75">
      <c r="G98" s="23"/>
      <c r="I98" s="44"/>
    </row>
    <row r="99" spans="7:9" s="1" customFormat="1" ht="12.75">
      <c r="G99" s="23"/>
      <c r="I99" s="44"/>
    </row>
    <row r="100" spans="7:9" s="1" customFormat="1" ht="12.75">
      <c r="G100" s="23"/>
      <c r="I100" s="44"/>
    </row>
    <row r="101" spans="7:9" s="1" customFormat="1" ht="12.75">
      <c r="G101" s="23"/>
      <c r="I101" s="44"/>
    </row>
    <row r="102" spans="7:9" s="1" customFormat="1" ht="12.75">
      <c r="G102" s="23"/>
      <c r="I102" s="44"/>
    </row>
    <row r="103" spans="7:9" s="1" customFormat="1" ht="12.75">
      <c r="G103" s="23"/>
      <c r="I103" s="44"/>
    </row>
    <row r="104" spans="7:9" s="1" customFormat="1" ht="12.75">
      <c r="G104" s="23"/>
      <c r="I104" s="44"/>
    </row>
    <row r="105" spans="7:9" s="1" customFormat="1" ht="12.75">
      <c r="G105" s="23"/>
      <c r="I105" s="44"/>
    </row>
    <row r="106" spans="7:9" s="1" customFormat="1" ht="12.75">
      <c r="G106" s="23"/>
      <c r="I106" s="44"/>
    </row>
    <row r="107" spans="7:9" s="1" customFormat="1" ht="12.75">
      <c r="G107" s="23"/>
      <c r="I107" s="44"/>
    </row>
    <row r="108" spans="7:9" s="1" customFormat="1" ht="12.75">
      <c r="G108" s="23"/>
      <c r="I108" s="44"/>
    </row>
    <row r="109" spans="7:9" s="1" customFormat="1" ht="12.75">
      <c r="G109" s="23"/>
      <c r="I109" s="44"/>
    </row>
    <row r="110" spans="7:9" s="1" customFormat="1" ht="12.75">
      <c r="G110" s="23"/>
      <c r="I110" s="44"/>
    </row>
    <row r="111" spans="7:9" s="1" customFormat="1" ht="12.75">
      <c r="G111" s="23"/>
      <c r="I111" s="44"/>
    </row>
    <row r="112" spans="7:9" s="1" customFormat="1" ht="12.75">
      <c r="G112" s="23"/>
      <c r="I112" s="44"/>
    </row>
    <row r="113" spans="7:9" s="1" customFormat="1" ht="12.75">
      <c r="G113" s="23"/>
      <c r="I113" s="44"/>
    </row>
    <row r="114" spans="7:9" s="1" customFormat="1" ht="12.75">
      <c r="G114" s="23"/>
      <c r="I114" s="44"/>
    </row>
    <row r="115" spans="7:9" s="1" customFormat="1" ht="12.75">
      <c r="G115" s="23"/>
      <c r="I115" s="44"/>
    </row>
    <row r="116" spans="7:9" s="1" customFormat="1" ht="12.75">
      <c r="G116" s="23"/>
      <c r="I116" s="44"/>
    </row>
    <row r="117" spans="7:9" s="1" customFormat="1" ht="12.75">
      <c r="G117" s="23"/>
      <c r="I117" s="44"/>
    </row>
    <row r="118" spans="7:9" s="1" customFormat="1" ht="12.75">
      <c r="G118" s="23"/>
      <c r="I118" s="44"/>
    </row>
    <row r="119" spans="7:9" s="1" customFormat="1" ht="12.75">
      <c r="G119" s="23"/>
      <c r="I119" s="44"/>
    </row>
    <row r="120" spans="7:9" s="1" customFormat="1" ht="12.75">
      <c r="G120" s="23"/>
      <c r="I120" s="44"/>
    </row>
    <row r="121" spans="7:9" s="1" customFormat="1" ht="12.75">
      <c r="G121" s="23"/>
      <c r="I121" s="44"/>
    </row>
    <row r="122" spans="7:9" s="1" customFormat="1" ht="12.75">
      <c r="G122" s="23"/>
      <c r="I122" s="44"/>
    </row>
    <row r="123" spans="7:9" s="1" customFormat="1" ht="12.75">
      <c r="G123" s="23"/>
      <c r="I123" s="44"/>
    </row>
    <row r="124" spans="7:9" s="1" customFormat="1" ht="12.75">
      <c r="G124" s="23"/>
      <c r="I124" s="44"/>
    </row>
    <row r="125" spans="7:9" s="1" customFormat="1" ht="12.75">
      <c r="G125" s="23"/>
      <c r="I125" s="44"/>
    </row>
    <row r="126" spans="7:9" s="1" customFormat="1" ht="12.75">
      <c r="G126" s="23"/>
      <c r="I126" s="44"/>
    </row>
    <row r="127" spans="7:9" s="1" customFormat="1" ht="12.75">
      <c r="G127" s="23"/>
      <c r="I127" s="44"/>
    </row>
    <row r="128" spans="7:9" s="1" customFormat="1" ht="12.75">
      <c r="G128" s="23"/>
      <c r="I128" s="44"/>
    </row>
    <row r="129" spans="7:9" s="1" customFormat="1" ht="12.75">
      <c r="G129" s="23"/>
      <c r="I129" s="44"/>
    </row>
    <row r="130" spans="7:9" s="1" customFormat="1" ht="12.75">
      <c r="G130" s="23"/>
      <c r="I130" s="44"/>
    </row>
    <row r="131" spans="7:9" s="1" customFormat="1" ht="12.75">
      <c r="G131" s="23"/>
      <c r="I131" s="44"/>
    </row>
    <row r="132" spans="7:9" s="1" customFormat="1" ht="12.75">
      <c r="G132" s="23"/>
      <c r="I132" s="44"/>
    </row>
    <row r="133" spans="7:9" s="1" customFormat="1" ht="12.75">
      <c r="G133" s="23"/>
      <c r="I133" s="44"/>
    </row>
    <row r="134" spans="7:9" s="1" customFormat="1" ht="12.75">
      <c r="G134" s="23"/>
      <c r="I134" s="44"/>
    </row>
    <row r="135" spans="7:9" s="1" customFormat="1" ht="12.75">
      <c r="G135" s="23"/>
      <c r="I135" s="44"/>
    </row>
    <row r="136" spans="7:9" s="1" customFormat="1" ht="12.75">
      <c r="G136" s="23"/>
      <c r="I136" s="44"/>
    </row>
    <row r="137" spans="7:9" s="1" customFormat="1" ht="12.75">
      <c r="G137" s="23"/>
      <c r="I137" s="44"/>
    </row>
    <row r="138" spans="7:9" s="1" customFormat="1" ht="12.75">
      <c r="G138" s="23"/>
      <c r="I138" s="44"/>
    </row>
    <row r="139" spans="7:9" s="1" customFormat="1" ht="12.75">
      <c r="G139" s="23"/>
      <c r="I139" s="44"/>
    </row>
    <row r="140" spans="7:9" s="1" customFormat="1" ht="12.75">
      <c r="G140" s="23"/>
      <c r="I140" s="44"/>
    </row>
    <row r="141" spans="7:9" s="1" customFormat="1" ht="12.75">
      <c r="G141" s="23"/>
      <c r="I141" s="44"/>
    </row>
    <row r="142" spans="7:9" s="1" customFormat="1" ht="12.75">
      <c r="G142" s="23"/>
      <c r="I142" s="44"/>
    </row>
    <row r="143" spans="7:9" s="1" customFormat="1" ht="12.75">
      <c r="G143" s="23"/>
      <c r="I143" s="44"/>
    </row>
    <row r="144" spans="7:9" s="1" customFormat="1" ht="12.75">
      <c r="G144" s="23"/>
      <c r="I144" s="44"/>
    </row>
    <row r="145" spans="7:9" s="1" customFormat="1" ht="12.75">
      <c r="G145" s="23"/>
      <c r="I145" s="44"/>
    </row>
    <row r="146" spans="7:9" s="1" customFormat="1" ht="12.75">
      <c r="G146" s="23"/>
      <c r="I146" s="44"/>
    </row>
    <row r="147" spans="7:9" s="1" customFormat="1" ht="12.75">
      <c r="G147" s="23"/>
      <c r="I147" s="44"/>
    </row>
    <row r="148" spans="7:9" s="1" customFormat="1" ht="12.75">
      <c r="G148" s="23"/>
      <c r="I148" s="44"/>
    </row>
    <row r="149" spans="7:9" s="1" customFormat="1" ht="12.75">
      <c r="G149" s="23"/>
      <c r="I149" s="44"/>
    </row>
    <row r="150" spans="7:9" s="1" customFormat="1" ht="12.75">
      <c r="G150" s="23"/>
      <c r="I150" s="44"/>
    </row>
    <row r="151" spans="7:9" s="1" customFormat="1" ht="12.75">
      <c r="G151" s="23"/>
      <c r="I151" s="44"/>
    </row>
    <row r="152" spans="7:9" s="1" customFormat="1" ht="12.75">
      <c r="G152" s="23"/>
      <c r="I152" s="44"/>
    </row>
    <row r="153" spans="7:9" s="1" customFormat="1" ht="12.75">
      <c r="G153" s="23"/>
      <c r="I153" s="44"/>
    </row>
    <row r="154" spans="7:9" s="1" customFormat="1" ht="12.75">
      <c r="G154" s="23"/>
      <c r="I154" s="44"/>
    </row>
    <row r="155" spans="7:9" s="1" customFormat="1" ht="12.75">
      <c r="G155" s="23"/>
      <c r="I155" s="44"/>
    </row>
    <row r="156" spans="7:9" s="1" customFormat="1" ht="12.75">
      <c r="G156" s="23"/>
      <c r="I156" s="44"/>
    </row>
    <row r="157" spans="7:9" s="1" customFormat="1" ht="12.75">
      <c r="G157" s="23"/>
      <c r="I157" s="44"/>
    </row>
    <row r="158" spans="7:9" s="1" customFormat="1" ht="12.75">
      <c r="G158" s="23"/>
      <c r="I158" s="44"/>
    </row>
    <row r="159" spans="7:9" s="1" customFormat="1" ht="12.75">
      <c r="G159" s="23"/>
      <c r="I159" s="44"/>
    </row>
    <row r="160" spans="7:9" s="1" customFormat="1" ht="12.75">
      <c r="G160" s="23"/>
      <c r="I160" s="44"/>
    </row>
    <row r="161" spans="7:9" s="1" customFormat="1" ht="12.75">
      <c r="G161" s="23"/>
      <c r="I161" s="44"/>
    </row>
    <row r="162" spans="7:9" s="1" customFormat="1" ht="12.75">
      <c r="G162" s="23"/>
      <c r="I162" s="44"/>
    </row>
    <row r="163" spans="7:9" s="1" customFormat="1" ht="12.75">
      <c r="G163" s="23"/>
      <c r="I163" s="44"/>
    </row>
    <row r="164" spans="7:9" s="1" customFormat="1" ht="12.75">
      <c r="G164" s="23"/>
      <c r="I164" s="44"/>
    </row>
  </sheetData>
  <mergeCells count="1">
    <mergeCell ref="A1:H1"/>
  </mergeCells>
  <printOptions horizontalCentered="1"/>
  <pageMargins left="0.75" right="0.35" top="0.36" bottom="0.25" header="0.25" footer="0.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16">
      <selection activeCell="K44" sqref="K44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2" s="67" customFormat="1" ht="16.5">
      <c r="A1" s="15" t="str">
        <f>PL!A1</f>
        <v>GSB GROUP BERHAD (FORMERLY KNOWN AS SM SUMMIT HOLDINGS BHD) </v>
      </c>
      <c r="B1" s="15"/>
    </row>
    <row r="2" spans="1:2" s="67" customFormat="1" ht="16.5">
      <c r="A2" s="103" t="str">
        <f>PL!A2</f>
        <v>(Company No. 287036-X)</v>
      </c>
      <c r="B2" s="15"/>
    </row>
    <row r="3" spans="1:2" s="67" customFormat="1" ht="12.75">
      <c r="A3" s="5" t="s">
        <v>34</v>
      </c>
      <c r="B3" s="5"/>
    </row>
    <row r="4" spans="1:2" s="67" customFormat="1" ht="12.75">
      <c r="A4" s="5"/>
      <c r="B4" s="5"/>
    </row>
    <row r="5" spans="1:2" s="67" customFormat="1" ht="12.75">
      <c r="A5" s="5"/>
      <c r="B5" s="5"/>
    </row>
    <row r="6" spans="1:2" ht="12.75">
      <c r="A6" s="3" t="s">
        <v>72</v>
      </c>
      <c r="B6" s="3"/>
    </row>
    <row r="7" spans="1:3" ht="12.75">
      <c r="A7" s="3" t="s">
        <v>138</v>
      </c>
      <c r="B7" s="3"/>
      <c r="C7" s="3"/>
    </row>
    <row r="8" spans="4:8" ht="12.75">
      <c r="D8" s="26"/>
      <c r="E8" s="26"/>
      <c r="F8" s="7"/>
      <c r="G8" s="26"/>
      <c r="H8" s="7"/>
    </row>
    <row r="9" spans="4:8" ht="12.75">
      <c r="D9" s="26"/>
      <c r="E9" s="26"/>
      <c r="F9" s="7"/>
      <c r="G9" s="26"/>
      <c r="H9" s="7"/>
    </row>
    <row r="10" spans="4:10" ht="12.75">
      <c r="D10" s="121" t="s">
        <v>112</v>
      </c>
      <c r="E10" s="121"/>
      <c r="F10" s="121"/>
      <c r="G10" s="121"/>
      <c r="H10" s="121"/>
      <c r="I10" s="71" t="s">
        <v>110</v>
      </c>
      <c r="J10" s="71" t="s">
        <v>43</v>
      </c>
    </row>
    <row r="11" spans="4:10" s="3" customFormat="1" ht="12.75">
      <c r="D11" s="71" t="s">
        <v>93</v>
      </c>
      <c r="E11" s="71" t="s">
        <v>39</v>
      </c>
      <c r="F11" s="71" t="s">
        <v>40</v>
      </c>
      <c r="G11" s="71" t="s">
        <v>95</v>
      </c>
      <c r="H11" s="71" t="s">
        <v>43</v>
      </c>
      <c r="I11" s="101" t="s">
        <v>111</v>
      </c>
      <c r="J11" s="101" t="s">
        <v>109</v>
      </c>
    </row>
    <row r="12" spans="4:10" s="3" customFormat="1" ht="12.75">
      <c r="D12" s="74" t="s">
        <v>92</v>
      </c>
      <c r="E12" s="74" t="s">
        <v>41</v>
      </c>
      <c r="F12" s="74" t="s">
        <v>42</v>
      </c>
      <c r="G12" s="74" t="s">
        <v>94</v>
      </c>
      <c r="H12" s="74"/>
      <c r="I12" s="74"/>
      <c r="J12" s="74"/>
    </row>
    <row r="13" spans="4:10" s="3" customFormat="1" ht="12.75">
      <c r="D13" s="71" t="s">
        <v>67</v>
      </c>
      <c r="E13" s="71" t="s">
        <v>67</v>
      </c>
      <c r="F13" s="71" t="s">
        <v>67</v>
      </c>
      <c r="G13" s="71" t="s">
        <v>67</v>
      </c>
      <c r="H13" s="71" t="s">
        <v>67</v>
      </c>
      <c r="I13" s="71" t="s">
        <v>67</v>
      </c>
      <c r="J13" s="71" t="s">
        <v>67</v>
      </c>
    </row>
    <row r="14" spans="1:8" ht="12.75">
      <c r="A14" s="28" t="s">
        <v>150</v>
      </c>
      <c r="B14" s="28"/>
      <c r="C14" s="28"/>
      <c r="D14" s="26"/>
      <c r="E14" s="26"/>
      <c r="F14" s="26"/>
      <c r="G14" s="26"/>
      <c r="H14" s="26"/>
    </row>
    <row r="15" spans="1:34" s="28" customFormat="1" ht="12.75">
      <c r="A15" s="27" t="s">
        <v>139</v>
      </c>
      <c r="B15" s="61"/>
      <c r="C15" s="27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4:34" s="28" customFormat="1" ht="12.75"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2.75">
      <c r="A17" s="28"/>
      <c r="B17" s="28"/>
      <c r="C17" s="28"/>
      <c r="D17" s="29"/>
      <c r="E17" s="29"/>
      <c r="F17" s="29"/>
      <c r="G17" s="29"/>
      <c r="H17" s="2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2.75">
      <c r="A18" s="37" t="s">
        <v>142</v>
      </c>
      <c r="B18" s="37"/>
      <c r="C18" s="28"/>
      <c r="D18" s="29">
        <v>40000</v>
      </c>
      <c r="E18" s="29">
        <v>940</v>
      </c>
      <c r="F18" s="29">
        <v>784</v>
      </c>
      <c r="G18" s="29">
        <v>3242</v>
      </c>
      <c r="H18" s="29">
        <f>SUM(D18:G18)</f>
        <v>44966</v>
      </c>
      <c r="I18" s="32">
        <v>1002</v>
      </c>
      <c r="J18" s="32">
        <f>SUM(H18:I18)</f>
        <v>45968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2.75">
      <c r="A19" s="37"/>
      <c r="B19" s="37"/>
      <c r="C19" s="28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2.75">
      <c r="A20" s="28" t="s">
        <v>151</v>
      </c>
      <c r="B20" s="28"/>
      <c r="C20" s="28"/>
      <c r="D20" s="29">
        <v>0</v>
      </c>
      <c r="E20" s="29">
        <v>0</v>
      </c>
      <c r="F20" s="29">
        <v>0</v>
      </c>
      <c r="G20" s="12">
        <f>PL!H39</f>
        <v>-1038</v>
      </c>
      <c r="H20" s="12">
        <f>SUM(D20:G20)</f>
        <v>-1038</v>
      </c>
      <c r="I20" s="66">
        <f>-PL!H40</f>
        <v>-27</v>
      </c>
      <c r="J20" s="66">
        <f>SUM(H20:I20)</f>
        <v>-1065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2.75">
      <c r="A21" s="28"/>
      <c r="B21" s="28"/>
      <c r="C21" s="28"/>
      <c r="D21" s="29"/>
      <c r="E21" s="29"/>
      <c r="F21" s="29"/>
      <c r="G21" s="29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3" customFormat="1" ht="13.5" thickBot="1">
      <c r="A22" s="69" t="s">
        <v>143</v>
      </c>
      <c r="B22" s="49"/>
      <c r="C22" s="49"/>
      <c r="D22" s="50">
        <f aca="true" t="shared" si="0" ref="D22:J22">SUM(D18:D21)</f>
        <v>40000</v>
      </c>
      <c r="E22" s="50">
        <f t="shared" si="0"/>
        <v>940</v>
      </c>
      <c r="F22" s="50">
        <f t="shared" si="0"/>
        <v>784</v>
      </c>
      <c r="G22" s="50">
        <f t="shared" si="0"/>
        <v>2204</v>
      </c>
      <c r="H22" s="50">
        <f>SUM(H18:H21)</f>
        <v>43928</v>
      </c>
      <c r="I22" s="50">
        <f t="shared" si="0"/>
        <v>975</v>
      </c>
      <c r="J22" s="50">
        <f t="shared" si="0"/>
        <v>44903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3.5" thickTop="1">
      <c r="A23" s="28"/>
      <c r="B23" s="28"/>
      <c r="C23" s="28"/>
      <c r="D23" s="29"/>
      <c r="E23" s="29"/>
      <c r="F23" s="29"/>
      <c r="G23" s="29"/>
      <c r="H23" s="2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2.75">
      <c r="A24" s="28"/>
      <c r="B24" s="28"/>
      <c r="C24" s="28"/>
      <c r="D24" s="29"/>
      <c r="E24" s="29"/>
      <c r="F24" s="29"/>
      <c r="G24" s="29"/>
      <c r="H24" s="2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12.75">
      <c r="A25" s="28"/>
      <c r="B25" s="28"/>
      <c r="C25" s="28"/>
      <c r="D25" s="29"/>
      <c r="E25" s="29"/>
      <c r="F25" s="29"/>
      <c r="G25" s="29"/>
      <c r="H25" s="2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2.75">
      <c r="A26" s="28"/>
      <c r="B26" s="28"/>
      <c r="C26" s="28"/>
      <c r="D26" s="29"/>
      <c r="E26" s="29"/>
      <c r="F26" s="29"/>
      <c r="G26" s="29"/>
      <c r="H26" s="2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2.75">
      <c r="A27" s="28"/>
      <c r="B27" s="28"/>
      <c r="C27" s="28"/>
      <c r="D27" s="29"/>
      <c r="E27" s="29"/>
      <c r="F27" s="29"/>
      <c r="G27" s="29"/>
      <c r="H27" s="2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2.75">
      <c r="A28" s="56" t="s">
        <v>38</v>
      </c>
      <c r="B28" s="56"/>
      <c r="C28" s="37"/>
      <c r="D28" s="35"/>
      <c r="E28" s="35"/>
      <c r="F28" s="35"/>
      <c r="G28" s="35"/>
      <c r="H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8" ht="12.75">
      <c r="A29" s="56" t="s">
        <v>144</v>
      </c>
      <c r="B29" s="56"/>
      <c r="C29" s="56"/>
      <c r="D29" s="55"/>
      <c r="E29" s="55"/>
      <c r="F29" s="55"/>
      <c r="G29" s="55"/>
      <c r="H29" s="55"/>
    </row>
    <row r="30" spans="1:8" ht="12.75">
      <c r="A30" s="62"/>
      <c r="B30" s="62"/>
      <c r="C30" s="37"/>
      <c r="D30" s="55"/>
      <c r="E30" s="55"/>
      <c r="F30" s="55"/>
      <c r="G30" s="55"/>
      <c r="H30" s="55"/>
    </row>
    <row r="31" spans="1:8" ht="12.75">
      <c r="A31" s="37" t="s">
        <v>152</v>
      </c>
      <c r="B31" s="37"/>
      <c r="C31" s="37"/>
      <c r="D31" s="55"/>
      <c r="E31" s="55"/>
      <c r="F31" s="55"/>
      <c r="G31" s="55"/>
      <c r="H31" s="55"/>
    </row>
    <row r="32" spans="1:8" ht="12.75">
      <c r="A32" s="54" t="s">
        <v>145</v>
      </c>
      <c r="B32" s="27"/>
      <c r="C32" s="54"/>
      <c r="D32" s="55"/>
      <c r="E32" s="55"/>
      <c r="F32" s="55"/>
      <c r="G32" s="55"/>
      <c r="H32" s="55"/>
    </row>
    <row r="33" spans="1:8" ht="12.75">
      <c r="A33" s="37"/>
      <c r="B33" s="37"/>
      <c r="C33" s="37"/>
      <c r="D33" s="55"/>
      <c r="E33" s="55"/>
      <c r="F33" s="55"/>
      <c r="G33" s="55"/>
      <c r="H33" s="55"/>
    </row>
    <row r="34" spans="1:8" ht="12.75">
      <c r="A34" s="37"/>
      <c r="B34" s="37"/>
      <c r="C34" s="37"/>
      <c r="D34" s="55"/>
      <c r="E34" s="55"/>
      <c r="F34" s="55"/>
      <c r="G34" s="55"/>
      <c r="H34" s="55"/>
    </row>
    <row r="35" spans="1:34" ht="12.75">
      <c r="A35" s="37" t="s">
        <v>146</v>
      </c>
      <c r="B35" s="37"/>
      <c r="C35" s="37"/>
      <c r="D35" s="35">
        <v>40000</v>
      </c>
      <c r="E35" s="35">
        <v>940</v>
      </c>
      <c r="F35" s="35">
        <v>1030</v>
      </c>
      <c r="G35" s="35">
        <v>4974</v>
      </c>
      <c r="H35" s="35">
        <f>SUM(D35:G35)</f>
        <v>46944</v>
      </c>
      <c r="I35" s="32">
        <v>1006</v>
      </c>
      <c r="J35" s="32">
        <f>SUM(H35:I35)</f>
        <v>47950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2.75">
      <c r="A36" s="37"/>
      <c r="B36" s="37"/>
      <c r="C36" s="37"/>
      <c r="D36" s="35"/>
      <c r="E36" s="35"/>
      <c r="F36" s="35"/>
      <c r="G36" s="35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2.75">
      <c r="A37" s="37" t="s">
        <v>137</v>
      </c>
      <c r="B37" s="37"/>
      <c r="C37" s="37"/>
      <c r="D37" s="35">
        <v>0</v>
      </c>
      <c r="E37" s="35">
        <v>0</v>
      </c>
      <c r="F37" s="35">
        <v>0</v>
      </c>
      <c r="G37" s="84">
        <v>39</v>
      </c>
      <c r="H37" s="84">
        <f>SUM(D37:G37)</f>
        <v>39</v>
      </c>
      <c r="I37" s="66">
        <v>-1</v>
      </c>
      <c r="J37" s="32">
        <f>SUM(H37:I37)</f>
        <v>38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2.75">
      <c r="A38" s="37"/>
      <c r="B38" s="37"/>
      <c r="C38" s="37"/>
      <c r="D38" s="35"/>
      <c r="E38" s="35"/>
      <c r="F38" s="35"/>
      <c r="G38" s="35"/>
      <c r="H38" s="3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" customFormat="1" ht="13.5" thickBot="1">
      <c r="A39" s="60" t="s">
        <v>71</v>
      </c>
      <c r="B39" s="56" t="str">
        <f>A32</f>
        <v>30th June 2006</v>
      </c>
      <c r="C39" s="56"/>
      <c r="D39" s="57">
        <f>SUM(D35:D37)</f>
        <v>40000</v>
      </c>
      <c r="E39" s="57">
        <f>SUM(E35:E37)</f>
        <v>940</v>
      </c>
      <c r="F39" s="57">
        <f>SUM(F35:F37)</f>
        <v>1030</v>
      </c>
      <c r="G39" s="57">
        <f>SUM(G35:G37)</f>
        <v>5013</v>
      </c>
      <c r="H39" s="57">
        <f>SUM(H35:H37)</f>
        <v>46983</v>
      </c>
      <c r="I39" s="57">
        <f>SUM(I35:I38)</f>
        <v>1005</v>
      </c>
      <c r="J39" s="57">
        <f>SUM(J35:J38)</f>
        <v>47988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8" ht="13.5" thickTop="1">
      <c r="A40" s="37"/>
      <c r="B40" s="37"/>
      <c r="C40" s="37"/>
      <c r="D40" s="55"/>
      <c r="E40" s="55"/>
      <c r="F40" s="55"/>
      <c r="G40" s="55"/>
      <c r="H40" s="55"/>
    </row>
    <row r="41" spans="1:8" ht="12.75">
      <c r="A41" s="37"/>
      <c r="B41" s="37"/>
      <c r="C41" s="37"/>
      <c r="D41" s="55"/>
      <c r="E41" s="55"/>
      <c r="F41" s="55"/>
      <c r="G41" s="55"/>
      <c r="H41" s="55"/>
    </row>
    <row r="42" spans="1:8" ht="12.75">
      <c r="A42" s="37"/>
      <c r="B42" s="37"/>
      <c r="C42" s="37"/>
      <c r="D42" s="55"/>
      <c r="E42" s="55"/>
      <c r="F42" s="55"/>
      <c r="G42" s="55"/>
      <c r="H42" s="55"/>
    </row>
    <row r="43" spans="1:8" ht="12.75">
      <c r="A43" s="37"/>
      <c r="B43" s="37"/>
      <c r="C43" s="37"/>
      <c r="D43" s="55"/>
      <c r="E43" s="55"/>
      <c r="F43" s="55"/>
      <c r="G43" s="55"/>
      <c r="H43" s="55"/>
    </row>
    <row r="44" spans="1:8" ht="12.75">
      <c r="A44" s="37"/>
      <c r="B44" s="37"/>
      <c r="C44" s="37"/>
      <c r="D44" s="55"/>
      <c r="E44" s="55"/>
      <c r="F44" s="55"/>
      <c r="G44" s="55"/>
      <c r="H44" s="55"/>
    </row>
    <row r="45" spans="1:8" ht="12.75">
      <c r="A45" s="37"/>
      <c r="B45" s="37"/>
      <c r="C45" s="37"/>
      <c r="D45" s="55"/>
      <c r="E45" s="55"/>
      <c r="F45" s="55"/>
      <c r="G45" s="55"/>
      <c r="H45" s="55"/>
    </row>
    <row r="46" spans="1:8" ht="12.75">
      <c r="A46" s="37"/>
      <c r="B46" s="37"/>
      <c r="C46" s="37"/>
      <c r="D46" s="55"/>
      <c r="E46" s="55"/>
      <c r="F46" s="55"/>
      <c r="G46" s="55"/>
      <c r="H46" s="55"/>
    </row>
    <row r="47" spans="1:8" ht="12.75">
      <c r="A47" s="37"/>
      <c r="B47" s="37"/>
      <c r="C47" s="37"/>
      <c r="D47" s="55"/>
      <c r="E47" s="55"/>
      <c r="F47" s="55"/>
      <c r="G47" s="55"/>
      <c r="H47" s="55"/>
    </row>
    <row r="48" spans="1:1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.75">
      <c r="A59" s="52" t="s">
        <v>44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2.75">
      <c r="A60" s="3" t="s">
        <v>154</v>
      </c>
      <c r="B60" s="5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ht="12.75">
      <c r="B61" s="3"/>
    </row>
    <row r="62" ht="12.75">
      <c r="H62" s="8" t="s">
        <v>162</v>
      </c>
    </row>
  </sheetData>
  <mergeCells count="1">
    <mergeCell ref="D10:H1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M28" sqref="M28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2" customWidth="1"/>
    <col min="5" max="5" width="10.7109375" style="32" customWidth="1"/>
    <col min="6" max="6" width="17.57421875" style="31" customWidth="1"/>
    <col min="7" max="7" width="8.8515625" style="36" hidden="1" customWidth="1"/>
    <col min="8" max="8" width="14.00390625" style="31" hidden="1" customWidth="1"/>
    <col min="9" max="10" width="9.140625" style="1" hidden="1" customWidth="1"/>
    <col min="11" max="11" width="0" style="1" hidden="1" customWidth="1"/>
    <col min="12" max="16384" width="9.140625" style="1" customWidth="1"/>
  </cols>
  <sheetData>
    <row r="1" spans="1:6" s="67" customFormat="1" ht="16.5">
      <c r="A1" s="15" t="str">
        <f>PL!A1</f>
        <v>GSB GROUP BERHAD (FORMERLY KNOWN AS SM SUMMIT HOLDINGS BHD) </v>
      </c>
      <c r="D1" s="110"/>
      <c r="E1" s="111"/>
      <c r="F1" s="111"/>
    </row>
    <row r="2" spans="1:6" s="105" customFormat="1" ht="16.5">
      <c r="A2" s="103" t="s">
        <v>131</v>
      </c>
      <c r="D2" s="112"/>
      <c r="E2" s="113"/>
      <c r="F2" s="113"/>
    </row>
    <row r="3" spans="1:6" s="67" customFormat="1" ht="12.75">
      <c r="A3" s="5" t="s">
        <v>34</v>
      </c>
      <c r="D3" s="110"/>
      <c r="E3" s="111"/>
      <c r="F3" s="111"/>
    </row>
    <row r="4" spans="1:6" s="67" customFormat="1" ht="12.75">
      <c r="A4" s="5"/>
      <c r="D4" s="110"/>
      <c r="E4" s="111"/>
      <c r="F4" s="111"/>
    </row>
    <row r="5" spans="1:6" s="67" customFormat="1" ht="12.75">
      <c r="A5" s="5"/>
      <c r="D5" s="110"/>
      <c r="E5" s="111"/>
      <c r="F5" s="111"/>
    </row>
    <row r="6" ht="12.75">
      <c r="A6" s="3" t="s">
        <v>74</v>
      </c>
    </row>
    <row r="7" spans="1:2" ht="12.75">
      <c r="A7" s="3" t="str">
        <f>'CF-CIE'!A7</f>
        <v>For the Period Ended 30th June 2007</v>
      </c>
      <c r="B7" s="3"/>
    </row>
    <row r="8" ht="12.75">
      <c r="H8" s="29"/>
    </row>
    <row r="9" spans="4:8" s="3" customFormat="1" ht="12.75">
      <c r="D9" s="34" t="s">
        <v>155</v>
      </c>
      <c r="E9" s="51"/>
      <c r="F9" s="34" t="s">
        <v>155</v>
      </c>
      <c r="G9" s="79"/>
      <c r="H9" s="39"/>
    </row>
    <row r="10" spans="4:8" s="3" customFormat="1" ht="12.75">
      <c r="D10" s="93">
        <f>PL!D13</f>
        <v>39263</v>
      </c>
      <c r="E10" s="81"/>
      <c r="F10" s="80">
        <v>38898</v>
      </c>
      <c r="G10" s="79"/>
      <c r="H10" s="82"/>
    </row>
    <row r="11" spans="4:8" s="3" customFormat="1" ht="12.75">
      <c r="D11" s="58" t="s">
        <v>67</v>
      </c>
      <c r="E11" s="51"/>
      <c r="F11" s="34" t="s">
        <v>67</v>
      </c>
      <c r="G11" s="79"/>
      <c r="H11" s="39"/>
    </row>
    <row r="12" spans="4:8" s="3" customFormat="1" ht="12.75" hidden="1">
      <c r="D12" s="58"/>
      <c r="E12" s="51"/>
      <c r="F12" s="34"/>
      <c r="G12" s="79"/>
      <c r="H12" s="39"/>
    </row>
    <row r="13" spans="4:8" ht="12.75">
      <c r="D13" s="53"/>
      <c r="H13" s="29"/>
    </row>
    <row r="14" spans="1:14" ht="12.75">
      <c r="A14" s="1" t="s">
        <v>156</v>
      </c>
      <c r="D14" s="102">
        <f>PL!H30</f>
        <v>-1058</v>
      </c>
      <c r="F14" s="84">
        <f>PL!J30</f>
        <v>34</v>
      </c>
      <c r="H14" s="29" t="s">
        <v>32</v>
      </c>
      <c r="M14" s="65"/>
      <c r="N14" s="65"/>
    </row>
    <row r="15" spans="4:8" ht="12.75">
      <c r="D15" s="53"/>
      <c r="H15" s="29"/>
    </row>
    <row r="16" spans="1:8" ht="12.75">
      <c r="A16" s="99" t="s">
        <v>45</v>
      </c>
      <c r="D16" s="91"/>
      <c r="F16" s="33"/>
      <c r="H16" s="29" t="s">
        <v>24</v>
      </c>
    </row>
    <row r="17" spans="1:13" ht="12.75" hidden="1">
      <c r="A17" s="37" t="s">
        <v>129</v>
      </c>
      <c r="D17" s="94">
        <v>0</v>
      </c>
      <c r="F17" s="85">
        <v>0</v>
      </c>
      <c r="H17" s="29"/>
      <c r="K17" s="65"/>
      <c r="L17" s="65"/>
      <c r="M17" s="65"/>
    </row>
    <row r="18" spans="1:13" ht="12.75" hidden="1">
      <c r="A18" s="37" t="s">
        <v>97</v>
      </c>
      <c r="D18" s="95">
        <v>0</v>
      </c>
      <c r="F18" s="86">
        <v>0</v>
      </c>
      <c r="H18" s="29"/>
      <c r="K18" s="65"/>
      <c r="M18" s="65"/>
    </row>
    <row r="19" spans="1:13" ht="12.75">
      <c r="A19" s="37" t="s">
        <v>46</v>
      </c>
      <c r="D19" s="95">
        <v>1086</v>
      </c>
      <c r="F19" s="86">
        <v>1102</v>
      </c>
      <c r="H19" s="29"/>
      <c r="M19" s="65"/>
    </row>
    <row r="20" spans="1:13" ht="12.75" hidden="1">
      <c r="A20" s="37" t="s">
        <v>159</v>
      </c>
      <c r="D20" s="95">
        <v>0</v>
      </c>
      <c r="F20" s="86">
        <v>0</v>
      </c>
      <c r="H20" s="29"/>
      <c r="M20" s="65"/>
    </row>
    <row r="21" spans="1:13" ht="12.75" hidden="1">
      <c r="A21" s="37" t="s">
        <v>49</v>
      </c>
      <c r="D21" s="95">
        <v>0</v>
      </c>
      <c r="F21" s="86">
        <v>0</v>
      </c>
      <c r="H21" s="29"/>
      <c r="K21" s="65"/>
      <c r="M21" s="65"/>
    </row>
    <row r="22" spans="1:13" ht="12.75">
      <c r="A22" s="37" t="s">
        <v>48</v>
      </c>
      <c r="D22" s="95">
        <v>52</v>
      </c>
      <c r="F22" s="86">
        <v>89</v>
      </c>
      <c r="H22" s="29"/>
      <c r="I22" s="1" t="s">
        <v>3</v>
      </c>
      <c r="K22" s="65"/>
      <c r="M22" s="65"/>
    </row>
    <row r="23" spans="1:13" ht="12.75">
      <c r="A23" s="37" t="s">
        <v>98</v>
      </c>
      <c r="D23" s="95">
        <v>0</v>
      </c>
      <c r="F23" s="86">
        <v>-38</v>
      </c>
      <c r="H23" s="29"/>
      <c r="M23" s="65"/>
    </row>
    <row r="24" spans="1:13" ht="12.75">
      <c r="A24" s="37" t="s">
        <v>127</v>
      </c>
      <c r="D24" s="95">
        <f>-PL!H27</f>
        <v>76</v>
      </c>
      <c r="F24" s="86">
        <v>0</v>
      </c>
      <c r="H24" s="29"/>
      <c r="I24" s="1" t="s">
        <v>20</v>
      </c>
      <c r="M24" s="65"/>
    </row>
    <row r="25" spans="1:13" ht="12.75">
      <c r="A25" s="37" t="s">
        <v>47</v>
      </c>
      <c r="D25" s="96">
        <v>-36</v>
      </c>
      <c r="F25" s="87">
        <v>-23</v>
      </c>
      <c r="H25" s="29"/>
      <c r="M25" s="65"/>
    </row>
    <row r="26" spans="4:13" ht="12.75">
      <c r="D26" s="35">
        <f>SUM(D17:D25)</f>
        <v>1178</v>
      </c>
      <c r="F26" s="29">
        <f>SUM(F17:F25)</f>
        <v>1130</v>
      </c>
      <c r="H26" s="29"/>
      <c r="I26" s="1" t="s">
        <v>8</v>
      </c>
      <c r="M26" s="65"/>
    </row>
    <row r="27" spans="4:13" ht="12.75">
      <c r="D27" s="91"/>
      <c r="F27" s="33"/>
      <c r="H27" s="29"/>
      <c r="I27" s="1" t="s">
        <v>80</v>
      </c>
      <c r="M27" s="65"/>
    </row>
    <row r="28" spans="1:13" ht="12.75">
      <c r="A28" s="1" t="s">
        <v>50</v>
      </c>
      <c r="D28" s="53">
        <f>+D14+D26</f>
        <v>120</v>
      </c>
      <c r="F28" s="31">
        <f>+F14+F26</f>
        <v>1164</v>
      </c>
      <c r="H28" s="29"/>
      <c r="I28" s="1" t="s">
        <v>6</v>
      </c>
      <c r="M28" s="65"/>
    </row>
    <row r="29" spans="4:13" ht="12.75">
      <c r="D29" s="53"/>
      <c r="H29" s="29"/>
      <c r="I29" s="1" t="s">
        <v>22</v>
      </c>
      <c r="M29" s="65"/>
    </row>
    <row r="30" spans="1:13" ht="12.75">
      <c r="A30" s="99" t="s">
        <v>51</v>
      </c>
      <c r="D30" s="53"/>
      <c r="I30" s="1" t="s">
        <v>16</v>
      </c>
      <c r="M30" s="65"/>
    </row>
    <row r="31" spans="1:13" ht="12.75">
      <c r="A31" s="1" t="s">
        <v>52</v>
      </c>
      <c r="D31" s="94">
        <f>'BS'!G28-'BS'!E28</f>
        <v>-660</v>
      </c>
      <c r="F31" s="85">
        <v>769</v>
      </c>
      <c r="H31" s="48"/>
      <c r="K31" s="65"/>
      <c r="M31" s="65"/>
    </row>
    <row r="32" spans="1:13" ht="12.75">
      <c r="A32" s="1" t="s">
        <v>53</v>
      </c>
      <c r="B32" s="65"/>
      <c r="D32" s="95">
        <f>-'BS'!E30-'BS'!E31+'BS'!G30+'BS'!G31-D23-1</f>
        <v>-3500</v>
      </c>
      <c r="F32" s="86">
        <v>-2881</v>
      </c>
      <c r="H32" s="48"/>
      <c r="M32" s="65"/>
    </row>
    <row r="33" spans="1:13" ht="12.75">
      <c r="A33" s="1" t="s">
        <v>54</v>
      </c>
      <c r="D33" s="96">
        <f>'BS'!E38+'BS'!E39-'BS'!G38-'BS'!G39</f>
        <v>2189</v>
      </c>
      <c r="F33" s="87">
        <v>-905</v>
      </c>
      <c r="H33" s="48" t="s">
        <v>23</v>
      </c>
      <c r="K33" s="65"/>
      <c r="M33" s="65"/>
    </row>
    <row r="34" spans="1:13" ht="12.75" hidden="1">
      <c r="A34" s="1" t="s">
        <v>55</v>
      </c>
      <c r="C34" s="59"/>
      <c r="D34" s="96">
        <f>-125.687+125.687</f>
        <v>0</v>
      </c>
      <c r="E34" s="59"/>
      <c r="F34" s="87">
        <v>0</v>
      </c>
      <c r="H34" s="48"/>
      <c r="M34" s="65"/>
    </row>
    <row r="35" spans="3:13" ht="12.75">
      <c r="C35" s="65"/>
      <c r="D35" s="97">
        <f>SUM(D31:D34)</f>
        <v>-1971</v>
      </c>
      <c r="F35" s="88">
        <f>SUM(F31:F34)</f>
        <v>-3017</v>
      </c>
      <c r="H35" s="48"/>
      <c r="M35" s="65"/>
    </row>
    <row r="36" spans="4:13" ht="12.75">
      <c r="D36" s="53"/>
      <c r="H36" s="48"/>
      <c r="M36" s="65"/>
    </row>
    <row r="37" spans="1:13" ht="12.75">
      <c r="A37" s="1" t="s">
        <v>128</v>
      </c>
      <c r="D37" s="18">
        <f>+D28+D35</f>
        <v>-1851</v>
      </c>
      <c r="E37" s="66"/>
      <c r="F37" s="10">
        <f>+F28+F35</f>
        <v>-1853</v>
      </c>
      <c r="H37" s="29" t="s">
        <v>10</v>
      </c>
      <c r="M37" s="65"/>
    </row>
    <row r="38" spans="4:13" ht="12.75">
      <c r="D38" s="53"/>
      <c r="H38" s="29" t="s">
        <v>11</v>
      </c>
      <c r="M38" s="65"/>
    </row>
    <row r="39" spans="1:13" ht="12.75">
      <c r="A39" s="1" t="s">
        <v>56</v>
      </c>
      <c r="D39" s="97">
        <f>-D22</f>
        <v>-52</v>
      </c>
      <c r="F39" s="88">
        <f>-F22</f>
        <v>-89</v>
      </c>
      <c r="H39" s="29"/>
      <c r="I39" s="1" t="s">
        <v>12</v>
      </c>
      <c r="M39" s="65"/>
    </row>
    <row r="40" spans="1:13" ht="12.75">
      <c r="A40" s="1" t="s">
        <v>148</v>
      </c>
      <c r="D40" s="97">
        <v>12</v>
      </c>
      <c r="F40" s="88">
        <v>0</v>
      </c>
      <c r="H40" s="29"/>
      <c r="M40" s="65"/>
    </row>
    <row r="41" spans="1:13" ht="12.75">
      <c r="A41" s="1" t="s">
        <v>57</v>
      </c>
      <c r="D41" s="97">
        <v>0</v>
      </c>
      <c r="F41" s="88">
        <v>-75</v>
      </c>
      <c r="H41" s="29"/>
      <c r="M41" s="65"/>
    </row>
    <row r="42" spans="4:13" ht="12.75" hidden="1">
      <c r="D42" s="53"/>
      <c r="H42" s="29"/>
      <c r="I42" s="1" t="s">
        <v>14</v>
      </c>
      <c r="M42" s="65"/>
    </row>
    <row r="43" spans="1:13" ht="12.75">
      <c r="A43" s="1" t="s">
        <v>58</v>
      </c>
      <c r="D43" s="98">
        <f>SUM(D37:D42)</f>
        <v>-1891</v>
      </c>
      <c r="F43" s="117">
        <f>SUM(F37:F42)</f>
        <v>-2017</v>
      </c>
      <c r="H43" s="29"/>
      <c r="M43" s="65"/>
    </row>
    <row r="44" spans="4:13" ht="12.75">
      <c r="D44" s="53"/>
      <c r="H44" s="29" t="s">
        <v>9</v>
      </c>
      <c r="M44" s="65"/>
    </row>
    <row r="45" spans="1:13" ht="12.75">
      <c r="A45" s="99" t="s">
        <v>59</v>
      </c>
      <c r="D45" s="53"/>
      <c r="H45" s="29"/>
      <c r="M45" s="65"/>
    </row>
    <row r="46" spans="1:13" ht="12.75">
      <c r="A46" s="1" t="s">
        <v>99</v>
      </c>
      <c r="D46" s="94">
        <v>-38</v>
      </c>
      <c r="F46" s="85">
        <v>-667</v>
      </c>
      <c r="H46" s="29" t="s">
        <v>15</v>
      </c>
      <c r="L46" s="65"/>
      <c r="M46" s="65"/>
    </row>
    <row r="47" spans="1:13" ht="12.75" hidden="1">
      <c r="A47" s="1" t="s">
        <v>96</v>
      </c>
      <c r="D47" s="95">
        <v>0</v>
      </c>
      <c r="F47" s="86">
        <v>0</v>
      </c>
      <c r="H47" s="29"/>
      <c r="M47" s="65"/>
    </row>
    <row r="48" spans="1:13" ht="12.75">
      <c r="A48" s="1" t="s">
        <v>102</v>
      </c>
      <c r="D48" s="95">
        <v>-218</v>
      </c>
      <c r="F48" s="86">
        <v>-379</v>
      </c>
      <c r="H48" s="29"/>
      <c r="M48" s="65"/>
    </row>
    <row r="49" spans="1:13" ht="12.75">
      <c r="A49" s="1" t="s">
        <v>126</v>
      </c>
      <c r="D49" s="95">
        <v>-200</v>
      </c>
      <c r="F49" s="86">
        <v>0</v>
      </c>
      <c r="H49" s="29"/>
      <c r="M49" s="65"/>
    </row>
    <row r="50" spans="1:13" ht="12.75" hidden="1">
      <c r="A50" s="1" t="s">
        <v>135</v>
      </c>
      <c r="D50" s="95">
        <v>0</v>
      </c>
      <c r="F50" s="86">
        <v>0</v>
      </c>
      <c r="H50" s="29"/>
      <c r="M50" s="65"/>
    </row>
    <row r="51" spans="1:13" ht="12.75" hidden="1">
      <c r="A51" s="1" t="s">
        <v>103</v>
      </c>
      <c r="D51" s="95">
        <v>0</v>
      </c>
      <c r="F51" s="86">
        <v>0</v>
      </c>
      <c r="H51" s="29"/>
      <c r="M51" s="65"/>
    </row>
    <row r="52" spans="1:13" ht="12.75">
      <c r="A52" s="37" t="s">
        <v>60</v>
      </c>
      <c r="D52" s="96">
        <f>-D25</f>
        <v>36</v>
      </c>
      <c r="F52" s="87">
        <f>-F25</f>
        <v>23</v>
      </c>
      <c r="I52" s="1" t="s">
        <v>16</v>
      </c>
      <c r="M52" s="65"/>
    </row>
    <row r="53" spans="1:13" ht="12.75">
      <c r="A53" s="1" t="s">
        <v>100</v>
      </c>
      <c r="D53" s="97">
        <f>SUM(D46:D52)</f>
        <v>-420</v>
      </c>
      <c r="F53" s="88">
        <f>SUM(F46:F52)</f>
        <v>-1023</v>
      </c>
      <c r="H53" s="29"/>
      <c r="I53" s="1" t="s">
        <v>25</v>
      </c>
      <c r="M53" s="65"/>
    </row>
    <row r="54" spans="4:13" ht="12.75">
      <c r="D54" s="53"/>
      <c r="H54" s="29"/>
      <c r="M54" s="65"/>
    </row>
    <row r="55" spans="1:13" ht="12.75">
      <c r="A55" s="99" t="s">
        <v>61</v>
      </c>
      <c r="D55" s="53"/>
      <c r="H55" s="29"/>
      <c r="M55" s="65"/>
    </row>
    <row r="56" spans="1:13" ht="12.75">
      <c r="A56" s="1" t="s">
        <v>157</v>
      </c>
      <c r="D56" s="94">
        <f>133-413</f>
        <v>-280</v>
      </c>
      <c r="F56" s="85">
        <v>42</v>
      </c>
      <c r="H56" s="29"/>
      <c r="M56" s="65"/>
    </row>
    <row r="57" spans="1:13" ht="12.75" hidden="1">
      <c r="A57" s="1" t="s">
        <v>136</v>
      </c>
      <c r="D57" s="95">
        <v>0</v>
      </c>
      <c r="F57" s="86">
        <v>0</v>
      </c>
      <c r="H57" s="29"/>
      <c r="M57" s="65"/>
    </row>
    <row r="58" spans="1:13" ht="12.75">
      <c r="A58" s="1" t="s">
        <v>133</v>
      </c>
      <c r="D58" s="95">
        <v>-348</v>
      </c>
      <c r="F58" s="86">
        <v>0</v>
      </c>
      <c r="H58" s="29"/>
      <c r="M58" s="65"/>
    </row>
    <row r="59" spans="1:13" ht="12.75" hidden="1">
      <c r="A59" s="1" t="s">
        <v>132</v>
      </c>
      <c r="D59" s="104">
        <v>0</v>
      </c>
      <c r="F59" s="86">
        <v>0</v>
      </c>
      <c r="H59" s="29"/>
      <c r="M59" s="65"/>
    </row>
    <row r="60" spans="1:13" ht="12.75">
      <c r="A60" s="1" t="s">
        <v>108</v>
      </c>
      <c r="D60" s="96">
        <v>-95</v>
      </c>
      <c r="F60" s="87">
        <v>127</v>
      </c>
      <c r="H60" s="29"/>
      <c r="M60" s="65"/>
    </row>
    <row r="61" spans="1:13" ht="12.75" hidden="1">
      <c r="A61" s="1" t="s">
        <v>76</v>
      </c>
      <c r="D61" s="95">
        <v>0</v>
      </c>
      <c r="E61" s="83"/>
      <c r="F61" s="86">
        <v>0</v>
      </c>
      <c r="H61" s="29"/>
      <c r="M61" s="65"/>
    </row>
    <row r="62" spans="1:13" ht="12.75" hidden="1">
      <c r="A62" s="1" t="s">
        <v>77</v>
      </c>
      <c r="D62" s="95">
        <v>0</v>
      </c>
      <c r="E62" s="83"/>
      <c r="F62" s="86">
        <v>0</v>
      </c>
      <c r="H62" s="29"/>
      <c r="M62" s="65"/>
    </row>
    <row r="63" spans="1:13" ht="12.75" hidden="1">
      <c r="A63" s="1" t="s">
        <v>78</v>
      </c>
      <c r="D63" s="95">
        <v>0</v>
      </c>
      <c r="F63" s="86">
        <v>0</v>
      </c>
      <c r="H63" s="29"/>
      <c r="M63" s="65"/>
    </row>
    <row r="64" spans="1:13" ht="12.75" hidden="1">
      <c r="A64" s="1" t="s">
        <v>62</v>
      </c>
      <c r="D64" s="96">
        <v>0</v>
      </c>
      <c r="E64" s="59"/>
      <c r="F64" s="87">
        <v>0</v>
      </c>
      <c r="H64" s="29"/>
      <c r="M64" s="65"/>
    </row>
    <row r="65" spans="1:13" ht="12.75">
      <c r="A65" s="1" t="s">
        <v>101</v>
      </c>
      <c r="D65" s="97">
        <f>SUM(D56:D64)</f>
        <v>-723</v>
      </c>
      <c r="F65" s="88">
        <f>SUM(F56:F64)</f>
        <v>169</v>
      </c>
      <c r="H65" s="29"/>
      <c r="M65" s="65"/>
    </row>
    <row r="66" spans="4:13" ht="12.75">
      <c r="D66" s="53"/>
      <c r="H66" s="29"/>
      <c r="M66" s="65"/>
    </row>
    <row r="67" spans="1:13" ht="12.75">
      <c r="A67" s="1" t="s">
        <v>63</v>
      </c>
      <c r="D67" s="97">
        <f>+D43+D53+D65</f>
        <v>-3034</v>
      </c>
      <c r="F67" s="10">
        <f>+F43+F53+F65</f>
        <v>-2871</v>
      </c>
      <c r="H67" s="29"/>
      <c r="M67" s="65"/>
    </row>
    <row r="68" spans="3:13" ht="12.75">
      <c r="C68" s="32"/>
      <c r="D68" s="53"/>
      <c r="H68" s="29"/>
      <c r="M68" s="65"/>
    </row>
    <row r="69" spans="1:13" ht="12.75">
      <c r="A69" s="1" t="s">
        <v>120</v>
      </c>
      <c r="D69" s="53">
        <v>2352</v>
      </c>
      <c r="F69" s="31">
        <v>4211</v>
      </c>
      <c r="H69" s="29"/>
      <c r="M69" s="65"/>
    </row>
    <row r="70" spans="4:13" ht="12.75">
      <c r="D70" s="53"/>
      <c r="H70" s="29"/>
      <c r="M70" s="65"/>
    </row>
    <row r="71" spans="1:13" ht="12.75">
      <c r="A71" s="1" t="s">
        <v>121</v>
      </c>
      <c r="D71" s="118">
        <f>SUM(D67:D69)</f>
        <v>-682</v>
      </c>
      <c r="F71" s="38">
        <f>SUM(F67:F69)</f>
        <v>1340</v>
      </c>
      <c r="H71" s="29"/>
      <c r="M71" s="65"/>
    </row>
    <row r="72" spans="8:13" ht="12.75">
      <c r="H72" s="29"/>
      <c r="M72" s="65"/>
    </row>
    <row r="73" spans="6:8" ht="12.75">
      <c r="F73" s="114"/>
      <c r="H73" s="115"/>
    </row>
    <row r="74" spans="6:8" ht="12.75">
      <c r="F74" s="114"/>
      <c r="H74" s="115"/>
    </row>
    <row r="75" spans="6:8" ht="12.75">
      <c r="F75" s="114"/>
      <c r="H75" s="115"/>
    </row>
    <row r="76" spans="6:8" ht="12.75">
      <c r="F76" s="114"/>
      <c r="H76" s="115"/>
    </row>
    <row r="77" spans="6:8" ht="12.75">
      <c r="F77" s="114"/>
      <c r="H77" s="115"/>
    </row>
    <row r="78" spans="6:8" ht="12.75">
      <c r="F78" s="114"/>
      <c r="H78" s="115"/>
    </row>
    <row r="79" spans="1:8" ht="12.75">
      <c r="A79" s="3" t="s">
        <v>64</v>
      </c>
      <c r="F79" s="116"/>
      <c r="H79" s="116"/>
    </row>
    <row r="80" spans="1:6" ht="12.75">
      <c r="A80" s="3" t="s">
        <v>149</v>
      </c>
      <c r="F80" s="17" t="s">
        <v>163</v>
      </c>
    </row>
    <row r="81" ht="12.75"/>
    <row r="82" spans="1:4" ht="12.75">
      <c r="A82" s="4"/>
      <c r="D82" s="31"/>
    </row>
    <row r="83" ht="12.75">
      <c r="F83" s="92"/>
    </row>
    <row r="84" ht="12.75">
      <c r="F84" s="32"/>
    </row>
    <row r="86" ht="12.75"/>
    <row r="101" ht="12.75"/>
    <row r="102" ht="12.75"/>
    <row r="103" ht="12.75"/>
    <row r="104" ht="12.75"/>
  </sheetData>
  <printOptions horizontalCentered="1"/>
  <pageMargins left="0.75" right="0.5" top="0.75" bottom="0.34" header="0.5" footer="0.22"/>
  <pageSetup fitToHeight="1" fitToWidth="1" horizontalDpi="180" verticalDpi="18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Symphony</cp:lastModifiedBy>
  <cp:lastPrinted>2007-08-28T07:09:50Z</cp:lastPrinted>
  <dcterms:created xsi:type="dcterms:W3CDTF">1999-10-15T08:00:31Z</dcterms:created>
  <dcterms:modified xsi:type="dcterms:W3CDTF">2007-08-29T07:14:58Z</dcterms:modified>
  <cp:category/>
  <cp:version/>
  <cp:contentType/>
  <cp:contentStatus/>
</cp:coreProperties>
</file>