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65251" windowWidth="7890" windowHeight="8835" firstSheet="4" activeTab="7"/>
  </bookViews>
  <sheets>
    <sheet name="000000" sheetId="1" state="veryHidden" r:id="rId1"/>
    <sheet name="100000" sheetId="2" state="veryHidden" r:id="rId2"/>
    <sheet name="200000" sheetId="3" state="veryHidden" r:id="rId3"/>
    <sheet name="300000" sheetId="4" state="veryHidden" r:id="rId4"/>
    <sheet name="PL" sheetId="5" r:id="rId5"/>
    <sheet name="BS" sheetId="6" r:id="rId6"/>
    <sheet name="CF-CIE" sheetId="7" r:id="rId7"/>
    <sheet name="CF-stmt" sheetId="8" r:id="rId8"/>
  </sheets>
  <definedNames>
    <definedName name="_xlnm.Print_Area" localSheetId="5">'BS'!$A$1:$H$67</definedName>
    <definedName name="_xlnm.Print_Area" localSheetId="7">'CF-stmt'!$A$1:$H$77</definedName>
  </definedNames>
  <calcPr fullCalcOnLoad="1"/>
</workbook>
</file>

<file path=xl/comments8.xml><?xml version="1.0" encoding="utf-8"?>
<comments xmlns="http://schemas.openxmlformats.org/spreadsheetml/2006/main">
  <authors>
    <author>Summit CD</author>
    <author>Lin Kim Joo</author>
  </authors>
  <commentList>
    <comment ref="A83" authorId="0">
      <text>
        <r>
          <rPr>
            <sz val="8"/>
            <rFont val="Tahoma"/>
            <family val="0"/>
          </rPr>
          <t xml:space="preserve">Note:
Deposit with licensed banks amounting to RM 308,817 
(2002 : RM 308,817) 
</t>
        </r>
      </text>
    </comment>
    <comment ref="D40" authorId="1">
      <text>
        <r>
          <rPr>
            <b/>
            <sz val="8"/>
            <rFont val="Tahoma"/>
            <family val="0"/>
          </rPr>
          <t>Lin Kim Joo:</t>
        </r>
        <r>
          <rPr>
            <sz val="8"/>
            <rFont val="Tahoma"/>
            <family val="0"/>
          </rPr>
          <t xml:space="preserve">
actual payment. Monthly tax installment + year end tax payment</t>
        </r>
      </text>
    </comment>
  </commentList>
</comments>
</file>

<file path=xl/sharedStrings.xml><?xml version="1.0" encoding="utf-8"?>
<sst xmlns="http://schemas.openxmlformats.org/spreadsheetml/2006/main" count="209" uniqueCount="161">
  <si>
    <t>Taxation</t>
  </si>
  <si>
    <t>Long Term Investments</t>
  </si>
  <si>
    <t>Current Assets</t>
  </si>
  <si>
    <t>Stocks</t>
  </si>
  <si>
    <t>Trade Debtors</t>
  </si>
  <si>
    <t>Current Liabilities</t>
  </si>
  <si>
    <t>Short Term Borrowings</t>
  </si>
  <si>
    <t>Trade Creditors</t>
  </si>
  <si>
    <t>Other Creditors</t>
  </si>
  <si>
    <t>Shareholders' Funds</t>
  </si>
  <si>
    <t>Share Capital</t>
  </si>
  <si>
    <t>Reserves</t>
  </si>
  <si>
    <t>Share Premium</t>
  </si>
  <si>
    <t>Revaluation Reserve</t>
  </si>
  <si>
    <t>Retained Profit</t>
  </si>
  <si>
    <t>Minority Interests</t>
  </si>
  <si>
    <t>Hire Purchase Creditors</t>
  </si>
  <si>
    <t>N/A</t>
  </si>
  <si>
    <t>(Audited)</t>
  </si>
  <si>
    <t>Cash and Bank Balances</t>
  </si>
  <si>
    <t>Others Debtors, Deposits and Prepayment</t>
  </si>
  <si>
    <t>Deposit with Licensed Banks</t>
  </si>
  <si>
    <t>Proposed Dividends</t>
  </si>
  <si>
    <t xml:space="preserve">Net Current Assets </t>
  </si>
  <si>
    <t>Goodwill on consolidation</t>
  </si>
  <si>
    <t>Deferred taxation</t>
  </si>
  <si>
    <t>Revenue</t>
  </si>
  <si>
    <t>Operating expenses</t>
  </si>
  <si>
    <t>Finance costs</t>
  </si>
  <si>
    <t>Minority interest</t>
  </si>
  <si>
    <t>Long Term Liabilities</t>
  </si>
  <si>
    <t>Borrowings</t>
  </si>
  <si>
    <t>Property, Plant &amp; Equipment</t>
  </si>
  <si>
    <t xml:space="preserve">   Fully diluted</t>
  </si>
  <si>
    <t>(Incorporated in Malaysia)</t>
  </si>
  <si>
    <t>(The Condensed Consolidated Income Statements should be read in conjunction with the</t>
  </si>
  <si>
    <t>Individual Quarter</t>
  </si>
  <si>
    <t>Cumulative Quarter</t>
  </si>
  <si>
    <t>Condensed Consolidated Statements of Changes in Equity</t>
  </si>
  <si>
    <t>Share</t>
  </si>
  <si>
    <t>Revaluation</t>
  </si>
  <si>
    <t>Premium</t>
  </si>
  <si>
    <t>Reserve</t>
  </si>
  <si>
    <t>Total</t>
  </si>
  <si>
    <t>(The Condensed Consolidated Statements of Changes in Equity should be read in conjunction</t>
  </si>
  <si>
    <t>Adjustment for non-cash flow:-</t>
  </si>
  <si>
    <t xml:space="preserve">   Depreciation of fixed assets</t>
  </si>
  <si>
    <t xml:space="preserve">   Interest income</t>
  </si>
  <si>
    <t xml:space="preserve">   Interest expense</t>
  </si>
  <si>
    <t xml:space="preserve">   Amortisation of goodwill</t>
  </si>
  <si>
    <t>Operating profit before changes in working capital</t>
  </si>
  <si>
    <t>Changes in working capital</t>
  </si>
  <si>
    <t xml:space="preserve">   Inventories</t>
  </si>
  <si>
    <t xml:space="preserve">   Receivables</t>
  </si>
  <si>
    <t xml:space="preserve">   Payables</t>
  </si>
  <si>
    <t xml:space="preserve">   Intercompany</t>
  </si>
  <si>
    <t>Interest paid</t>
  </si>
  <si>
    <t>Income tax paid</t>
  </si>
  <si>
    <t>Net cash flows from operating activities</t>
  </si>
  <si>
    <t>Investing Activities</t>
  </si>
  <si>
    <t xml:space="preserve">   Interest received</t>
  </si>
  <si>
    <t>Financing Activities</t>
  </si>
  <si>
    <t xml:space="preserve">   Advances to subsidiary / (repayment to holding co)</t>
  </si>
  <si>
    <t>Net change in Cash &amp; Cash Equivalents</t>
  </si>
  <si>
    <t>(The Condensed Consolidated Cash Flow Statements should be read in conjunction with the</t>
  </si>
  <si>
    <t xml:space="preserve">   Basic </t>
  </si>
  <si>
    <t>As at</t>
  </si>
  <si>
    <t>(RM'000)</t>
  </si>
  <si>
    <t>Condensed Consolidated Income Statement (Unaudited)</t>
  </si>
  <si>
    <t xml:space="preserve">Other operating income </t>
  </si>
  <si>
    <t>Condensed Consolidated Balance Sheets (Unaudited)</t>
  </si>
  <si>
    <t>As At</t>
  </si>
  <si>
    <t>Condensed Consolidated Statements of Changes in Equity (Unaudited)</t>
  </si>
  <si>
    <t>(RM '000)</t>
  </si>
  <si>
    <t>Condensed Consolidated Cash Flow Statements (Unaudited)</t>
  </si>
  <si>
    <t xml:space="preserve">(The Condensed Consolidated Balance Sheets should be read in conjunction with the </t>
  </si>
  <si>
    <t xml:space="preserve">   Bonus issue expenses</t>
  </si>
  <si>
    <t xml:space="preserve">   Dividend paid</t>
  </si>
  <si>
    <t xml:space="preserve">   Uplift of fixed deposit pledged in previous years</t>
  </si>
  <si>
    <t>Financial Year Ended</t>
  </si>
  <si>
    <t>Bank overdraft</t>
  </si>
  <si>
    <t xml:space="preserve">Current </t>
  </si>
  <si>
    <t>quarter</t>
  </si>
  <si>
    <t xml:space="preserve">ended </t>
  </si>
  <si>
    <t>ended</t>
  </si>
  <si>
    <t>Current Quarter</t>
  </si>
  <si>
    <t>Tax recoverable</t>
  </si>
  <si>
    <t>Profit / (Loss) for the period</t>
  </si>
  <si>
    <t>Profit / (Loss) after tax</t>
  </si>
  <si>
    <t>As at End of</t>
  </si>
  <si>
    <t>As at Preceding</t>
  </si>
  <si>
    <t>Profit / (Loss) from operations</t>
  </si>
  <si>
    <t>Profit / (Loss) before tax</t>
  </si>
  <si>
    <t>Capital</t>
  </si>
  <si>
    <t xml:space="preserve">Share </t>
  </si>
  <si>
    <t>Profits</t>
  </si>
  <si>
    <t xml:space="preserve">Retained </t>
  </si>
  <si>
    <t xml:space="preserve">   Proceed from disposal of fixed assets</t>
  </si>
  <si>
    <t>Development Property</t>
  </si>
  <si>
    <t>Profit before taxation</t>
  </si>
  <si>
    <t xml:space="preserve">   Bad debts written off</t>
  </si>
  <si>
    <t xml:space="preserve">   Provision for doubtful debts / (written back)</t>
  </si>
  <si>
    <t xml:space="preserve">   Purchases of fixed assets</t>
  </si>
  <si>
    <t>Net cash (used in) / generated from investing activities</t>
  </si>
  <si>
    <t>Net cash (used in) / generated from financing activities</t>
  </si>
  <si>
    <t xml:space="preserve">   Investment in development properties</t>
  </si>
  <si>
    <t xml:space="preserve">   Acquisition of cash and bank balance in subsidiary</t>
  </si>
  <si>
    <t>Perceding Year</t>
  </si>
  <si>
    <t>Corresponding</t>
  </si>
  <si>
    <t>quarter ended</t>
  </si>
  <si>
    <t>Preceding Year</t>
  </si>
  <si>
    <t>Current Year To Date</t>
  </si>
  <si>
    <r>
      <t xml:space="preserve">At 1st April 2006 - </t>
    </r>
    <r>
      <rPr>
        <b/>
        <sz val="10"/>
        <rFont val="Times New Roman"/>
        <family val="1"/>
      </rPr>
      <t>Audited figure</t>
    </r>
  </si>
  <si>
    <t>Perceding Year To Date</t>
  </si>
  <si>
    <r>
      <t>At 1st April 2005 -</t>
    </r>
    <r>
      <rPr>
        <b/>
        <sz val="10"/>
        <rFont val="Times New Roman"/>
        <family val="1"/>
      </rPr>
      <t xml:space="preserve"> Audited figure</t>
    </r>
  </si>
  <si>
    <t>Net loss for the period</t>
  </si>
  <si>
    <t>Net Profit for the period</t>
  </si>
  <si>
    <t>Audited Financial Report for the year ended 31st March 2006)</t>
  </si>
  <si>
    <t>Annual Audited Financial Report for the year ended 31st March 2006)</t>
  </si>
  <si>
    <t>with the Annual Audited Financial Report for the year ended 31st March 2006)</t>
  </si>
  <si>
    <t xml:space="preserve">   Proceed/(Repayment) of hire purchase creditors</t>
  </si>
  <si>
    <t>Equity</t>
  </si>
  <si>
    <t>Minority</t>
  </si>
  <si>
    <t>Interest</t>
  </si>
  <si>
    <t>Attributable to equity holders of the parent company</t>
  </si>
  <si>
    <t>Total Equity</t>
  </si>
  <si>
    <t>Attributable to:</t>
  </si>
  <si>
    <t>Equity holders of the parent</t>
  </si>
  <si>
    <t xml:space="preserve">Earnings / (Loss) per share attributable to </t>
  </si>
  <si>
    <t xml:space="preserve"> equity holders of the parent (sen)</t>
  </si>
  <si>
    <t xml:space="preserve">Net assets per share attributable to </t>
  </si>
  <si>
    <t xml:space="preserve">   equity holders of the parent (sen)</t>
  </si>
  <si>
    <t>Cash &amp; Cash Equivalents at beginning of period</t>
  </si>
  <si>
    <t>Cash &amp; Cash Equivalents at end of period</t>
  </si>
  <si>
    <t>Page 1 of 14</t>
  </si>
  <si>
    <t>Page 2 of 14</t>
  </si>
  <si>
    <t>Page 3 of 14</t>
  </si>
  <si>
    <t>Page 4 of 14</t>
  </si>
  <si>
    <t>Investment Property</t>
  </si>
  <si>
    <t>Share of results of an</t>
  </si>
  <si>
    <t xml:space="preserve">    associated company</t>
  </si>
  <si>
    <t>Investment in Associated Company</t>
  </si>
  <si>
    <t xml:space="preserve">   Investment in associated company</t>
  </si>
  <si>
    <t xml:space="preserve">   Share of result of an associated company</t>
  </si>
  <si>
    <t>Cash generated from operations</t>
  </si>
  <si>
    <t>For the Period Ended 31st December 2006</t>
  </si>
  <si>
    <t>For the Period Ended 31st December 2005</t>
  </si>
  <si>
    <t>31st December 2006</t>
  </si>
  <si>
    <t>31st December 2005</t>
  </si>
  <si>
    <t>Transfer deom Revaluation Reserve</t>
  </si>
  <si>
    <t xml:space="preserve">   to Retained Profits</t>
  </si>
  <si>
    <t>9 months ended</t>
  </si>
  <si>
    <t xml:space="preserve">9 months ended </t>
  </si>
  <si>
    <t xml:space="preserve">   (Gain)/Loss in disposal of fixed assets</t>
  </si>
  <si>
    <t xml:space="preserve">   Proceeds from bankers' acceptance</t>
  </si>
  <si>
    <t xml:space="preserve">   Amortisation of land</t>
  </si>
  <si>
    <r>
      <t>GSB GROUP BERHAD (FORMERLY KNOWN AS SM SUMMIT HOLDINGS BHD)</t>
    </r>
    <r>
      <rPr>
        <i/>
        <sz val="10"/>
        <rFont val="Times New Roman"/>
        <family val="1"/>
      </rPr>
      <t xml:space="preserve"> </t>
    </r>
  </si>
  <si>
    <t>(Company No. 287036-X)</t>
  </si>
  <si>
    <t>As At 31st December 2006</t>
  </si>
  <si>
    <t xml:space="preserve">   Repayment of  bankers' acceptance</t>
  </si>
  <si>
    <t xml:space="preserve">   Repayment of term loan borrowing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</si>
</sst>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dd/mm/yyyy"/>
    <numFmt numFmtId="181" formatCode="d/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_-;\-* #,##0_-;_-* &quot;-&quot;??_-;_-@_-"/>
    <numFmt numFmtId="186" formatCode="0.00_)"/>
    <numFmt numFmtId="187" formatCode="_-* #,##0.0_-;\-* #,##0.0_-;_-* &quot;-&quot;??_-;_-@_-"/>
    <numFmt numFmtId="188" formatCode="_-* #,##0.000_-;\-* #,##0.000_-;_-* &quot;-&quot;??_-;_-@_-"/>
    <numFmt numFmtId="189" formatCode="_-* #,##0.0000_-;\-* #,##0.0000_-;_-* &quot;-&quot;??_-;_-@_-"/>
    <numFmt numFmtId="190" formatCode="0.0"/>
    <numFmt numFmtId="191" formatCode="_ * #,##0.00_ ;_ * \-#,##0.00_ ;_ * &quot;-&quot;??_ ;_ @_ "/>
    <numFmt numFmtId="192" formatCode="_ * #,##0_ ;_ * \-#,##0_ ;_ * &quot;-&quot;_ ;_ @_ "/>
    <numFmt numFmtId="193" formatCode="_ &quot;$&quot;* #,##0.00_ ;_ &quot;$&quot;* \-#,##0.00_ ;_ &quot;$&quot;* &quot;-&quot;??_ ;_ @_ "/>
    <numFmt numFmtId="194" formatCode="_ &quot;$&quot;* #,##0_ ;_ &quot;$&quot;* \-#,##0_ ;_ &quot;$&quot;* &quot;-&quot;_ ;_ @_ "/>
    <numFmt numFmtId="195" formatCode="_ * #,##0_ ;_ * \(#,##0_ \)\ ;_ * &quot;-&quot;_ ;_ @_ "/>
    <numFmt numFmtId="196" formatCode="_ * #,##0_ ;_ * \(#,##0\)_ ;_ * &quot;-&quot;??_ ;_ @_ "/>
    <numFmt numFmtId="197" formatCode="#,##0;\(#,##0\)"/>
    <numFmt numFmtId="198" formatCode="_ * #,##0_ ;_ * \-#,##0_ ;_ * &quot;-&quot;??_ ;_ @_ "/>
    <numFmt numFmtId="199" formatCode="[$-409]dddd\,\ mmmm\ dd\,\ yyyy"/>
    <numFmt numFmtId="200" formatCode="[$-409]h:mm:ss\ AM/PM"/>
    <numFmt numFmtId="201" formatCode="\-"/>
    <numFmt numFmtId="202" formatCode="#,##0.000_);[Red]\(#,##0.000\)"/>
    <numFmt numFmtId="203" formatCode="0.00_);\(0.00\)"/>
    <numFmt numFmtId="204" formatCode="0.0_);\(0.0\)"/>
    <numFmt numFmtId="205" formatCode="0_);\(0\)"/>
    <numFmt numFmtId="206" formatCode="#,##0.0_);\(#,##0.0\)"/>
    <numFmt numFmtId="207" formatCode="#,##0.000_);\(#,##0.000\)"/>
    <numFmt numFmtId="208" formatCode="#,##0.0000_);\(#,##0.0000\)"/>
  </numFmts>
  <fonts count="21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i/>
      <sz val="13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7" fontId="1" fillId="0" borderId="0" xfId="0" applyNumberFormat="1" applyFont="1" applyAlignment="1">
      <alignment horizontal="right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37" fontId="1" fillId="0" borderId="0" xfId="0" applyNumberFormat="1" applyFont="1" applyFill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2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38" fontId="1" fillId="0" borderId="0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Alignment="1">
      <alignment horizontal="right"/>
    </xf>
    <xf numFmtId="38" fontId="1" fillId="0" borderId="0" xfId="0" applyNumberFormat="1" applyFont="1" applyAlignment="1">
      <alignment/>
    </xf>
    <xf numFmtId="38" fontId="1" fillId="0" borderId="1" xfId="0" applyNumberFormat="1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1" fillId="0" borderId="0" xfId="0" applyNumberFormat="1" applyFont="1" applyFill="1" applyBorder="1" applyAlignment="1">
      <alignment horizontal="right"/>
    </xf>
    <xf numFmtId="38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38" fontId="1" fillId="0" borderId="4" xfId="0" applyNumberFormat="1" applyFont="1" applyBorder="1" applyAlignment="1">
      <alignment horizontal="right"/>
    </xf>
    <xf numFmtId="41" fontId="11" fillId="0" borderId="0" xfId="16" applyNumberFormat="1" applyFont="1" applyAlignment="1">
      <alignment horizontal="right"/>
    </xf>
    <xf numFmtId="38" fontId="11" fillId="0" borderId="0" xfId="0" applyNumberFormat="1" applyFont="1" applyAlignment="1">
      <alignment horizontal="right"/>
    </xf>
    <xf numFmtId="38" fontId="3" fillId="0" borderId="0" xfId="0" applyNumberFormat="1" applyFont="1" applyBorder="1" applyAlignment="1">
      <alignment horizontal="right"/>
    </xf>
    <xf numFmtId="179" fontId="1" fillId="0" borderId="0" xfId="15" applyNumberFormat="1" applyFont="1" applyFill="1" applyAlignment="1">
      <alignment horizontal="center"/>
    </xf>
    <xf numFmtId="179" fontId="1" fillId="0" borderId="0" xfId="15" applyNumberFormat="1" applyFont="1" applyAlignment="1">
      <alignment horizontal="center"/>
    </xf>
    <xf numFmtId="43" fontId="1" fillId="0" borderId="0" xfId="0" applyNumberFormat="1" applyFont="1" applyFill="1" applyAlignment="1">
      <alignment horizontal="right"/>
    </xf>
    <xf numFmtId="43" fontId="1" fillId="0" borderId="0" xfId="15" applyNumberFormat="1" applyFont="1" applyAlignment="1">
      <alignment horizontal="right"/>
    </xf>
    <xf numFmtId="179" fontId="1" fillId="0" borderId="0" xfId="15" applyNumberFormat="1" applyFont="1" applyAlignment="1">
      <alignment/>
    </xf>
    <xf numFmtId="179" fontId="1" fillId="0" borderId="4" xfId="15" applyNumberFormat="1" applyFont="1" applyBorder="1" applyAlignment="1">
      <alignment/>
    </xf>
    <xf numFmtId="179" fontId="1" fillId="0" borderId="2" xfId="15" applyNumberFormat="1" applyFont="1" applyBorder="1" applyAlignment="1">
      <alignment/>
    </xf>
    <xf numFmtId="179" fontId="1" fillId="0" borderId="1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0" fontId="3" fillId="0" borderId="0" xfId="0" applyFont="1" applyBorder="1" applyAlignment="1">
      <alignment/>
    </xf>
    <xf numFmtId="38" fontId="3" fillId="0" borderId="2" xfId="0" applyNumberFormat="1" applyFont="1" applyBorder="1" applyAlignment="1">
      <alignment horizontal="right"/>
    </xf>
    <xf numFmtId="38" fontId="3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1" fillId="0" borderId="0" xfId="16" applyNumberFormat="1" applyFont="1" applyAlignment="1">
      <alignment horizontal="right"/>
    </xf>
    <xf numFmtId="0" fontId="3" fillId="0" borderId="0" xfId="0" applyFont="1" applyFill="1" applyAlignment="1">
      <alignment/>
    </xf>
    <xf numFmtId="38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8" fontId="3" fillId="0" borderId="2" xfId="0" applyNumberFormat="1" applyFont="1" applyFill="1" applyBorder="1" applyAlignment="1">
      <alignment horizontal="right"/>
    </xf>
    <xf numFmtId="38" fontId="3" fillId="0" borderId="0" xfId="0" applyNumberFormat="1" applyFont="1" applyFill="1" applyAlignment="1">
      <alignment horizontal="right"/>
    </xf>
    <xf numFmtId="201" fontId="1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1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180" fontId="3" fillId="0" borderId="0" xfId="0" applyNumberFormat="1" applyFont="1" applyAlignment="1">
      <alignment horizontal="right"/>
    </xf>
    <xf numFmtId="179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Fill="1" applyAlignment="1" quotePrefix="1">
      <alignment horizontal="center"/>
    </xf>
    <xf numFmtId="0" fontId="3" fillId="0" borderId="0" xfId="0" applyFont="1" applyAlignment="1">
      <alignment horizontal="center"/>
    </xf>
    <xf numFmtId="14" fontId="14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3" fillId="0" borderId="1" xfId="0" applyFont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80" fontId="3" fillId="0" borderId="1" xfId="0" applyNumberFormat="1" applyFont="1" applyFill="1" applyBorder="1" applyAlignment="1">
      <alignment horizontal="right"/>
    </xf>
    <xf numFmtId="180" fontId="3" fillId="0" borderId="1" xfId="0" applyNumberFormat="1" applyFont="1" applyBorder="1" applyAlignment="1">
      <alignment horizontal="right"/>
    </xf>
    <xf numFmtId="38" fontId="3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right"/>
    </xf>
    <xf numFmtId="14" fontId="3" fillId="0" borderId="0" xfId="0" applyNumberFormat="1" applyFont="1" applyAlignment="1">
      <alignment/>
    </xf>
    <xf numFmtId="15" fontId="3" fillId="0" borderId="0" xfId="0" applyNumberFormat="1" applyFont="1" applyBorder="1" applyAlignment="1">
      <alignment horizontal="right"/>
    </xf>
    <xf numFmtId="43" fontId="1" fillId="0" borderId="0" xfId="15" applyFont="1" applyAlignment="1">
      <alignment/>
    </xf>
    <xf numFmtId="179" fontId="1" fillId="0" borderId="0" xfId="15" applyNumberFormat="1" applyFont="1" applyAlignment="1">
      <alignment horizontal="right"/>
    </xf>
    <xf numFmtId="179" fontId="1" fillId="0" borderId="5" xfId="15" applyNumberFormat="1" applyFont="1" applyBorder="1" applyAlignment="1">
      <alignment horizontal="right"/>
    </xf>
    <xf numFmtId="179" fontId="1" fillId="0" borderId="6" xfId="15" applyNumberFormat="1" applyFont="1" applyBorder="1" applyAlignment="1">
      <alignment horizontal="right"/>
    </xf>
    <xf numFmtId="179" fontId="1" fillId="0" borderId="7" xfId="15" applyNumberFormat="1" applyFont="1" applyBorder="1" applyAlignment="1">
      <alignment horizontal="right"/>
    </xf>
    <xf numFmtId="179" fontId="1" fillId="0" borderId="0" xfId="15" applyNumberFormat="1" applyFont="1" applyBorder="1" applyAlignment="1">
      <alignment horizontal="right"/>
    </xf>
    <xf numFmtId="37" fontId="1" fillId="0" borderId="0" xfId="0" applyNumberFormat="1" applyFont="1" applyFill="1" applyAlignment="1">
      <alignment horizontal="center"/>
    </xf>
    <xf numFmtId="179" fontId="1" fillId="0" borderId="0" xfId="15" applyNumberFormat="1" applyFont="1" applyFill="1" applyAlignment="1">
      <alignment/>
    </xf>
    <xf numFmtId="38" fontId="1" fillId="0" borderId="1" xfId="0" applyNumberFormat="1" applyFont="1" applyFill="1" applyBorder="1" applyAlignment="1">
      <alignment horizontal="right"/>
    </xf>
    <xf numFmtId="38" fontId="0" fillId="0" borderId="0" xfId="0" applyNumberFormat="1" applyFill="1" applyAlignment="1">
      <alignment/>
    </xf>
    <xf numFmtId="38" fontId="1" fillId="0" borderId="0" xfId="0" applyNumberFormat="1" applyFont="1" applyFill="1" applyAlignment="1">
      <alignment/>
    </xf>
    <xf numFmtId="14" fontId="3" fillId="0" borderId="1" xfId="0" applyNumberFormat="1" applyFont="1" applyFill="1" applyBorder="1" applyAlignment="1">
      <alignment horizontal="right"/>
    </xf>
    <xf numFmtId="179" fontId="1" fillId="0" borderId="5" xfId="15" applyNumberFormat="1" applyFont="1" applyFill="1" applyBorder="1" applyAlignment="1">
      <alignment horizontal="right"/>
    </xf>
    <xf numFmtId="179" fontId="1" fillId="0" borderId="6" xfId="15" applyNumberFormat="1" applyFont="1" applyFill="1" applyBorder="1" applyAlignment="1">
      <alignment horizontal="right"/>
    </xf>
    <xf numFmtId="179" fontId="1" fillId="0" borderId="7" xfId="15" applyNumberFormat="1" applyFont="1" applyFill="1" applyBorder="1" applyAlignment="1">
      <alignment horizontal="right"/>
    </xf>
    <xf numFmtId="179" fontId="1" fillId="0" borderId="0" xfId="15" applyNumberFormat="1" applyFont="1" applyFill="1" applyBorder="1" applyAlignment="1">
      <alignment horizontal="right"/>
    </xf>
    <xf numFmtId="179" fontId="1" fillId="0" borderId="4" xfId="15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79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179" fontId="17" fillId="0" borderId="0" xfId="15" applyNumberFormat="1" applyFont="1" applyAlignment="1">
      <alignment/>
    </xf>
    <xf numFmtId="179" fontId="18" fillId="0" borderId="0" xfId="15" applyNumberFormat="1" applyFont="1" applyAlignment="1">
      <alignment/>
    </xf>
    <xf numFmtId="179" fontId="16" fillId="0" borderId="0" xfId="15" applyNumberFormat="1" applyFont="1" applyBorder="1" applyAlignment="1">
      <alignment/>
    </xf>
    <xf numFmtId="179" fontId="16" fillId="0" borderId="0" xfId="15" applyNumberFormat="1" applyFont="1" applyAlignment="1">
      <alignment/>
    </xf>
    <xf numFmtId="2" fontId="1" fillId="0" borderId="0" xfId="15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179" fontId="1" fillId="0" borderId="0" xfId="15" applyNumberFormat="1" applyFont="1" applyFill="1" applyAlignment="1">
      <alignment horizontal="right"/>
    </xf>
    <xf numFmtId="0" fontId="19" fillId="0" borderId="0" xfId="0" applyFont="1" applyAlignment="1">
      <alignment/>
    </xf>
    <xf numFmtId="37" fontId="1" fillId="0" borderId="4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53</xdr:row>
      <xdr:rowOff>0</xdr:rowOff>
    </xdr:from>
    <xdr:to>
      <xdr:col>0</xdr:col>
      <xdr:colOff>609600</xdr:colOff>
      <xdr:row>53</xdr:row>
      <xdr:rowOff>0</xdr:rowOff>
    </xdr:to>
    <xdr:sp>
      <xdr:nvSpPr>
        <xdr:cNvPr id="1" name="Line 1"/>
        <xdr:cNvSpPr>
          <a:spLocks/>
        </xdr:cNvSpPr>
      </xdr:nvSpPr>
      <xdr:spPr>
        <a:xfrm>
          <a:off x="60960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597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31">
      <selection activeCell="L35" sqref="L35"/>
    </sheetView>
  </sheetViews>
  <sheetFormatPr defaultColWidth="9.140625" defaultRowHeight="12.75"/>
  <cols>
    <col min="1" max="1" width="9.140625" style="1" customWidth="1"/>
    <col min="2" max="2" width="12.00390625" style="1" customWidth="1"/>
    <col min="3" max="3" width="5.7109375" style="1" customWidth="1"/>
    <col min="4" max="4" width="10.7109375" style="17" customWidth="1"/>
    <col min="5" max="5" width="3.7109375" style="7" customWidth="1"/>
    <col min="6" max="6" width="10.7109375" style="17" customWidth="1"/>
    <col min="7" max="7" width="8.7109375" style="7" customWidth="1"/>
    <col min="8" max="8" width="10.7109375" style="17" customWidth="1"/>
    <col min="9" max="9" width="3.7109375" style="17" customWidth="1"/>
    <col min="10" max="10" width="14.00390625" style="17" customWidth="1"/>
    <col min="11" max="16384" width="9.140625" style="1" customWidth="1"/>
  </cols>
  <sheetData>
    <row r="1" spans="1:10" ht="16.5">
      <c r="A1" s="15" t="s">
        <v>156</v>
      </c>
      <c r="D1" s="16"/>
      <c r="F1" s="16"/>
      <c r="H1" s="16"/>
      <c r="I1" s="16"/>
      <c r="J1" s="16"/>
    </row>
    <row r="2" spans="1:10" ht="16.5">
      <c r="A2" s="117" t="s">
        <v>157</v>
      </c>
      <c r="D2" s="16"/>
      <c r="F2" s="16"/>
      <c r="H2" s="16"/>
      <c r="I2" s="16"/>
      <c r="J2" s="16"/>
    </row>
    <row r="3" spans="1:10" ht="12.75">
      <c r="A3" s="5" t="s">
        <v>34</v>
      </c>
      <c r="D3" s="16"/>
      <c r="F3" s="16"/>
      <c r="H3" s="16"/>
      <c r="I3" s="16"/>
      <c r="J3" s="16"/>
    </row>
    <row r="4" spans="1:10" s="72" customFormat="1" ht="12.75">
      <c r="A4" s="5"/>
      <c r="D4" s="73"/>
      <c r="F4" s="73"/>
      <c r="H4" s="73"/>
      <c r="I4" s="73"/>
      <c r="J4" s="73"/>
    </row>
    <row r="5" spans="1:10" s="72" customFormat="1" ht="12.75">
      <c r="A5" s="5"/>
      <c r="D5" s="73"/>
      <c r="F5" s="73"/>
      <c r="H5" s="73"/>
      <c r="I5" s="73"/>
      <c r="J5" s="73"/>
    </row>
    <row r="6" ht="12.75">
      <c r="A6" s="3" t="s">
        <v>68</v>
      </c>
    </row>
    <row r="7" spans="1:4" ht="12.75">
      <c r="A7" s="3" t="s">
        <v>145</v>
      </c>
      <c r="C7" s="3"/>
      <c r="D7" s="75"/>
    </row>
    <row r="9" spans="4:10" s="3" customFormat="1" ht="12.75">
      <c r="D9" s="119" t="s">
        <v>36</v>
      </c>
      <c r="E9" s="119"/>
      <c r="F9" s="119"/>
      <c r="G9" s="76"/>
      <c r="H9" s="119" t="s">
        <v>37</v>
      </c>
      <c r="I9" s="119"/>
      <c r="J9" s="119"/>
    </row>
    <row r="10" spans="3:10" s="3" customFormat="1" ht="12.75">
      <c r="C10" s="68"/>
      <c r="D10" s="81" t="s">
        <v>81</v>
      </c>
      <c r="E10" s="76"/>
      <c r="F10" s="81" t="s">
        <v>107</v>
      </c>
      <c r="G10" s="76"/>
      <c r="H10" s="81" t="s">
        <v>81</v>
      </c>
      <c r="I10" s="81"/>
      <c r="J10" s="81" t="s">
        <v>110</v>
      </c>
    </row>
    <row r="11" spans="3:10" s="3" customFormat="1" ht="12.75">
      <c r="C11" s="68"/>
      <c r="D11" s="81" t="s">
        <v>82</v>
      </c>
      <c r="E11" s="76"/>
      <c r="F11" s="81" t="s">
        <v>108</v>
      </c>
      <c r="G11" s="76"/>
      <c r="H11" s="81" t="s">
        <v>82</v>
      </c>
      <c r="I11" s="81"/>
      <c r="J11" s="81" t="s">
        <v>108</v>
      </c>
    </row>
    <row r="12" spans="3:10" s="3" customFormat="1" ht="12.75">
      <c r="C12" s="68"/>
      <c r="D12" s="81" t="s">
        <v>83</v>
      </c>
      <c r="E12" s="76"/>
      <c r="F12" s="81" t="s">
        <v>109</v>
      </c>
      <c r="G12" s="76"/>
      <c r="H12" s="81" t="s">
        <v>84</v>
      </c>
      <c r="I12" s="81"/>
      <c r="J12" s="81" t="s">
        <v>109</v>
      </c>
    </row>
    <row r="13" spans="3:10" s="3" customFormat="1" ht="12.75">
      <c r="C13" s="68"/>
      <c r="D13" s="77">
        <v>39082</v>
      </c>
      <c r="E13" s="68"/>
      <c r="F13" s="77">
        <v>38717</v>
      </c>
      <c r="G13" s="68"/>
      <c r="H13" s="77">
        <f>D13</f>
        <v>39082</v>
      </c>
      <c r="I13" s="26"/>
      <c r="J13" s="77">
        <f>F13</f>
        <v>38717</v>
      </c>
    </row>
    <row r="14" spans="4:10" s="3" customFormat="1" ht="12.75" hidden="1">
      <c r="D14" s="80"/>
      <c r="E14" s="76"/>
      <c r="F14" s="80"/>
      <c r="G14" s="76"/>
      <c r="H14" s="80"/>
      <c r="I14" s="81"/>
      <c r="J14" s="26"/>
    </row>
    <row r="15" spans="4:10" s="3" customFormat="1" ht="12.75">
      <c r="D15" s="26" t="s">
        <v>73</v>
      </c>
      <c r="E15" s="76"/>
      <c r="F15" s="26" t="s">
        <v>73</v>
      </c>
      <c r="G15" s="76"/>
      <c r="H15" s="26" t="s">
        <v>73</v>
      </c>
      <c r="I15" s="81"/>
      <c r="J15" s="26" t="s">
        <v>73</v>
      </c>
    </row>
    <row r="17" spans="1:14" ht="12.75">
      <c r="A17" s="9" t="s">
        <v>26</v>
      </c>
      <c r="B17" s="9"/>
      <c r="D17" s="19">
        <f>H17-17785</f>
        <v>7962</v>
      </c>
      <c r="E17" s="10"/>
      <c r="F17" s="19">
        <v>8854</v>
      </c>
      <c r="G17" s="10"/>
      <c r="H17" s="19">
        <v>25747</v>
      </c>
      <c r="I17" s="19"/>
      <c r="J17" s="19">
        <v>25399</v>
      </c>
      <c r="K17" s="71"/>
      <c r="L17" s="71"/>
      <c r="N17" s="71"/>
    </row>
    <row r="18" spans="1:14" ht="12.75">
      <c r="A18" s="9"/>
      <c r="B18" s="9"/>
      <c r="D18" s="19"/>
      <c r="E18" s="10"/>
      <c r="F18" s="19"/>
      <c r="G18" s="10"/>
      <c r="H18" s="19"/>
      <c r="I18" s="19"/>
      <c r="J18" s="19"/>
      <c r="K18" s="71"/>
      <c r="L18" s="71"/>
      <c r="N18" s="71"/>
    </row>
    <row r="19" spans="1:14" ht="12.75">
      <c r="A19" s="9" t="s">
        <v>27</v>
      </c>
      <c r="B19" s="9"/>
      <c r="D19" s="19">
        <f>H19+17716</f>
        <v>-7983</v>
      </c>
      <c r="E19" s="10"/>
      <c r="F19" s="19">
        <v>-8911</v>
      </c>
      <c r="G19" s="10"/>
      <c r="H19" s="19">
        <f>-21085-2010-2604</f>
        <v>-25699</v>
      </c>
      <c r="I19" s="19"/>
      <c r="J19" s="19">
        <v>-25756</v>
      </c>
      <c r="K19" s="71"/>
      <c r="L19" s="71"/>
      <c r="N19" s="71"/>
    </row>
    <row r="20" spans="1:14" ht="12.75">
      <c r="A20" s="9"/>
      <c r="B20" s="9"/>
      <c r="D20" s="19"/>
      <c r="E20" s="10"/>
      <c r="F20" s="19"/>
      <c r="G20" s="10"/>
      <c r="H20" s="19"/>
      <c r="I20" s="19"/>
      <c r="J20" s="19"/>
      <c r="K20" s="71"/>
      <c r="L20" s="71"/>
      <c r="N20" s="71"/>
    </row>
    <row r="21" spans="1:14" ht="12.75">
      <c r="A21" s="9" t="s">
        <v>69</v>
      </c>
      <c r="B21" s="9"/>
      <c r="D21" s="19">
        <f>H21-178</f>
        <v>104</v>
      </c>
      <c r="E21" s="10"/>
      <c r="F21" s="19">
        <v>193</v>
      </c>
      <c r="G21" s="10"/>
      <c r="H21" s="19">
        <v>282</v>
      </c>
      <c r="I21" s="19"/>
      <c r="J21" s="19">
        <v>408</v>
      </c>
      <c r="K21" s="71"/>
      <c r="L21" s="71"/>
      <c r="N21" s="71"/>
    </row>
    <row r="22" spans="1:14" ht="12.75">
      <c r="A22" s="9"/>
      <c r="B22" s="9"/>
      <c r="D22" s="20"/>
      <c r="E22" s="11"/>
      <c r="F22" s="20"/>
      <c r="G22" s="11"/>
      <c r="H22" s="20"/>
      <c r="I22" s="20"/>
      <c r="J22" s="20"/>
      <c r="K22" s="71"/>
      <c r="L22" s="71"/>
      <c r="N22" s="71"/>
    </row>
    <row r="23" spans="1:14" ht="12.75">
      <c r="A23" s="9" t="s">
        <v>91</v>
      </c>
      <c r="B23" s="9"/>
      <c r="D23" s="19">
        <f>SUM(D17:D22)</f>
        <v>83</v>
      </c>
      <c r="E23" s="19"/>
      <c r="F23" s="19">
        <f>SUM(F17:F22)</f>
        <v>136</v>
      </c>
      <c r="G23" s="10"/>
      <c r="H23" s="19">
        <f>SUM(H17:H22)</f>
        <v>330</v>
      </c>
      <c r="I23" s="19"/>
      <c r="J23" s="19">
        <f>SUM(J17:J22)</f>
        <v>51</v>
      </c>
      <c r="K23" s="71"/>
      <c r="L23" s="71"/>
      <c r="N23" s="71"/>
    </row>
    <row r="24" spans="1:14" ht="12.75">
      <c r="A24" s="9"/>
      <c r="B24" s="9"/>
      <c r="D24" s="19"/>
      <c r="E24" s="10"/>
      <c r="F24" s="19"/>
      <c r="G24" s="10"/>
      <c r="H24" s="19"/>
      <c r="I24" s="19"/>
      <c r="J24" s="19"/>
      <c r="K24" s="71"/>
      <c r="L24" s="71"/>
      <c r="N24" s="71"/>
    </row>
    <row r="25" spans="1:14" ht="12.75">
      <c r="A25" s="9" t="s">
        <v>28</v>
      </c>
      <c r="B25" s="9"/>
      <c r="D25" s="19">
        <f>H25+160</f>
        <v>-62</v>
      </c>
      <c r="E25" s="10"/>
      <c r="F25" s="19">
        <v>-66</v>
      </c>
      <c r="G25" s="10"/>
      <c r="H25" s="19">
        <v>-222</v>
      </c>
      <c r="I25" s="19"/>
      <c r="J25" s="19">
        <v>-186</v>
      </c>
      <c r="K25" s="71"/>
      <c r="L25" s="71"/>
      <c r="N25" s="71"/>
    </row>
    <row r="26" spans="1:14" ht="12.75">
      <c r="A26" s="9"/>
      <c r="B26" s="9"/>
      <c r="D26" s="21"/>
      <c r="E26" s="12"/>
      <c r="F26" s="21"/>
      <c r="G26" s="12"/>
      <c r="H26" s="21"/>
      <c r="I26" s="21"/>
      <c r="J26" s="21"/>
      <c r="K26" s="71"/>
      <c r="L26" s="71"/>
      <c r="N26" s="71"/>
    </row>
    <row r="27" spans="1:14" ht="12.75">
      <c r="A27" s="9" t="s">
        <v>139</v>
      </c>
      <c r="B27" s="9"/>
      <c r="D27" s="21">
        <f>H27-34</f>
        <v>9</v>
      </c>
      <c r="E27" s="12"/>
      <c r="F27" s="21">
        <v>0</v>
      </c>
      <c r="G27" s="12"/>
      <c r="H27" s="21">
        <v>43</v>
      </c>
      <c r="I27" s="21"/>
      <c r="J27" s="21">
        <v>0</v>
      </c>
      <c r="K27" s="71"/>
      <c r="L27" s="71"/>
      <c r="N27" s="71"/>
    </row>
    <row r="28" spans="1:14" ht="12.75">
      <c r="A28" s="9" t="s">
        <v>140</v>
      </c>
      <c r="B28" s="9"/>
      <c r="D28" s="20"/>
      <c r="E28" s="11"/>
      <c r="F28" s="20"/>
      <c r="G28" s="11"/>
      <c r="H28" s="20"/>
      <c r="I28" s="20"/>
      <c r="J28" s="20"/>
      <c r="K28" s="71"/>
      <c r="L28" s="71"/>
      <c r="N28" s="71"/>
    </row>
    <row r="29" spans="1:14" ht="12.75">
      <c r="A29" s="9"/>
      <c r="B29" s="9"/>
      <c r="D29" s="21"/>
      <c r="E29" s="12"/>
      <c r="F29" s="21"/>
      <c r="G29" s="12"/>
      <c r="H29" s="21"/>
      <c r="I29" s="21"/>
      <c r="J29" s="21"/>
      <c r="K29" s="71"/>
      <c r="L29" s="71"/>
      <c r="N29" s="71"/>
    </row>
    <row r="30" spans="1:14" ht="12.75">
      <c r="A30" s="9" t="s">
        <v>92</v>
      </c>
      <c r="B30" s="9"/>
      <c r="D30" s="19">
        <f>SUM(D23:D28)</f>
        <v>30</v>
      </c>
      <c r="E30" s="19"/>
      <c r="F30" s="19">
        <f>SUM(F23:F28)</f>
        <v>70</v>
      </c>
      <c r="G30" s="10"/>
      <c r="H30" s="19">
        <f>SUM(H23:H28)</f>
        <v>151</v>
      </c>
      <c r="I30" s="19"/>
      <c r="J30" s="19">
        <f>SUM(J23:J28)</f>
        <v>-135</v>
      </c>
      <c r="K30" s="71"/>
      <c r="L30" s="71"/>
      <c r="N30" s="71"/>
    </row>
    <row r="31" spans="1:14" ht="12.75">
      <c r="A31" s="9"/>
      <c r="B31" s="9"/>
      <c r="D31" s="19"/>
      <c r="E31" s="10"/>
      <c r="F31" s="19"/>
      <c r="G31" s="10"/>
      <c r="H31" s="19"/>
      <c r="I31" s="19"/>
      <c r="J31" s="19"/>
      <c r="K31" s="71"/>
      <c r="L31" s="71"/>
      <c r="N31" s="71"/>
    </row>
    <row r="32" spans="1:14" ht="12.75">
      <c r="A32" s="9" t="s">
        <v>0</v>
      </c>
      <c r="B32" s="9"/>
      <c r="D32" s="19">
        <f>H32+71</f>
        <v>-19</v>
      </c>
      <c r="E32" s="10"/>
      <c r="F32" s="19">
        <v>-193</v>
      </c>
      <c r="G32" s="10"/>
      <c r="H32" s="19">
        <v>-90</v>
      </c>
      <c r="I32" s="19"/>
      <c r="J32" s="19">
        <v>-159</v>
      </c>
      <c r="K32" s="71"/>
      <c r="L32" s="71"/>
      <c r="N32" s="71"/>
    </row>
    <row r="33" spans="1:14" ht="12.75">
      <c r="A33" s="9"/>
      <c r="B33" s="9"/>
      <c r="D33" s="20"/>
      <c r="E33" s="11"/>
      <c r="F33" s="20"/>
      <c r="G33" s="11"/>
      <c r="H33" s="20"/>
      <c r="I33" s="20"/>
      <c r="J33" s="20"/>
      <c r="K33" s="71"/>
      <c r="L33" s="71"/>
      <c r="N33" s="71"/>
    </row>
    <row r="34" spans="1:14" ht="13.5" thickBot="1">
      <c r="A34" s="9" t="s">
        <v>88</v>
      </c>
      <c r="B34" s="9"/>
      <c r="D34" s="22">
        <f>SUM(D30:D33)</f>
        <v>11</v>
      </c>
      <c r="E34" s="13"/>
      <c r="F34" s="22">
        <f>SUM(F30:F33)</f>
        <v>-123</v>
      </c>
      <c r="G34" s="13"/>
      <c r="H34" s="22">
        <f>SUM(H30:H33)</f>
        <v>61</v>
      </c>
      <c r="I34" s="22"/>
      <c r="J34" s="22">
        <f>SUM(J30:J33)</f>
        <v>-294</v>
      </c>
      <c r="K34" s="71"/>
      <c r="L34" s="71"/>
      <c r="N34" s="71"/>
    </row>
    <row r="35" spans="1:14" ht="13.5" thickTop="1">
      <c r="A35" s="9"/>
      <c r="B35" s="9"/>
      <c r="D35" s="21"/>
      <c r="E35" s="12"/>
      <c r="F35" s="21"/>
      <c r="G35" s="12"/>
      <c r="H35" s="21"/>
      <c r="I35" s="21"/>
      <c r="J35" s="21"/>
      <c r="K35" s="71"/>
      <c r="L35" s="71"/>
      <c r="N35" s="71"/>
    </row>
    <row r="36" spans="1:14" ht="12.75">
      <c r="A36" s="9"/>
      <c r="B36" s="9"/>
      <c r="D36" s="21"/>
      <c r="E36" s="12"/>
      <c r="F36" s="21"/>
      <c r="G36" s="12"/>
      <c r="H36" s="21"/>
      <c r="I36" s="21"/>
      <c r="J36" s="21"/>
      <c r="K36" s="71"/>
      <c r="L36" s="71"/>
      <c r="N36" s="71"/>
    </row>
    <row r="37" spans="1:14" ht="12.75">
      <c r="A37" s="9"/>
      <c r="B37" s="9"/>
      <c r="D37" s="19"/>
      <c r="E37" s="10"/>
      <c r="F37" s="19"/>
      <c r="G37" s="10"/>
      <c r="H37" s="19"/>
      <c r="I37" s="19"/>
      <c r="J37" s="19"/>
      <c r="K37" s="71"/>
      <c r="L37" s="71"/>
      <c r="N37" s="71"/>
    </row>
    <row r="38" spans="1:14" ht="12.75">
      <c r="A38" s="9" t="s">
        <v>126</v>
      </c>
      <c r="B38" s="9"/>
      <c r="D38" s="19"/>
      <c r="E38" s="10"/>
      <c r="F38" s="19"/>
      <c r="G38" s="10"/>
      <c r="H38" s="19"/>
      <c r="I38" s="19"/>
      <c r="J38" s="19"/>
      <c r="K38" s="71"/>
      <c r="L38" s="71"/>
      <c r="N38" s="71"/>
    </row>
    <row r="39" spans="1:14" ht="12.75">
      <c r="A39" s="9" t="s">
        <v>127</v>
      </c>
      <c r="B39" s="9"/>
      <c r="D39" s="19">
        <f>D42+D40</f>
        <v>11</v>
      </c>
      <c r="E39" s="10"/>
      <c r="F39" s="19">
        <f>F34</f>
        <v>-123</v>
      </c>
      <c r="G39" s="10"/>
      <c r="H39" s="19">
        <f>H42-H40</f>
        <v>62</v>
      </c>
      <c r="I39" s="19"/>
      <c r="J39" s="19">
        <f>J34</f>
        <v>-294</v>
      </c>
      <c r="K39" s="71"/>
      <c r="L39" s="71"/>
      <c r="N39" s="71"/>
    </row>
    <row r="40" spans="1:14" ht="12.75">
      <c r="A40" s="9" t="s">
        <v>29</v>
      </c>
      <c r="B40" s="9"/>
      <c r="D40" s="21">
        <f>H40+1</f>
        <v>0</v>
      </c>
      <c r="E40" s="12"/>
      <c r="F40" s="21">
        <v>0</v>
      </c>
      <c r="G40" s="12"/>
      <c r="H40" s="21">
        <v>-1</v>
      </c>
      <c r="I40" s="21"/>
      <c r="J40" s="21">
        <v>0</v>
      </c>
      <c r="K40" s="71"/>
      <c r="L40" s="71"/>
      <c r="N40" s="71"/>
    </row>
    <row r="41" spans="1:14" ht="12.75">
      <c r="A41" s="9"/>
      <c r="B41" s="9"/>
      <c r="D41" s="21"/>
      <c r="E41" s="12"/>
      <c r="F41" s="21"/>
      <c r="G41" s="12"/>
      <c r="H41" s="21"/>
      <c r="I41" s="21"/>
      <c r="J41" s="21"/>
      <c r="K41" s="71"/>
      <c r="L41" s="71"/>
      <c r="N41" s="71"/>
    </row>
    <row r="42" spans="1:14" ht="13.5" thickBot="1">
      <c r="A42" s="9" t="s">
        <v>87</v>
      </c>
      <c r="B42" s="9"/>
      <c r="D42" s="22">
        <f>D34</f>
        <v>11</v>
      </c>
      <c r="E42" s="13"/>
      <c r="F42" s="22">
        <f>SUM(F39:F40)</f>
        <v>-123</v>
      </c>
      <c r="G42" s="13"/>
      <c r="H42" s="22">
        <f>H34</f>
        <v>61</v>
      </c>
      <c r="I42" s="22"/>
      <c r="J42" s="22">
        <f>SUM(J39:J40)</f>
        <v>-294</v>
      </c>
      <c r="K42" s="71"/>
      <c r="L42" s="71"/>
      <c r="N42" s="71"/>
    </row>
    <row r="43" spans="1:12" ht="13.5" thickTop="1">
      <c r="A43" s="9"/>
      <c r="B43" s="9"/>
      <c r="K43" s="71"/>
      <c r="L43" s="71"/>
    </row>
    <row r="44" spans="1:12" ht="12.75">
      <c r="A44" s="9"/>
      <c r="B44" s="9"/>
      <c r="D44" s="94"/>
      <c r="E44" s="17"/>
      <c r="G44" s="17"/>
      <c r="K44" s="71"/>
      <c r="L44" s="71"/>
    </row>
    <row r="45" spans="1:12" ht="12.75">
      <c r="A45" s="9" t="s">
        <v>128</v>
      </c>
      <c r="B45" s="9"/>
      <c r="K45" s="71"/>
      <c r="L45" s="71"/>
    </row>
    <row r="46" spans="1:12" ht="12.75">
      <c r="A46" s="9" t="s">
        <v>129</v>
      </c>
      <c r="B46" s="9"/>
      <c r="K46" s="71"/>
      <c r="L46" s="71"/>
    </row>
    <row r="47" spans="1:12" ht="12.75" hidden="1">
      <c r="A47" s="9" t="s">
        <v>10</v>
      </c>
      <c r="B47" s="9"/>
      <c r="D47" s="43">
        <v>40000</v>
      </c>
      <c r="E47" s="44"/>
      <c r="F47" s="116">
        <v>40000</v>
      </c>
      <c r="G47" s="44"/>
      <c r="H47" s="43">
        <v>40000</v>
      </c>
      <c r="I47" s="44"/>
      <c r="J47" s="43">
        <v>40000</v>
      </c>
      <c r="K47" s="71"/>
      <c r="L47" s="71"/>
    </row>
    <row r="48" spans="1:12" ht="12.75">
      <c r="A48" s="1" t="s">
        <v>65</v>
      </c>
      <c r="D48" s="45">
        <f>(D39/D47)*100</f>
        <v>0.0275</v>
      </c>
      <c r="E48" s="8"/>
      <c r="F48" s="45">
        <f>(F39/F47)*100</f>
        <v>-0.3075</v>
      </c>
      <c r="G48" s="8"/>
      <c r="H48" s="45">
        <f>(H39/H47)*100</f>
        <v>0.155</v>
      </c>
      <c r="I48" s="18"/>
      <c r="J48" s="45">
        <f>(J39/J47)*100</f>
        <v>-0.735</v>
      </c>
      <c r="K48" s="71"/>
      <c r="L48" s="71"/>
    </row>
    <row r="49" spans="4:12" ht="12.75">
      <c r="D49" s="18"/>
      <c r="E49" s="8"/>
      <c r="F49" s="18"/>
      <c r="G49" s="8"/>
      <c r="H49" s="18"/>
      <c r="I49" s="18"/>
      <c r="J49" s="18"/>
      <c r="K49" s="71"/>
      <c r="L49" s="71"/>
    </row>
    <row r="50" spans="1:12" ht="13.5" thickBot="1">
      <c r="A50" s="1" t="s">
        <v>33</v>
      </c>
      <c r="D50" s="23" t="s">
        <v>17</v>
      </c>
      <c r="E50" s="14"/>
      <c r="F50" s="23" t="s">
        <v>17</v>
      </c>
      <c r="G50" s="14"/>
      <c r="H50" s="23" t="s">
        <v>17</v>
      </c>
      <c r="I50" s="23"/>
      <c r="J50" s="23" t="s">
        <v>17</v>
      </c>
      <c r="K50" s="71"/>
      <c r="L50" s="71"/>
    </row>
    <row r="51" spans="11:12" ht="13.5" thickTop="1">
      <c r="K51" s="71"/>
      <c r="L51" s="71"/>
    </row>
    <row r="52" spans="1:12" ht="12.75">
      <c r="A52" s="3"/>
      <c r="K52" s="71"/>
      <c r="L52" s="71"/>
    </row>
    <row r="53" spans="1:12" ht="12.75">
      <c r="A53" s="3"/>
      <c r="K53" s="71"/>
      <c r="L53" s="71"/>
    </row>
    <row r="54" spans="1:12" ht="12.75">
      <c r="A54" s="3"/>
      <c r="K54" s="71"/>
      <c r="L54" s="71"/>
    </row>
    <row r="55" spans="1:12" ht="12.75">
      <c r="A55" s="3"/>
      <c r="K55" s="71"/>
      <c r="L55" s="71"/>
    </row>
    <row r="56" spans="11:12" ht="12.75">
      <c r="K56" s="71"/>
      <c r="L56" s="71"/>
    </row>
    <row r="57" spans="11:12" ht="12.75">
      <c r="K57" s="71"/>
      <c r="L57" s="71"/>
    </row>
    <row r="61" ht="12.75">
      <c r="A61" s="3" t="s">
        <v>35</v>
      </c>
    </row>
    <row r="62" ht="12.75">
      <c r="A62" s="3" t="s">
        <v>117</v>
      </c>
    </row>
    <row r="63" ht="12.75">
      <c r="J63" s="1"/>
    </row>
    <row r="64" ht="12.75">
      <c r="J64" s="18" t="s">
        <v>134</v>
      </c>
    </row>
  </sheetData>
  <mergeCells count="2">
    <mergeCell ref="D9:F9"/>
    <mergeCell ref="H9:J9"/>
  </mergeCells>
  <printOptions/>
  <pageMargins left="0.75" right="0.56" top="0.54" bottom="0.3" header="0.3" footer="0.2"/>
  <pageSetup horizontalDpi="180" verticalDpi="18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1"/>
  <sheetViews>
    <sheetView workbookViewId="0" topLeftCell="A52">
      <selection activeCell="A2" sqref="A2"/>
    </sheetView>
  </sheetViews>
  <sheetFormatPr defaultColWidth="9.140625" defaultRowHeight="12.75"/>
  <cols>
    <col min="1" max="1" width="5.00390625" style="0" customWidth="1"/>
    <col min="3" max="3" width="20.7109375" style="0" customWidth="1"/>
    <col min="4" max="4" width="5.7109375" style="0" customWidth="1"/>
    <col min="5" max="5" width="15.7109375" style="0" customWidth="1"/>
    <col min="6" max="6" width="8.7109375" style="0" customWidth="1"/>
    <col min="7" max="7" width="17.421875" style="16" customWidth="1"/>
    <col min="8" max="8" width="9.140625" style="105" customWidth="1"/>
    <col min="9" max="9" width="9.57421875" style="110" bestFit="1" customWidth="1"/>
    <col min="10" max="11" width="9.140625" style="105" customWidth="1"/>
  </cols>
  <sheetData>
    <row r="1" spans="1:8" ht="16.5">
      <c r="A1" s="120" t="str">
        <f>PL!A1</f>
        <v>GSB GROUP BERHAD (FORMERLY KNOWN AS SM SUMMIT HOLDINGS BHD) </v>
      </c>
      <c r="B1" s="120"/>
      <c r="C1" s="120"/>
      <c r="D1" s="120"/>
      <c r="E1" s="120"/>
      <c r="F1" s="120"/>
      <c r="G1" s="120"/>
      <c r="H1" s="120"/>
    </row>
    <row r="2" ht="16.5">
      <c r="A2" s="117" t="str">
        <f>PL!A2</f>
        <v>(Company No. 287036-X)</v>
      </c>
    </row>
    <row r="3" ht="12.75">
      <c r="A3" s="5" t="s">
        <v>34</v>
      </c>
    </row>
    <row r="4" ht="12.75">
      <c r="A4" s="5"/>
    </row>
    <row r="5" spans="1:7" ht="12.75">
      <c r="A5" s="5"/>
      <c r="B5" s="72"/>
      <c r="C5" s="72"/>
      <c r="D5" s="72"/>
      <c r="E5" s="72"/>
      <c r="F5" s="72"/>
      <c r="G5" s="73"/>
    </row>
    <row r="6" spans="1:7" ht="12.75">
      <c r="A6" s="6" t="s">
        <v>70</v>
      </c>
      <c r="B6" s="72"/>
      <c r="C6" s="72"/>
      <c r="D6" s="72"/>
      <c r="E6" s="72"/>
      <c r="F6" s="72"/>
      <c r="G6" s="73"/>
    </row>
    <row r="7" spans="1:7" ht="12.75">
      <c r="A7" s="6" t="s">
        <v>66</v>
      </c>
      <c r="B7" s="6" t="s">
        <v>147</v>
      </c>
      <c r="C7" s="72"/>
      <c r="D7" s="72"/>
      <c r="E7" s="72"/>
      <c r="F7" s="72"/>
      <c r="G7" s="73"/>
    </row>
    <row r="8" spans="1:7" ht="9.75" customHeight="1">
      <c r="A8" s="72"/>
      <c r="B8" s="72"/>
      <c r="C8" s="72"/>
      <c r="D8" s="72"/>
      <c r="E8" s="72"/>
      <c r="F8" s="72"/>
      <c r="G8" s="73"/>
    </row>
    <row r="9" spans="5:11" s="3" customFormat="1" ht="12.75" customHeight="1">
      <c r="E9" s="68" t="s">
        <v>89</v>
      </c>
      <c r="F9" s="68"/>
      <c r="G9" s="26" t="s">
        <v>90</v>
      </c>
      <c r="H9" s="106"/>
      <c r="I9" s="111"/>
      <c r="J9" s="106"/>
      <c r="K9" s="106"/>
    </row>
    <row r="10" spans="5:11" s="3" customFormat="1" ht="12.75" customHeight="1">
      <c r="E10" s="68" t="s">
        <v>85</v>
      </c>
      <c r="F10" s="68"/>
      <c r="G10" s="26" t="s">
        <v>79</v>
      </c>
      <c r="H10" s="106"/>
      <c r="I10" s="111"/>
      <c r="J10" s="106"/>
      <c r="K10" s="106"/>
    </row>
    <row r="11" spans="5:11" s="3" customFormat="1" ht="12.75" customHeight="1">
      <c r="E11" s="83">
        <f>PL!D13</f>
        <v>39082</v>
      </c>
      <c r="F11" s="69"/>
      <c r="G11" s="82">
        <v>38807</v>
      </c>
      <c r="H11" s="106"/>
      <c r="I11" s="111"/>
      <c r="J11" s="106"/>
      <c r="K11" s="106"/>
    </row>
    <row r="12" spans="5:11" s="3" customFormat="1" ht="12.75" customHeight="1">
      <c r="E12" s="68" t="s">
        <v>67</v>
      </c>
      <c r="F12" s="68"/>
      <c r="G12" s="26" t="s">
        <v>67</v>
      </c>
      <c r="H12" s="106"/>
      <c r="I12" s="111"/>
      <c r="J12" s="106"/>
      <c r="K12" s="106"/>
    </row>
    <row r="13" spans="5:11" s="3" customFormat="1" ht="12.75" customHeight="1">
      <c r="E13" s="68"/>
      <c r="F13" s="68"/>
      <c r="G13" s="78" t="s">
        <v>18</v>
      </c>
      <c r="H13" s="106"/>
      <c r="I13" s="111"/>
      <c r="J13" s="106"/>
      <c r="K13" s="106"/>
    </row>
    <row r="14" spans="1:12" s="1" customFormat="1" ht="12.75" customHeight="1">
      <c r="A14" s="1" t="s">
        <v>32</v>
      </c>
      <c r="E14" s="47">
        <v>20468</v>
      </c>
      <c r="F14" s="47"/>
      <c r="G14" s="47">
        <v>27482</v>
      </c>
      <c r="H14" s="107"/>
      <c r="I14" s="112"/>
      <c r="J14" s="108"/>
      <c r="K14" s="107"/>
      <c r="L14" s="70"/>
    </row>
    <row r="15" spans="5:11" s="1" customFormat="1" ht="12.75" customHeight="1">
      <c r="E15" s="47"/>
      <c r="F15" s="47"/>
      <c r="G15" s="47"/>
      <c r="H15" s="107"/>
      <c r="I15" s="112"/>
      <c r="J15" s="108"/>
      <c r="K15" s="107"/>
    </row>
    <row r="16" spans="1:11" s="1" customFormat="1" ht="12.75" customHeight="1">
      <c r="A16" s="1" t="s">
        <v>138</v>
      </c>
      <c r="E16" s="47">
        <v>22746</v>
      </c>
      <c r="F16" s="47"/>
      <c r="G16" s="47">
        <v>17822</v>
      </c>
      <c r="H16" s="107"/>
      <c r="I16" s="112"/>
      <c r="J16" s="108"/>
      <c r="K16" s="107"/>
    </row>
    <row r="17" spans="5:11" s="1" customFormat="1" ht="12.75" customHeight="1">
      <c r="E17" s="47"/>
      <c r="F17" s="47"/>
      <c r="G17" s="47"/>
      <c r="H17" s="107"/>
      <c r="I17" s="112"/>
      <c r="J17" s="108"/>
      <c r="K17" s="107"/>
    </row>
    <row r="18" spans="1:11" s="1" customFormat="1" ht="12.75" customHeight="1">
      <c r="A18" s="1" t="s">
        <v>141</v>
      </c>
      <c r="E18" s="47">
        <v>2043</v>
      </c>
      <c r="F18" s="47"/>
      <c r="G18" s="47">
        <v>0</v>
      </c>
      <c r="H18" s="107"/>
      <c r="I18" s="112"/>
      <c r="J18" s="108"/>
      <c r="K18" s="107"/>
    </row>
    <row r="19" spans="5:11" s="1" customFormat="1" ht="12.75" customHeight="1">
      <c r="E19" s="47"/>
      <c r="F19" s="47"/>
      <c r="G19" s="47"/>
      <c r="H19" s="107"/>
      <c r="I19" s="112"/>
      <c r="J19" s="108"/>
      <c r="K19" s="107"/>
    </row>
    <row r="20" spans="1:11" ht="12.75" customHeight="1">
      <c r="A20" s="1" t="s">
        <v>24</v>
      </c>
      <c r="B20" s="1"/>
      <c r="C20" s="1"/>
      <c r="D20" s="1"/>
      <c r="E20" s="47">
        <v>738</v>
      </c>
      <c r="F20" s="47"/>
      <c r="G20" s="47">
        <v>738</v>
      </c>
      <c r="H20" s="107"/>
      <c r="I20" s="112"/>
      <c r="K20" s="107"/>
    </row>
    <row r="21" spans="5:11" s="1" customFormat="1" ht="12.75" customHeight="1">
      <c r="E21" s="47"/>
      <c r="F21" s="47"/>
      <c r="G21" s="47"/>
      <c r="H21" s="107"/>
      <c r="I21" s="112"/>
      <c r="J21" s="108"/>
      <c r="K21" s="107"/>
    </row>
    <row r="22" spans="1:11" s="1" customFormat="1" ht="12.75" customHeight="1">
      <c r="A22" s="1" t="s">
        <v>1</v>
      </c>
      <c r="E22" s="47">
        <v>16</v>
      </c>
      <c r="F22" s="47"/>
      <c r="G22" s="47">
        <v>16</v>
      </c>
      <c r="H22" s="107"/>
      <c r="I22" s="112"/>
      <c r="J22" s="108"/>
      <c r="K22" s="107"/>
    </row>
    <row r="23" spans="5:11" s="1" customFormat="1" ht="12.75" customHeight="1">
      <c r="E23" s="47"/>
      <c r="F23" s="47"/>
      <c r="G23" s="47"/>
      <c r="H23" s="107"/>
      <c r="I23" s="112"/>
      <c r="J23" s="108"/>
      <c r="K23" s="107"/>
    </row>
    <row r="24" spans="1:11" s="1" customFormat="1" ht="12.75" customHeight="1">
      <c r="A24" s="1" t="s">
        <v>2</v>
      </c>
      <c r="E24" s="47"/>
      <c r="F24" s="47"/>
      <c r="G24" s="47"/>
      <c r="H24" s="107"/>
      <c r="I24" s="112"/>
      <c r="J24" s="108"/>
      <c r="K24" s="107"/>
    </row>
    <row r="25" spans="2:11" s="1" customFormat="1" ht="12.75" customHeight="1">
      <c r="B25" s="5" t="s">
        <v>3</v>
      </c>
      <c r="E25" s="47">
        <v>2619</v>
      </c>
      <c r="F25" s="47"/>
      <c r="G25" s="47">
        <v>5932</v>
      </c>
      <c r="H25" s="107"/>
      <c r="I25" s="112"/>
      <c r="J25" s="108"/>
      <c r="K25" s="107"/>
    </row>
    <row r="26" spans="2:11" s="1" customFormat="1" ht="12.75" customHeight="1">
      <c r="B26" s="5" t="s">
        <v>98</v>
      </c>
      <c r="E26" s="47">
        <v>5027</v>
      </c>
      <c r="F26" s="47"/>
      <c r="G26" s="47">
        <v>4053</v>
      </c>
      <c r="H26" s="107"/>
      <c r="I26" s="112"/>
      <c r="J26" s="108"/>
      <c r="K26" s="107"/>
    </row>
    <row r="27" spans="2:11" s="1" customFormat="1" ht="12.75" customHeight="1">
      <c r="B27" s="5" t="s">
        <v>4</v>
      </c>
      <c r="E27" s="47">
        <f>12391-747</f>
        <v>11644</v>
      </c>
      <c r="F27" s="47"/>
      <c r="G27" s="47">
        <v>8003</v>
      </c>
      <c r="H27" s="107"/>
      <c r="I27" s="112"/>
      <c r="J27" s="108"/>
      <c r="K27" s="107"/>
    </row>
    <row r="28" spans="2:11" s="1" customFormat="1" ht="12.75" customHeight="1">
      <c r="B28" s="5" t="s">
        <v>20</v>
      </c>
      <c r="E28" s="47">
        <v>5376</v>
      </c>
      <c r="F28" s="47"/>
      <c r="G28" s="47">
        <v>9529</v>
      </c>
      <c r="H28" s="107"/>
      <c r="I28" s="112"/>
      <c r="J28" s="108"/>
      <c r="K28" s="107"/>
    </row>
    <row r="29" spans="2:11" s="1" customFormat="1" ht="12.75" customHeight="1">
      <c r="B29" s="5" t="s">
        <v>86</v>
      </c>
      <c r="E29" s="95">
        <v>438</v>
      </c>
      <c r="F29" s="47"/>
      <c r="G29" s="47">
        <v>767</v>
      </c>
      <c r="H29" s="107"/>
      <c r="I29" s="112"/>
      <c r="J29" s="107"/>
      <c r="K29" s="107"/>
    </row>
    <row r="30" spans="2:11" s="1" customFormat="1" ht="12.75" customHeight="1">
      <c r="B30" s="5" t="s">
        <v>21</v>
      </c>
      <c r="E30" s="47">
        <v>78</v>
      </c>
      <c r="F30" s="47"/>
      <c r="G30" s="47">
        <v>3310</v>
      </c>
      <c r="H30" s="107"/>
      <c r="I30" s="112"/>
      <c r="J30" s="108"/>
      <c r="K30" s="107"/>
    </row>
    <row r="31" spans="2:11" s="1" customFormat="1" ht="12.75" customHeight="1">
      <c r="B31" s="5" t="s">
        <v>19</v>
      </c>
      <c r="E31" s="47">
        <v>1033</v>
      </c>
      <c r="F31" s="47"/>
      <c r="G31" s="47">
        <v>901</v>
      </c>
      <c r="H31" s="107"/>
      <c r="I31" s="112"/>
      <c r="J31" s="108"/>
      <c r="K31" s="107"/>
    </row>
    <row r="32" spans="2:11" s="1" customFormat="1" ht="12.75" customHeight="1">
      <c r="B32" s="5"/>
      <c r="E32" s="48">
        <f>SUM(E25:E31)</f>
        <v>26215</v>
      </c>
      <c r="F32" s="47"/>
      <c r="G32" s="48">
        <f>SUM(G25:G31)</f>
        <v>32495</v>
      </c>
      <c r="H32" s="107"/>
      <c r="I32" s="112"/>
      <c r="J32" s="108"/>
      <c r="K32" s="107"/>
    </row>
    <row r="33" spans="5:11" s="1" customFormat="1" ht="12.75" customHeight="1">
      <c r="E33" s="47"/>
      <c r="F33" s="47"/>
      <c r="G33" s="47"/>
      <c r="H33" s="107"/>
      <c r="I33" s="112"/>
      <c r="J33" s="108"/>
      <c r="K33" s="107"/>
    </row>
    <row r="34" spans="1:11" s="1" customFormat="1" ht="12.75" customHeight="1">
      <c r="A34" s="1" t="s">
        <v>5</v>
      </c>
      <c r="E34" s="47"/>
      <c r="F34" s="47"/>
      <c r="G34" s="47"/>
      <c r="H34" s="107"/>
      <c r="I34" s="112"/>
      <c r="J34" s="108"/>
      <c r="K34" s="107"/>
    </row>
    <row r="35" spans="2:11" s="1" customFormat="1" ht="12.75" customHeight="1">
      <c r="B35" s="5" t="s">
        <v>7</v>
      </c>
      <c r="E35" s="47">
        <v>3787</v>
      </c>
      <c r="F35" s="47"/>
      <c r="G35" s="47">
        <v>4855</v>
      </c>
      <c r="H35" s="107"/>
      <c r="I35" s="112"/>
      <c r="J35" s="107"/>
      <c r="K35" s="107"/>
    </row>
    <row r="36" spans="2:11" s="1" customFormat="1" ht="12.75" customHeight="1">
      <c r="B36" s="5" t="s">
        <v>8</v>
      </c>
      <c r="E36" s="95">
        <v>1998</v>
      </c>
      <c r="F36" s="47"/>
      <c r="G36" s="47">
        <v>1812</v>
      </c>
      <c r="H36" s="107"/>
      <c r="I36" s="112"/>
      <c r="J36" s="108"/>
      <c r="K36" s="107"/>
    </row>
    <row r="37" spans="2:11" s="1" customFormat="1" ht="12.75" customHeight="1">
      <c r="B37" s="5" t="s">
        <v>80</v>
      </c>
      <c r="E37" s="47">
        <v>1884</v>
      </c>
      <c r="F37" s="47"/>
      <c r="G37" s="47">
        <v>0</v>
      </c>
      <c r="H37" s="107"/>
      <c r="I37" s="112"/>
      <c r="J37" s="108"/>
      <c r="K37" s="107"/>
    </row>
    <row r="38" spans="2:11" s="1" customFormat="1" ht="12.75" customHeight="1">
      <c r="B38" s="5" t="s">
        <v>6</v>
      </c>
      <c r="E38" s="47">
        <f>1753+2740</f>
        <v>4493</v>
      </c>
      <c r="F38" s="47"/>
      <c r="G38" s="47">
        <f>2308+6930</f>
        <v>9238</v>
      </c>
      <c r="H38" s="107"/>
      <c r="I38" s="112"/>
      <c r="J38" s="108"/>
      <c r="K38" s="107"/>
    </row>
    <row r="39" spans="2:11" s="1" customFormat="1" ht="12.75" customHeight="1" hidden="1">
      <c r="B39" s="5" t="s">
        <v>22</v>
      </c>
      <c r="E39" s="47">
        <v>0</v>
      </c>
      <c r="F39" s="47"/>
      <c r="G39" s="47">
        <v>0</v>
      </c>
      <c r="H39" s="107"/>
      <c r="I39" s="112"/>
      <c r="J39" s="108"/>
      <c r="K39" s="107"/>
    </row>
    <row r="40" spans="2:11" s="1" customFormat="1" ht="12.75" customHeight="1">
      <c r="B40" s="5" t="s">
        <v>16</v>
      </c>
      <c r="E40" s="47">
        <v>347</v>
      </c>
      <c r="F40" s="47"/>
      <c r="G40" s="47">
        <v>497</v>
      </c>
      <c r="H40" s="107"/>
      <c r="I40" s="112"/>
      <c r="J40" s="107"/>
      <c r="K40" s="107"/>
    </row>
    <row r="41" spans="2:11" s="1" customFormat="1" ht="12.75" customHeight="1">
      <c r="B41" s="5"/>
      <c r="E41" s="48">
        <f>SUM(E35:E40)</f>
        <v>12509</v>
      </c>
      <c r="F41" s="47"/>
      <c r="G41" s="48">
        <f>SUM(G35:G40)</f>
        <v>16402</v>
      </c>
      <c r="H41" s="107"/>
      <c r="I41" s="112"/>
      <c r="J41" s="107"/>
      <c r="K41" s="107"/>
    </row>
    <row r="42" spans="5:11" s="1" customFormat="1" ht="12.75" customHeight="1">
      <c r="E42" s="47"/>
      <c r="F42" s="47"/>
      <c r="G42" s="47"/>
      <c r="H42" s="107"/>
      <c r="I42" s="112"/>
      <c r="J42" s="108"/>
      <c r="K42" s="107"/>
    </row>
    <row r="43" spans="1:11" s="1" customFormat="1" ht="12.75" customHeight="1">
      <c r="A43" s="1" t="s">
        <v>23</v>
      </c>
      <c r="E43" s="47">
        <f>+E32-E41</f>
        <v>13706</v>
      </c>
      <c r="F43" s="47"/>
      <c r="G43" s="47">
        <f>+G32-G41</f>
        <v>16093</v>
      </c>
      <c r="H43" s="107"/>
      <c r="I43" s="112"/>
      <c r="J43" s="108"/>
      <c r="K43" s="107"/>
    </row>
    <row r="44" spans="5:11" s="1" customFormat="1" ht="12.75" customHeight="1">
      <c r="E44" s="47"/>
      <c r="F44" s="47"/>
      <c r="G44" s="47"/>
      <c r="H44" s="107"/>
      <c r="I44" s="112"/>
      <c r="J44" s="108"/>
      <c r="K44" s="107"/>
    </row>
    <row r="45" spans="5:11" s="1" customFormat="1" ht="12.75" customHeight="1" thickBot="1">
      <c r="E45" s="49">
        <f>+E43+E16+E18+E20+E22+E14</f>
        <v>59717</v>
      </c>
      <c r="F45" s="47"/>
      <c r="G45" s="49">
        <f>+G43+G16+G18+G20+G22+G14</f>
        <v>62151</v>
      </c>
      <c r="H45" s="107"/>
      <c r="I45" s="112"/>
      <c r="J45" s="108"/>
      <c r="K45" s="107"/>
    </row>
    <row r="46" spans="5:11" s="1" customFormat="1" ht="12.75" customHeight="1" thickTop="1">
      <c r="E46" s="47"/>
      <c r="F46" s="47"/>
      <c r="G46" s="47"/>
      <c r="H46" s="107"/>
      <c r="I46" s="112"/>
      <c r="J46" s="108"/>
      <c r="K46" s="107"/>
    </row>
    <row r="47" spans="1:11" s="1" customFormat="1" ht="12.75" customHeight="1">
      <c r="A47" s="1" t="s">
        <v>10</v>
      </c>
      <c r="E47" s="47">
        <v>40000</v>
      </c>
      <c r="F47" s="47"/>
      <c r="G47" s="47">
        <v>40000</v>
      </c>
      <c r="H47" s="107"/>
      <c r="I47" s="112"/>
      <c r="J47" s="108"/>
      <c r="K47" s="107"/>
    </row>
    <row r="48" spans="1:11" s="1" customFormat="1" ht="12.75" customHeight="1">
      <c r="A48" s="1" t="s">
        <v>11</v>
      </c>
      <c r="E48" s="47"/>
      <c r="F48" s="47"/>
      <c r="G48" s="47"/>
      <c r="H48" s="107"/>
      <c r="I48" s="112"/>
      <c r="J48" s="108"/>
      <c r="K48" s="107"/>
    </row>
    <row r="49" spans="2:11" s="1" customFormat="1" ht="12.75" customHeight="1">
      <c r="B49" s="5" t="s">
        <v>12</v>
      </c>
      <c r="E49" s="47">
        <v>940</v>
      </c>
      <c r="F49" s="47"/>
      <c r="G49" s="47">
        <v>940</v>
      </c>
      <c r="H49" s="107"/>
      <c r="I49" s="112"/>
      <c r="J49" s="108"/>
      <c r="K49" s="107"/>
    </row>
    <row r="50" spans="2:11" s="1" customFormat="1" ht="12.75" customHeight="1">
      <c r="B50" s="5" t="s">
        <v>13</v>
      </c>
      <c r="E50" s="47">
        <v>1030</v>
      </c>
      <c r="F50" s="47"/>
      <c r="G50" s="47">
        <v>1030</v>
      </c>
      <c r="H50" s="107"/>
      <c r="I50" s="112"/>
      <c r="J50" s="108"/>
      <c r="K50" s="107"/>
    </row>
    <row r="51" spans="2:11" s="1" customFormat="1" ht="12.75" customHeight="1">
      <c r="B51" s="5" t="s">
        <v>14</v>
      </c>
      <c r="E51" s="50">
        <v>5036</v>
      </c>
      <c r="F51" s="47"/>
      <c r="G51" s="50">
        <v>4974</v>
      </c>
      <c r="H51" s="107"/>
      <c r="I51" s="112"/>
      <c r="J51" s="108"/>
      <c r="K51" s="107"/>
    </row>
    <row r="52" spans="1:11" s="1" customFormat="1" ht="12.75" customHeight="1">
      <c r="A52" s="1" t="s">
        <v>124</v>
      </c>
      <c r="B52" s="5"/>
      <c r="E52" s="51">
        <f>SUM(E47:E51)</f>
        <v>47006</v>
      </c>
      <c r="F52" s="47"/>
      <c r="G52" s="51">
        <f>SUM(G47:G51)</f>
        <v>46944</v>
      </c>
      <c r="H52" s="107"/>
      <c r="I52" s="112"/>
      <c r="J52" s="108"/>
      <c r="K52" s="107"/>
    </row>
    <row r="53" spans="1:11" s="1" customFormat="1" ht="12.75" customHeight="1">
      <c r="A53" s="1" t="s">
        <v>15</v>
      </c>
      <c r="B53" s="5"/>
      <c r="E53" s="50">
        <v>1005</v>
      </c>
      <c r="F53" s="47"/>
      <c r="G53" s="50">
        <v>1006</v>
      </c>
      <c r="H53" s="107"/>
      <c r="I53" s="112"/>
      <c r="J53" s="108"/>
      <c r="K53" s="107"/>
    </row>
    <row r="54" spans="1:11" s="1" customFormat="1" ht="12.75" customHeight="1">
      <c r="A54" s="1" t="s">
        <v>125</v>
      </c>
      <c r="B54" s="5"/>
      <c r="E54" s="50">
        <f>SUM(E52:E53)</f>
        <v>48011</v>
      </c>
      <c r="F54" s="47"/>
      <c r="G54" s="50">
        <f>SUM(G52:G53)</f>
        <v>47950</v>
      </c>
      <c r="H54" s="107"/>
      <c r="I54" s="112"/>
      <c r="J54" s="108"/>
      <c r="K54" s="107"/>
    </row>
    <row r="55" spans="5:11" s="1" customFormat="1" ht="12.75" customHeight="1">
      <c r="E55" s="47"/>
      <c r="F55" s="47"/>
      <c r="G55" s="47"/>
      <c r="H55" s="107"/>
      <c r="I55" s="112"/>
      <c r="J55" s="108"/>
      <c r="K55" s="107"/>
    </row>
    <row r="56" spans="1:11" s="1" customFormat="1" ht="12.75" customHeight="1">
      <c r="A56" s="1" t="s">
        <v>30</v>
      </c>
      <c r="E56" s="47"/>
      <c r="F56" s="47"/>
      <c r="G56" s="47"/>
      <c r="H56" s="107"/>
      <c r="I56" s="112"/>
      <c r="J56" s="108"/>
      <c r="K56" s="107"/>
    </row>
    <row r="57" spans="2:11" s="1" customFormat="1" ht="12.75" customHeight="1">
      <c r="B57" s="5" t="s">
        <v>31</v>
      </c>
      <c r="E57" s="47">
        <v>9045</v>
      </c>
      <c r="F57" s="47"/>
      <c r="G57" s="47">
        <v>11188</v>
      </c>
      <c r="H57" s="107"/>
      <c r="I57" s="112"/>
      <c r="J57" s="108"/>
      <c r="K57" s="107"/>
    </row>
    <row r="58" spans="2:11" s="1" customFormat="1" ht="12.75" customHeight="1">
      <c r="B58" s="5" t="s">
        <v>16</v>
      </c>
      <c r="E58" s="47">
        <v>440</v>
      </c>
      <c r="F58" s="47"/>
      <c r="G58" s="47">
        <v>316</v>
      </c>
      <c r="H58" s="107"/>
      <c r="I58" s="112"/>
      <c r="J58" s="108"/>
      <c r="K58" s="107"/>
    </row>
    <row r="59" spans="2:11" s="1" customFormat="1" ht="12.75" customHeight="1">
      <c r="B59" s="5" t="s">
        <v>25</v>
      </c>
      <c r="E59" s="47">
        <v>2221</v>
      </c>
      <c r="F59" s="47"/>
      <c r="G59" s="47">
        <v>2697</v>
      </c>
      <c r="H59" s="107"/>
      <c r="I59" s="112"/>
      <c r="J59" s="108"/>
      <c r="K59" s="107"/>
    </row>
    <row r="60" spans="5:11" s="1" customFormat="1" ht="12.75" customHeight="1">
      <c r="E60" s="48">
        <f>SUM(E57:E59)</f>
        <v>11706</v>
      </c>
      <c r="F60" s="47"/>
      <c r="G60" s="48">
        <f>SUM(G57:G59)</f>
        <v>14201</v>
      </c>
      <c r="H60" s="107"/>
      <c r="I60" s="112"/>
      <c r="J60" s="108"/>
      <c r="K60" s="107"/>
    </row>
    <row r="61" spans="5:11" s="1" customFormat="1" ht="12.75" customHeight="1">
      <c r="E61" s="51"/>
      <c r="F61" s="47"/>
      <c r="G61" s="51"/>
      <c r="H61" s="107"/>
      <c r="I61" s="112"/>
      <c r="J61" s="108"/>
      <c r="K61" s="107"/>
    </row>
    <row r="62" spans="5:11" s="1" customFormat="1" ht="12.75" customHeight="1" thickBot="1">
      <c r="E62" s="49">
        <f>E54+E60</f>
        <v>59717</v>
      </c>
      <c r="F62" s="47"/>
      <c r="G62" s="49">
        <f>G54+G60</f>
        <v>62151</v>
      </c>
      <c r="H62" s="107"/>
      <c r="I62" s="112"/>
      <c r="J62" s="108"/>
      <c r="K62" s="107"/>
    </row>
    <row r="63" spans="5:11" s="1" customFormat="1" ht="12.75" customHeight="1" thickTop="1">
      <c r="E63" s="51"/>
      <c r="F63" s="47"/>
      <c r="G63" s="51"/>
      <c r="H63" s="107"/>
      <c r="I63" s="112"/>
      <c r="J63" s="108"/>
      <c r="K63" s="107"/>
    </row>
    <row r="64" spans="1:11" s="1" customFormat="1" ht="12.75" customHeight="1">
      <c r="A64" s="1" t="s">
        <v>130</v>
      </c>
      <c r="E64" s="114">
        <f>E52/E47*100</f>
        <v>117.51499999999999</v>
      </c>
      <c r="F64" s="47"/>
      <c r="G64" s="46">
        <f>G52/G47*100</f>
        <v>117.36</v>
      </c>
      <c r="H64" s="108"/>
      <c r="I64" s="112"/>
      <c r="J64" s="108"/>
      <c r="K64" s="107"/>
    </row>
    <row r="65" spans="1:11" s="1" customFormat="1" ht="12.75" customHeight="1">
      <c r="A65" s="1" t="s">
        <v>131</v>
      </c>
      <c r="E65" s="46"/>
      <c r="F65" s="47"/>
      <c r="G65" s="46"/>
      <c r="H65" s="108"/>
      <c r="I65" s="112"/>
      <c r="J65" s="108"/>
      <c r="K65" s="107"/>
    </row>
    <row r="66" spans="1:11" s="1" customFormat="1" ht="12.75" customHeight="1">
      <c r="A66" s="3" t="s">
        <v>75</v>
      </c>
      <c r="E66" s="46"/>
      <c r="F66" s="47"/>
      <c r="G66" s="46"/>
      <c r="H66" s="108"/>
      <c r="I66" s="112"/>
      <c r="J66" s="108"/>
      <c r="K66" s="107"/>
    </row>
    <row r="67" spans="1:11" s="1" customFormat="1" ht="12.75" customHeight="1">
      <c r="A67" s="3" t="s">
        <v>118</v>
      </c>
      <c r="G67" s="8" t="s">
        <v>135</v>
      </c>
      <c r="H67" s="108"/>
      <c r="I67" s="113"/>
      <c r="J67" s="108"/>
      <c r="K67" s="108"/>
    </row>
    <row r="68" spans="1:11" s="1" customFormat="1" ht="12.75">
      <c r="A68" s="2"/>
      <c r="B68" s="2"/>
      <c r="C68" s="2"/>
      <c r="D68" s="2"/>
      <c r="E68" s="2"/>
      <c r="F68" s="2"/>
      <c r="G68" s="25"/>
      <c r="H68" s="108"/>
      <c r="I68" s="113"/>
      <c r="J68" s="108"/>
      <c r="K68" s="108"/>
    </row>
    <row r="69" spans="1:11" s="1" customFormat="1" ht="12.75">
      <c r="A69" s="2"/>
      <c r="B69" s="2"/>
      <c r="C69" s="2"/>
      <c r="D69" s="2"/>
      <c r="E69" s="2"/>
      <c r="F69" s="2"/>
      <c r="G69" s="25"/>
      <c r="H69" s="108"/>
      <c r="I69" s="113"/>
      <c r="J69" s="108"/>
      <c r="K69" s="108"/>
    </row>
    <row r="70" spans="1:11" s="1" customFormat="1" ht="12.75">
      <c r="A70" s="2"/>
      <c r="B70" s="2"/>
      <c r="C70" s="2"/>
      <c r="D70" s="2"/>
      <c r="E70" s="2"/>
      <c r="F70" s="2"/>
      <c r="G70" s="25"/>
      <c r="H70" s="108"/>
      <c r="I70" s="113"/>
      <c r="J70" s="108"/>
      <c r="K70" s="108"/>
    </row>
    <row r="71" spans="7:11" s="1" customFormat="1" ht="12.75">
      <c r="G71" s="24"/>
      <c r="H71" s="108"/>
      <c r="I71" s="113"/>
      <c r="J71" s="108"/>
      <c r="K71" s="108"/>
    </row>
    <row r="72" spans="7:11" s="1" customFormat="1" ht="12.75">
      <c r="G72" s="24"/>
      <c r="H72" s="108"/>
      <c r="I72" s="113"/>
      <c r="J72" s="108"/>
      <c r="K72" s="108"/>
    </row>
    <row r="73" spans="7:11" s="1" customFormat="1" ht="12.75">
      <c r="G73" s="24"/>
      <c r="H73" s="108"/>
      <c r="I73" s="113"/>
      <c r="J73" s="108"/>
      <c r="K73" s="108"/>
    </row>
    <row r="74" spans="7:11" s="1" customFormat="1" ht="12.75">
      <c r="G74" s="24"/>
      <c r="H74" s="108"/>
      <c r="I74" s="113"/>
      <c r="J74" s="108"/>
      <c r="K74" s="108"/>
    </row>
    <row r="75" spans="7:11" s="1" customFormat="1" ht="12.75">
      <c r="G75" s="24"/>
      <c r="H75" s="108"/>
      <c r="I75" s="113"/>
      <c r="J75" s="108"/>
      <c r="K75" s="108"/>
    </row>
    <row r="76" spans="7:11" s="1" customFormat="1" ht="12.75">
      <c r="G76" s="24"/>
      <c r="H76" s="108"/>
      <c r="I76" s="113"/>
      <c r="J76" s="108"/>
      <c r="K76" s="108"/>
    </row>
    <row r="77" spans="7:11" s="1" customFormat="1" ht="12.75">
      <c r="G77" s="24"/>
      <c r="H77" s="108"/>
      <c r="I77" s="113"/>
      <c r="J77" s="108"/>
      <c r="K77" s="108"/>
    </row>
    <row r="78" spans="7:11" s="1" customFormat="1" ht="12.75">
      <c r="G78" s="24"/>
      <c r="H78" s="108"/>
      <c r="I78" s="113"/>
      <c r="J78" s="108"/>
      <c r="K78" s="108"/>
    </row>
    <row r="79" spans="7:11" s="1" customFormat="1" ht="12.75">
      <c r="G79" s="24"/>
      <c r="H79" s="108"/>
      <c r="I79" s="113"/>
      <c r="J79" s="108"/>
      <c r="K79" s="108"/>
    </row>
    <row r="80" spans="7:11" s="1" customFormat="1" ht="12.75">
      <c r="G80" s="24"/>
      <c r="H80" s="108"/>
      <c r="I80" s="113"/>
      <c r="J80" s="108"/>
      <c r="K80" s="108"/>
    </row>
    <row r="81" spans="7:11" s="1" customFormat="1" ht="12.75">
      <c r="G81" s="24"/>
      <c r="H81" s="108"/>
      <c r="I81" s="113"/>
      <c r="J81" s="108"/>
      <c r="K81" s="108"/>
    </row>
    <row r="82" spans="7:11" s="1" customFormat="1" ht="12.75">
      <c r="G82" s="24"/>
      <c r="H82" s="108"/>
      <c r="I82" s="113"/>
      <c r="J82" s="108"/>
      <c r="K82" s="108"/>
    </row>
    <row r="83" spans="7:11" s="1" customFormat="1" ht="12.75">
      <c r="G83" s="24"/>
      <c r="H83" s="108"/>
      <c r="I83" s="113"/>
      <c r="J83" s="108"/>
      <c r="K83" s="108"/>
    </row>
    <row r="84" spans="7:11" s="1" customFormat="1" ht="12.75">
      <c r="G84" s="24"/>
      <c r="H84" s="108"/>
      <c r="I84" s="113"/>
      <c r="J84" s="108"/>
      <c r="K84" s="108"/>
    </row>
    <row r="85" spans="7:11" s="1" customFormat="1" ht="12.75">
      <c r="G85" s="24"/>
      <c r="H85" s="108"/>
      <c r="I85" s="113"/>
      <c r="J85" s="108"/>
      <c r="K85" s="108"/>
    </row>
    <row r="86" spans="7:11" s="1" customFormat="1" ht="12.75">
      <c r="G86" s="24"/>
      <c r="H86" s="108"/>
      <c r="I86" s="113"/>
      <c r="J86" s="108"/>
      <c r="K86" s="108"/>
    </row>
    <row r="87" spans="7:11" s="1" customFormat="1" ht="12.75">
      <c r="G87" s="24"/>
      <c r="H87" s="108"/>
      <c r="I87" s="113"/>
      <c r="J87" s="108"/>
      <c r="K87" s="108"/>
    </row>
    <row r="88" spans="7:11" s="1" customFormat="1" ht="12.75">
      <c r="G88" s="24"/>
      <c r="H88" s="108"/>
      <c r="I88" s="113"/>
      <c r="J88" s="108"/>
      <c r="K88" s="108"/>
    </row>
    <row r="89" spans="7:11" s="1" customFormat="1" ht="12.75">
      <c r="G89" s="24"/>
      <c r="H89" s="108"/>
      <c r="I89" s="113"/>
      <c r="J89" s="108"/>
      <c r="K89" s="108"/>
    </row>
    <row r="90" spans="7:11" s="1" customFormat="1" ht="12.75">
      <c r="G90" s="24"/>
      <c r="H90" s="108"/>
      <c r="I90" s="113"/>
      <c r="J90" s="108"/>
      <c r="K90" s="108"/>
    </row>
    <row r="91" spans="7:11" s="1" customFormat="1" ht="12.75">
      <c r="G91" s="24"/>
      <c r="H91" s="108"/>
      <c r="I91" s="113"/>
      <c r="J91" s="108"/>
      <c r="K91" s="108"/>
    </row>
    <row r="92" spans="7:11" s="1" customFormat="1" ht="12.75">
      <c r="G92" s="24"/>
      <c r="H92" s="108"/>
      <c r="I92" s="113"/>
      <c r="J92" s="108"/>
      <c r="K92" s="108"/>
    </row>
    <row r="93" spans="7:11" s="1" customFormat="1" ht="12.75">
      <c r="G93" s="24"/>
      <c r="H93" s="108"/>
      <c r="I93" s="113"/>
      <c r="J93" s="108"/>
      <c r="K93" s="108"/>
    </row>
    <row r="94" spans="7:11" s="1" customFormat="1" ht="12.75">
      <c r="G94" s="24"/>
      <c r="H94" s="108"/>
      <c r="I94" s="113"/>
      <c r="J94" s="108"/>
      <c r="K94" s="108"/>
    </row>
    <row r="95" spans="7:11" s="1" customFormat="1" ht="12.75">
      <c r="G95" s="24"/>
      <c r="H95" s="108"/>
      <c r="I95" s="113"/>
      <c r="J95" s="108"/>
      <c r="K95" s="108"/>
    </row>
    <row r="96" spans="7:11" s="1" customFormat="1" ht="12.75">
      <c r="G96" s="24"/>
      <c r="H96" s="108"/>
      <c r="I96" s="113"/>
      <c r="J96" s="108"/>
      <c r="K96" s="108"/>
    </row>
    <row r="97" spans="7:11" s="1" customFormat="1" ht="12.75">
      <c r="G97" s="24"/>
      <c r="H97" s="108"/>
      <c r="I97" s="113"/>
      <c r="J97" s="108"/>
      <c r="K97" s="108"/>
    </row>
    <row r="98" spans="7:11" s="1" customFormat="1" ht="12.75">
      <c r="G98" s="24"/>
      <c r="H98" s="108"/>
      <c r="I98" s="113"/>
      <c r="J98" s="108"/>
      <c r="K98" s="108"/>
    </row>
    <row r="99" spans="7:11" s="1" customFormat="1" ht="12.75">
      <c r="G99" s="24"/>
      <c r="H99" s="108"/>
      <c r="I99" s="113"/>
      <c r="J99" s="108"/>
      <c r="K99" s="108"/>
    </row>
    <row r="100" spans="7:11" s="1" customFormat="1" ht="12.75">
      <c r="G100" s="24"/>
      <c r="H100" s="108"/>
      <c r="I100" s="113"/>
      <c r="J100" s="108"/>
      <c r="K100" s="108"/>
    </row>
    <row r="101" spans="7:11" s="1" customFormat="1" ht="12.75">
      <c r="G101" s="24"/>
      <c r="H101" s="108"/>
      <c r="I101" s="113"/>
      <c r="J101" s="108"/>
      <c r="K101" s="108"/>
    </row>
    <row r="102" spans="7:11" s="1" customFormat="1" ht="12.75">
      <c r="G102" s="24"/>
      <c r="H102" s="108"/>
      <c r="I102" s="113"/>
      <c r="J102" s="108"/>
      <c r="K102" s="108"/>
    </row>
    <row r="103" spans="7:11" s="1" customFormat="1" ht="12.75">
      <c r="G103" s="24"/>
      <c r="H103" s="108"/>
      <c r="I103" s="113"/>
      <c r="J103" s="108"/>
      <c r="K103" s="108"/>
    </row>
    <row r="104" spans="7:11" s="1" customFormat="1" ht="12.75">
      <c r="G104" s="24"/>
      <c r="H104" s="108"/>
      <c r="I104" s="113"/>
      <c r="J104" s="108"/>
      <c r="K104" s="108"/>
    </row>
    <row r="105" spans="7:11" s="1" customFormat="1" ht="12.75">
      <c r="G105" s="24"/>
      <c r="H105" s="108"/>
      <c r="I105" s="113"/>
      <c r="J105" s="108"/>
      <c r="K105" s="108"/>
    </row>
    <row r="106" spans="7:11" s="1" customFormat="1" ht="12.75">
      <c r="G106" s="24"/>
      <c r="H106" s="108"/>
      <c r="I106" s="113"/>
      <c r="J106" s="108"/>
      <c r="K106" s="108"/>
    </row>
    <row r="107" spans="7:11" s="1" customFormat="1" ht="12.75">
      <c r="G107" s="24"/>
      <c r="H107" s="108"/>
      <c r="I107" s="113"/>
      <c r="J107" s="108"/>
      <c r="K107" s="108"/>
    </row>
    <row r="108" spans="7:11" s="1" customFormat="1" ht="12.75">
      <c r="G108" s="24"/>
      <c r="H108" s="108"/>
      <c r="I108" s="113"/>
      <c r="J108" s="108"/>
      <c r="K108" s="108"/>
    </row>
    <row r="109" spans="7:11" s="1" customFormat="1" ht="12.75">
      <c r="G109" s="24"/>
      <c r="H109" s="108"/>
      <c r="I109" s="113"/>
      <c r="J109" s="108"/>
      <c r="K109" s="108"/>
    </row>
    <row r="110" spans="7:11" s="1" customFormat="1" ht="12.75">
      <c r="G110" s="24"/>
      <c r="H110" s="108"/>
      <c r="I110" s="113"/>
      <c r="J110" s="108"/>
      <c r="K110" s="108"/>
    </row>
    <row r="111" spans="7:11" s="1" customFormat="1" ht="12.75">
      <c r="G111" s="24"/>
      <c r="H111" s="108"/>
      <c r="I111" s="113"/>
      <c r="J111" s="108"/>
      <c r="K111" s="108"/>
    </row>
    <row r="112" spans="7:11" s="1" customFormat="1" ht="12.75">
      <c r="G112" s="24"/>
      <c r="H112" s="108"/>
      <c r="I112" s="113"/>
      <c r="J112" s="108"/>
      <c r="K112" s="108"/>
    </row>
    <row r="113" spans="7:11" s="1" customFormat="1" ht="12.75">
      <c r="G113" s="24"/>
      <c r="H113" s="108"/>
      <c r="I113" s="113"/>
      <c r="J113" s="108"/>
      <c r="K113" s="108"/>
    </row>
    <row r="114" spans="7:11" s="1" customFormat="1" ht="12.75">
      <c r="G114" s="24"/>
      <c r="H114" s="108"/>
      <c r="I114" s="113"/>
      <c r="J114" s="108"/>
      <c r="K114" s="108"/>
    </row>
    <row r="115" spans="7:11" s="1" customFormat="1" ht="12.75">
      <c r="G115" s="24"/>
      <c r="H115" s="108"/>
      <c r="I115" s="113"/>
      <c r="J115" s="108"/>
      <c r="K115" s="108"/>
    </row>
    <row r="116" spans="7:11" s="1" customFormat="1" ht="12.75">
      <c r="G116" s="24"/>
      <c r="H116" s="108"/>
      <c r="I116" s="113"/>
      <c r="J116" s="108"/>
      <c r="K116" s="108"/>
    </row>
    <row r="117" spans="7:11" s="1" customFormat="1" ht="12.75">
      <c r="G117" s="24"/>
      <c r="H117" s="108"/>
      <c r="I117" s="113"/>
      <c r="J117" s="108"/>
      <c r="K117" s="108"/>
    </row>
    <row r="118" spans="7:11" s="1" customFormat="1" ht="12.75">
      <c r="G118" s="24"/>
      <c r="H118" s="108"/>
      <c r="I118" s="113"/>
      <c r="J118" s="108"/>
      <c r="K118" s="108"/>
    </row>
    <row r="119" spans="7:11" s="1" customFormat="1" ht="12.75">
      <c r="G119" s="24"/>
      <c r="H119" s="108"/>
      <c r="I119" s="113"/>
      <c r="J119" s="108"/>
      <c r="K119" s="108"/>
    </row>
    <row r="120" spans="7:11" s="1" customFormat="1" ht="12.75">
      <c r="G120" s="24"/>
      <c r="H120" s="108"/>
      <c r="I120" s="113"/>
      <c r="J120" s="108"/>
      <c r="K120" s="108"/>
    </row>
    <row r="121" spans="7:11" s="1" customFormat="1" ht="12.75">
      <c r="G121" s="24"/>
      <c r="H121" s="108"/>
      <c r="I121" s="113"/>
      <c r="J121" s="108"/>
      <c r="K121" s="108"/>
    </row>
    <row r="122" spans="7:11" s="1" customFormat="1" ht="12.75">
      <c r="G122" s="24"/>
      <c r="H122" s="108"/>
      <c r="I122" s="113"/>
      <c r="J122" s="108"/>
      <c r="K122" s="108"/>
    </row>
    <row r="123" spans="7:11" s="1" customFormat="1" ht="12.75">
      <c r="G123" s="24"/>
      <c r="H123" s="108"/>
      <c r="I123" s="113"/>
      <c r="J123" s="108"/>
      <c r="K123" s="108"/>
    </row>
    <row r="124" spans="7:11" s="1" customFormat="1" ht="12.75">
      <c r="G124" s="24"/>
      <c r="H124" s="108"/>
      <c r="I124" s="113"/>
      <c r="J124" s="108"/>
      <c r="K124" s="108"/>
    </row>
    <row r="125" spans="7:11" s="1" customFormat="1" ht="12.75">
      <c r="G125" s="24"/>
      <c r="H125" s="108"/>
      <c r="I125" s="113"/>
      <c r="J125" s="108"/>
      <c r="K125" s="108"/>
    </row>
    <row r="126" spans="7:11" s="1" customFormat="1" ht="12.75">
      <c r="G126" s="24"/>
      <c r="H126" s="108"/>
      <c r="I126" s="113"/>
      <c r="J126" s="108"/>
      <c r="K126" s="108"/>
    </row>
    <row r="127" spans="7:11" s="1" customFormat="1" ht="12.75">
      <c r="G127" s="24"/>
      <c r="H127" s="108"/>
      <c r="I127" s="113"/>
      <c r="J127" s="108"/>
      <c r="K127" s="108"/>
    </row>
    <row r="128" spans="7:11" s="1" customFormat="1" ht="12.75">
      <c r="G128" s="24"/>
      <c r="H128" s="108"/>
      <c r="I128" s="113"/>
      <c r="J128" s="108"/>
      <c r="K128" s="108"/>
    </row>
    <row r="129" spans="7:11" s="1" customFormat="1" ht="12.75">
      <c r="G129" s="24"/>
      <c r="H129" s="108"/>
      <c r="I129" s="113"/>
      <c r="J129" s="108"/>
      <c r="K129" s="108"/>
    </row>
    <row r="130" spans="7:11" s="1" customFormat="1" ht="12.75">
      <c r="G130" s="24"/>
      <c r="H130" s="108"/>
      <c r="I130" s="113"/>
      <c r="J130" s="108"/>
      <c r="K130" s="108"/>
    </row>
    <row r="131" spans="7:11" s="1" customFormat="1" ht="12.75">
      <c r="G131" s="24"/>
      <c r="H131" s="108"/>
      <c r="I131" s="113"/>
      <c r="J131" s="108"/>
      <c r="K131" s="108"/>
    </row>
    <row r="132" spans="7:11" s="1" customFormat="1" ht="12.75">
      <c r="G132" s="24"/>
      <c r="H132" s="108"/>
      <c r="I132" s="113"/>
      <c r="J132" s="108"/>
      <c r="K132" s="108"/>
    </row>
    <row r="133" spans="7:11" s="1" customFormat="1" ht="12.75">
      <c r="G133" s="24"/>
      <c r="H133" s="108"/>
      <c r="I133" s="113"/>
      <c r="J133" s="108"/>
      <c r="K133" s="108"/>
    </row>
    <row r="134" spans="7:11" s="1" customFormat="1" ht="12.75">
      <c r="G134" s="24"/>
      <c r="H134" s="108"/>
      <c r="I134" s="113"/>
      <c r="J134" s="108"/>
      <c r="K134" s="108"/>
    </row>
    <row r="135" spans="7:11" s="1" customFormat="1" ht="12.75">
      <c r="G135" s="24"/>
      <c r="H135" s="108"/>
      <c r="I135" s="113"/>
      <c r="J135" s="108"/>
      <c r="K135" s="108"/>
    </row>
    <row r="136" spans="7:11" s="1" customFormat="1" ht="12.75">
      <c r="G136" s="24"/>
      <c r="H136" s="108"/>
      <c r="I136" s="113"/>
      <c r="J136" s="108"/>
      <c r="K136" s="108"/>
    </row>
    <row r="137" spans="7:11" s="1" customFormat="1" ht="12.75">
      <c r="G137" s="24"/>
      <c r="H137" s="108"/>
      <c r="I137" s="113"/>
      <c r="J137" s="108"/>
      <c r="K137" s="108"/>
    </row>
    <row r="138" spans="7:11" s="1" customFormat="1" ht="12.75">
      <c r="G138" s="24"/>
      <c r="H138" s="108"/>
      <c r="I138" s="113"/>
      <c r="J138" s="108"/>
      <c r="K138" s="108"/>
    </row>
    <row r="139" spans="7:11" s="1" customFormat="1" ht="12.75">
      <c r="G139" s="24"/>
      <c r="H139" s="108"/>
      <c r="I139" s="113"/>
      <c r="J139" s="108"/>
      <c r="K139" s="108"/>
    </row>
    <row r="140" spans="7:11" s="1" customFormat="1" ht="12.75">
      <c r="G140" s="24"/>
      <c r="H140" s="108"/>
      <c r="I140" s="113"/>
      <c r="J140" s="108"/>
      <c r="K140" s="108"/>
    </row>
    <row r="141" spans="7:11" s="1" customFormat="1" ht="12.75">
      <c r="G141" s="24"/>
      <c r="H141" s="108"/>
      <c r="I141" s="113"/>
      <c r="J141" s="108"/>
      <c r="K141" s="108"/>
    </row>
    <row r="142" spans="7:11" s="1" customFormat="1" ht="12.75">
      <c r="G142" s="24"/>
      <c r="H142" s="108"/>
      <c r="I142" s="113"/>
      <c r="J142" s="108"/>
      <c r="K142" s="108"/>
    </row>
    <row r="143" spans="7:11" s="1" customFormat="1" ht="12.75">
      <c r="G143" s="24"/>
      <c r="H143" s="108"/>
      <c r="I143" s="113"/>
      <c r="J143" s="108"/>
      <c r="K143" s="108"/>
    </row>
    <row r="144" spans="7:11" s="1" customFormat="1" ht="12.75">
      <c r="G144" s="24"/>
      <c r="H144" s="108"/>
      <c r="I144" s="113"/>
      <c r="J144" s="108"/>
      <c r="K144" s="108"/>
    </row>
    <row r="145" spans="7:11" s="1" customFormat="1" ht="12.75">
      <c r="G145" s="24"/>
      <c r="H145" s="108"/>
      <c r="I145" s="113"/>
      <c r="J145" s="108"/>
      <c r="K145" s="108"/>
    </row>
    <row r="146" spans="7:11" s="1" customFormat="1" ht="12.75">
      <c r="G146" s="24"/>
      <c r="H146" s="108"/>
      <c r="I146" s="113"/>
      <c r="J146" s="108"/>
      <c r="K146" s="108"/>
    </row>
    <row r="147" spans="7:11" s="1" customFormat="1" ht="12.75">
      <c r="G147" s="24"/>
      <c r="H147" s="108"/>
      <c r="I147" s="113"/>
      <c r="J147" s="108"/>
      <c r="K147" s="108"/>
    </row>
    <row r="148" spans="7:11" s="1" customFormat="1" ht="12.75">
      <c r="G148" s="24"/>
      <c r="H148" s="108"/>
      <c r="I148" s="113"/>
      <c r="J148" s="108"/>
      <c r="K148" s="108"/>
    </row>
    <row r="149" spans="7:11" s="1" customFormat="1" ht="12.75">
      <c r="G149" s="24"/>
      <c r="H149" s="108"/>
      <c r="I149" s="113"/>
      <c r="J149" s="108"/>
      <c r="K149" s="108"/>
    </row>
    <row r="150" spans="7:11" s="1" customFormat="1" ht="12.75">
      <c r="G150" s="24"/>
      <c r="H150" s="108"/>
      <c r="I150" s="113"/>
      <c r="J150" s="108"/>
      <c r="K150" s="108"/>
    </row>
    <row r="151" spans="7:11" s="1" customFormat="1" ht="12.75">
      <c r="G151" s="24"/>
      <c r="H151" s="108"/>
      <c r="I151" s="113"/>
      <c r="J151" s="108"/>
      <c r="K151" s="108"/>
    </row>
    <row r="152" spans="7:11" s="1" customFormat="1" ht="12.75">
      <c r="G152" s="24"/>
      <c r="H152" s="108"/>
      <c r="I152" s="113"/>
      <c r="J152" s="108"/>
      <c r="K152" s="108"/>
    </row>
    <row r="153" spans="7:11" s="1" customFormat="1" ht="12.75">
      <c r="G153" s="24"/>
      <c r="H153" s="108"/>
      <c r="I153" s="113"/>
      <c r="J153" s="108"/>
      <c r="K153" s="108"/>
    </row>
    <row r="154" spans="7:11" s="1" customFormat="1" ht="12.75">
      <c r="G154" s="24"/>
      <c r="H154" s="108"/>
      <c r="I154" s="113"/>
      <c r="J154" s="108"/>
      <c r="K154" s="108"/>
    </row>
    <row r="155" spans="7:11" s="1" customFormat="1" ht="12.75">
      <c r="G155" s="24"/>
      <c r="H155" s="108"/>
      <c r="I155" s="113"/>
      <c r="J155" s="108"/>
      <c r="K155" s="108"/>
    </row>
    <row r="156" spans="7:11" s="1" customFormat="1" ht="12.75">
      <c r="G156" s="24"/>
      <c r="H156" s="108"/>
      <c r="I156" s="113"/>
      <c r="J156" s="108"/>
      <c r="K156" s="108"/>
    </row>
    <row r="157" spans="7:11" s="1" customFormat="1" ht="12.75">
      <c r="G157" s="24"/>
      <c r="H157" s="108"/>
      <c r="I157" s="113"/>
      <c r="J157" s="108"/>
      <c r="K157" s="108"/>
    </row>
    <row r="158" spans="7:11" s="1" customFormat="1" ht="12.75">
      <c r="G158" s="24"/>
      <c r="H158" s="108"/>
      <c r="I158" s="113"/>
      <c r="J158" s="108"/>
      <c r="K158" s="108"/>
    </row>
    <row r="159" spans="7:11" s="1" customFormat="1" ht="12.75">
      <c r="G159" s="24"/>
      <c r="H159" s="108"/>
      <c r="I159" s="113"/>
      <c r="J159" s="108"/>
      <c r="K159" s="108"/>
    </row>
    <row r="160" spans="7:11" s="1" customFormat="1" ht="12.75">
      <c r="G160" s="24"/>
      <c r="H160" s="108"/>
      <c r="I160" s="113"/>
      <c r="J160" s="108"/>
      <c r="K160" s="108"/>
    </row>
    <row r="161" spans="7:11" s="1" customFormat="1" ht="12.75">
      <c r="G161" s="24"/>
      <c r="H161" s="108"/>
      <c r="I161" s="113"/>
      <c r="J161" s="108"/>
      <c r="K161" s="108"/>
    </row>
  </sheetData>
  <mergeCells count="1">
    <mergeCell ref="A1:H1"/>
  </mergeCells>
  <printOptions/>
  <pageMargins left="0.75" right="0.35" top="0.47" bottom="0.25" header="0.32" footer="0.2"/>
  <pageSetup horizontalDpi="180" verticalDpi="18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65"/>
  <sheetViews>
    <sheetView workbookViewId="0" topLeftCell="A28">
      <selection activeCell="G45" sqref="G45"/>
    </sheetView>
  </sheetViews>
  <sheetFormatPr defaultColWidth="9.140625" defaultRowHeight="12.75"/>
  <cols>
    <col min="1" max="1" width="5.421875" style="1" customWidth="1"/>
    <col min="2" max="2" width="10.7109375" style="1" customWidth="1"/>
    <col min="3" max="3" width="11.28125" style="1" customWidth="1"/>
    <col min="4" max="10" width="10.7109375" style="1" customWidth="1"/>
    <col min="11" max="16384" width="9.140625" style="1" customWidth="1"/>
  </cols>
  <sheetData>
    <row r="1" spans="1:2" ht="16.5">
      <c r="A1" s="15" t="str">
        <f>PL!A1</f>
        <v>GSB GROUP BERHAD (FORMERLY KNOWN AS SM SUMMIT HOLDINGS BHD) </v>
      </c>
      <c r="B1" s="15"/>
    </row>
    <row r="2" spans="1:2" ht="16.5">
      <c r="A2" s="117" t="str">
        <f>PL!A2</f>
        <v>(Company No. 287036-X)</v>
      </c>
      <c r="B2" s="15"/>
    </row>
    <row r="3" spans="1:2" ht="12.75">
      <c r="A3" s="5" t="s">
        <v>34</v>
      </c>
      <c r="B3" s="5"/>
    </row>
    <row r="4" spans="1:2" ht="12.75">
      <c r="A4" s="5"/>
      <c r="B4" s="5"/>
    </row>
    <row r="5" spans="1:2" ht="12.75">
      <c r="A5" s="5"/>
      <c r="B5" s="5"/>
    </row>
    <row r="6" spans="1:2" ht="12.75">
      <c r="A6" s="3" t="s">
        <v>72</v>
      </c>
      <c r="B6" s="3"/>
    </row>
    <row r="7" spans="1:3" ht="12.75">
      <c r="A7" s="3" t="s">
        <v>145</v>
      </c>
      <c r="B7" s="3"/>
      <c r="C7" s="3"/>
    </row>
    <row r="8" spans="4:8" ht="12.75">
      <c r="D8" s="27"/>
      <c r="E8" s="27"/>
      <c r="F8" s="7"/>
      <c r="G8" s="27"/>
      <c r="H8" s="7"/>
    </row>
    <row r="9" spans="4:8" ht="12.75">
      <c r="D9" s="27"/>
      <c r="E9" s="27"/>
      <c r="F9" s="7"/>
      <c r="G9" s="27"/>
      <c r="H9" s="7"/>
    </row>
    <row r="10" spans="4:10" ht="12.75">
      <c r="D10" s="121" t="s">
        <v>124</v>
      </c>
      <c r="E10" s="121"/>
      <c r="F10" s="121"/>
      <c r="G10" s="121"/>
      <c r="H10" s="121"/>
      <c r="I10" s="76" t="s">
        <v>122</v>
      </c>
      <c r="J10" s="76" t="s">
        <v>43</v>
      </c>
    </row>
    <row r="11" spans="4:10" s="3" customFormat="1" ht="12.75">
      <c r="D11" s="76" t="s">
        <v>94</v>
      </c>
      <c r="E11" s="76" t="s">
        <v>39</v>
      </c>
      <c r="F11" s="76" t="s">
        <v>40</v>
      </c>
      <c r="G11" s="76" t="s">
        <v>96</v>
      </c>
      <c r="H11" s="76" t="s">
        <v>43</v>
      </c>
      <c r="I11" s="115" t="s">
        <v>123</v>
      </c>
      <c r="J11" s="115" t="s">
        <v>121</v>
      </c>
    </row>
    <row r="12" spans="4:10" s="3" customFormat="1" ht="12.75">
      <c r="D12" s="79" t="s">
        <v>93</v>
      </c>
      <c r="E12" s="79" t="s">
        <v>41</v>
      </c>
      <c r="F12" s="79" t="s">
        <v>42</v>
      </c>
      <c r="G12" s="79" t="s">
        <v>95</v>
      </c>
      <c r="H12" s="79"/>
      <c r="I12" s="79"/>
      <c r="J12" s="79"/>
    </row>
    <row r="13" spans="4:10" s="3" customFormat="1" ht="12.75">
      <c r="D13" s="76" t="s">
        <v>67</v>
      </c>
      <c r="E13" s="76" t="s">
        <v>67</v>
      </c>
      <c r="F13" s="76" t="s">
        <v>67</v>
      </c>
      <c r="G13" s="76" t="s">
        <v>67</v>
      </c>
      <c r="H13" s="76" t="s">
        <v>67</v>
      </c>
      <c r="I13" s="76" t="s">
        <v>67</v>
      </c>
      <c r="J13" s="76" t="s">
        <v>67</v>
      </c>
    </row>
    <row r="14" spans="1:8" ht="12.75">
      <c r="A14" s="29" t="s">
        <v>111</v>
      </c>
      <c r="B14" s="29"/>
      <c r="C14" s="29"/>
      <c r="D14" s="27"/>
      <c r="E14" s="27"/>
      <c r="F14" s="27"/>
      <c r="G14" s="27"/>
      <c r="H14" s="27"/>
    </row>
    <row r="15" spans="1:34" s="29" customFormat="1" ht="12.75">
      <c r="A15" s="28" t="s">
        <v>147</v>
      </c>
      <c r="B15" s="66"/>
      <c r="C15" s="28"/>
      <c r="D15" s="30"/>
      <c r="E15" s="30"/>
      <c r="F15" s="30"/>
      <c r="G15" s="30"/>
      <c r="H15" s="30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</row>
    <row r="16" spans="4:34" s="29" customFormat="1" ht="12.75">
      <c r="D16" s="30"/>
      <c r="E16" s="30"/>
      <c r="F16" s="30"/>
      <c r="G16" s="30"/>
      <c r="H16" s="30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</row>
    <row r="17" spans="1:34" ht="12.75">
      <c r="A17" s="29"/>
      <c r="B17" s="29"/>
      <c r="C17" s="29"/>
      <c r="D17" s="30"/>
      <c r="E17" s="30"/>
      <c r="F17" s="30"/>
      <c r="G17" s="30"/>
      <c r="H17" s="30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</row>
    <row r="18" spans="1:34" ht="12.75">
      <c r="A18" s="38" t="s">
        <v>112</v>
      </c>
      <c r="B18" s="38"/>
      <c r="C18" s="29"/>
      <c r="D18" s="30">
        <v>40000</v>
      </c>
      <c r="E18" s="30">
        <v>940</v>
      </c>
      <c r="F18" s="30">
        <v>1030</v>
      </c>
      <c r="G18" s="30">
        <v>4974</v>
      </c>
      <c r="H18" s="30">
        <f>SUM(D18:G18)</f>
        <v>46944</v>
      </c>
      <c r="I18" s="33">
        <v>1006</v>
      </c>
      <c r="J18" s="33">
        <f>SUM(H18:I18)</f>
        <v>47950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</row>
    <row r="19" spans="1:34" ht="12.75">
      <c r="A19" s="38"/>
      <c r="B19" s="38"/>
      <c r="C19" s="29"/>
      <c r="D19" s="30"/>
      <c r="E19" s="30"/>
      <c r="F19" s="30"/>
      <c r="G19" s="30"/>
      <c r="H19" s="30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</row>
    <row r="20" spans="1:34" ht="12.75">
      <c r="A20" s="29" t="s">
        <v>116</v>
      </c>
      <c r="B20" s="29"/>
      <c r="C20" s="29"/>
      <c r="D20" s="30">
        <v>0</v>
      </c>
      <c r="E20" s="30">
        <v>0</v>
      </c>
      <c r="F20" s="30">
        <v>0</v>
      </c>
      <c r="G20" s="12">
        <f>PL!H39</f>
        <v>62</v>
      </c>
      <c r="H20" s="12">
        <f>SUM(D20:G20)</f>
        <v>62</v>
      </c>
      <c r="I20" s="71">
        <f>PL!H40</f>
        <v>-1</v>
      </c>
      <c r="J20" s="33">
        <f>SUM(H20:I20)</f>
        <v>61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</row>
    <row r="21" spans="1:34" ht="12.75">
      <c r="A21" s="29"/>
      <c r="B21" s="29"/>
      <c r="C21" s="29"/>
      <c r="D21" s="30"/>
      <c r="E21" s="30"/>
      <c r="F21" s="30"/>
      <c r="G21" s="30"/>
      <c r="H21" s="30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</row>
    <row r="22" spans="1:34" s="3" customFormat="1" ht="13.5" thickBot="1">
      <c r="A22" s="74" t="s">
        <v>158</v>
      </c>
      <c r="B22" s="52"/>
      <c r="C22" s="52"/>
      <c r="D22" s="53">
        <f aca="true" t="shared" si="0" ref="D22:J22">SUM(D18:D21)</f>
        <v>40000</v>
      </c>
      <c r="E22" s="53">
        <f t="shared" si="0"/>
        <v>940</v>
      </c>
      <c r="F22" s="53">
        <f t="shared" si="0"/>
        <v>1030</v>
      </c>
      <c r="G22" s="53">
        <f t="shared" si="0"/>
        <v>5036</v>
      </c>
      <c r="H22" s="53">
        <f t="shared" si="0"/>
        <v>47006</v>
      </c>
      <c r="I22" s="53">
        <f t="shared" si="0"/>
        <v>1005</v>
      </c>
      <c r="J22" s="53">
        <f t="shared" si="0"/>
        <v>48011</v>
      </c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</row>
    <row r="23" spans="1:34" ht="13.5" thickTop="1">
      <c r="A23" s="29"/>
      <c r="B23" s="29"/>
      <c r="C23" s="29"/>
      <c r="D23" s="30"/>
      <c r="E23" s="30"/>
      <c r="F23" s="30"/>
      <c r="G23" s="30"/>
      <c r="H23" s="30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spans="1:34" ht="12.75">
      <c r="A24" s="29"/>
      <c r="B24" s="29"/>
      <c r="C24" s="29"/>
      <c r="D24" s="30"/>
      <c r="E24" s="30"/>
      <c r="F24" s="30"/>
      <c r="G24" s="30"/>
      <c r="H24" s="30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</row>
    <row r="25" spans="1:34" ht="12.75">
      <c r="A25" s="29"/>
      <c r="B25" s="29"/>
      <c r="C25" s="29"/>
      <c r="D25" s="30"/>
      <c r="E25" s="30"/>
      <c r="F25" s="30"/>
      <c r="G25" s="30"/>
      <c r="H25" s="30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</row>
    <row r="26" spans="1:34" ht="12.75">
      <c r="A26" s="29"/>
      <c r="B26" s="29"/>
      <c r="C26" s="29"/>
      <c r="D26" s="30"/>
      <c r="E26" s="30"/>
      <c r="F26" s="30"/>
      <c r="G26" s="30"/>
      <c r="H26" s="30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</row>
    <row r="27" spans="1:34" ht="12.75">
      <c r="A27" s="29"/>
      <c r="B27" s="29"/>
      <c r="C27" s="29"/>
      <c r="D27" s="30"/>
      <c r="E27" s="30"/>
      <c r="F27" s="30"/>
      <c r="G27" s="30"/>
      <c r="H27" s="30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</row>
    <row r="28" spans="1:34" ht="12.75">
      <c r="A28" s="61" t="s">
        <v>38</v>
      </c>
      <c r="B28" s="61"/>
      <c r="C28" s="38"/>
      <c r="D28" s="36"/>
      <c r="E28" s="36"/>
      <c r="F28" s="36"/>
      <c r="G28" s="36"/>
      <c r="H28" s="36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</row>
    <row r="29" spans="1:8" ht="12.75">
      <c r="A29" s="61" t="s">
        <v>146</v>
      </c>
      <c r="B29" s="61"/>
      <c r="C29" s="61"/>
      <c r="D29" s="60"/>
      <c r="E29" s="60"/>
      <c r="F29" s="60"/>
      <c r="G29" s="60"/>
      <c r="H29" s="60"/>
    </row>
    <row r="30" spans="1:8" ht="12.75">
      <c r="A30" s="67"/>
      <c r="B30" s="67"/>
      <c r="C30" s="38"/>
      <c r="D30" s="60"/>
      <c r="E30" s="60"/>
      <c r="F30" s="60"/>
      <c r="G30" s="60"/>
      <c r="H30" s="60"/>
    </row>
    <row r="31" spans="1:8" ht="12.75">
      <c r="A31" s="38" t="s">
        <v>113</v>
      </c>
      <c r="B31" s="38"/>
      <c r="C31" s="38"/>
      <c r="D31" s="60"/>
      <c r="E31" s="60"/>
      <c r="F31" s="60"/>
      <c r="G31" s="60"/>
      <c r="H31" s="60"/>
    </row>
    <row r="32" spans="1:8" ht="12.75">
      <c r="A32" s="59" t="s">
        <v>148</v>
      </c>
      <c r="B32" s="28"/>
      <c r="C32" s="59"/>
      <c r="D32" s="60"/>
      <c r="E32" s="60"/>
      <c r="F32" s="60"/>
      <c r="G32" s="60"/>
      <c r="H32" s="60"/>
    </row>
    <row r="33" spans="1:8" ht="12.75">
      <c r="A33" s="38"/>
      <c r="B33" s="38"/>
      <c r="C33" s="38"/>
      <c r="D33" s="60"/>
      <c r="E33" s="60"/>
      <c r="F33" s="60"/>
      <c r="G33" s="60"/>
      <c r="H33" s="60"/>
    </row>
    <row r="34" spans="1:8" ht="12.75">
      <c r="A34" s="38"/>
      <c r="B34" s="38"/>
      <c r="C34" s="38"/>
      <c r="D34" s="60"/>
      <c r="E34" s="60"/>
      <c r="F34" s="60"/>
      <c r="G34" s="60"/>
      <c r="H34" s="60"/>
    </row>
    <row r="35" spans="1:34" ht="12.75">
      <c r="A35" s="38" t="s">
        <v>114</v>
      </c>
      <c r="B35" s="38"/>
      <c r="C35" s="38"/>
      <c r="D35" s="36">
        <v>40000</v>
      </c>
      <c r="E35" s="36">
        <v>940</v>
      </c>
      <c r="F35" s="36">
        <v>1256</v>
      </c>
      <c r="G35" s="36">
        <v>3902</v>
      </c>
      <c r="H35" s="36">
        <f>SUM(D35:G35)</f>
        <v>46098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</row>
    <row r="36" spans="1:34" ht="12.75">
      <c r="A36" s="38"/>
      <c r="B36" s="38"/>
      <c r="C36" s="38"/>
      <c r="D36" s="36"/>
      <c r="E36" s="36"/>
      <c r="F36" s="36"/>
      <c r="G36" s="36"/>
      <c r="H36" s="36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</row>
    <row r="37" spans="1:34" ht="12.75">
      <c r="A37" s="38" t="s">
        <v>149</v>
      </c>
      <c r="B37" s="38"/>
      <c r="C37" s="38"/>
      <c r="D37" s="36">
        <v>0</v>
      </c>
      <c r="E37" s="36">
        <v>0</v>
      </c>
      <c r="F37" s="21">
        <v>-353</v>
      </c>
      <c r="G37" s="36">
        <v>353</v>
      </c>
      <c r="H37" s="36">
        <f>SUM(D37:G37)</f>
        <v>0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</row>
    <row r="38" spans="1:34" ht="12.75">
      <c r="A38" s="38" t="s">
        <v>150</v>
      </c>
      <c r="B38" s="38"/>
      <c r="C38" s="38"/>
      <c r="D38" s="36"/>
      <c r="E38" s="36"/>
      <c r="F38" s="36"/>
      <c r="G38" s="36"/>
      <c r="H38" s="36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</row>
    <row r="39" spans="1:34" ht="12.75">
      <c r="A39" s="38"/>
      <c r="B39" s="38"/>
      <c r="C39" s="38"/>
      <c r="D39" s="36"/>
      <c r="E39" s="36"/>
      <c r="F39" s="36"/>
      <c r="G39" s="36"/>
      <c r="H39" s="36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</row>
    <row r="40" spans="1:34" ht="12.75">
      <c r="A40" s="38" t="s">
        <v>115</v>
      </c>
      <c r="B40" s="38"/>
      <c r="C40" s="38"/>
      <c r="D40" s="36">
        <v>0</v>
      </c>
      <c r="E40" s="36">
        <v>0</v>
      </c>
      <c r="F40" s="36">
        <v>0</v>
      </c>
      <c r="G40" s="89">
        <v>-293</v>
      </c>
      <c r="H40" s="89">
        <f>SUM(D40:G40)</f>
        <v>-293</v>
      </c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ht="12.75">
      <c r="A41" s="38"/>
      <c r="B41" s="38"/>
      <c r="C41" s="38"/>
      <c r="D41" s="36"/>
      <c r="E41" s="36"/>
      <c r="F41" s="36"/>
      <c r="G41" s="36"/>
      <c r="H41" s="36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</row>
    <row r="42" spans="1:34" s="3" customFormat="1" ht="13.5" thickBot="1">
      <c r="A42" s="65" t="s">
        <v>71</v>
      </c>
      <c r="B42" s="61" t="str">
        <f>A32</f>
        <v>31st December 2005</v>
      </c>
      <c r="C42" s="61"/>
      <c r="D42" s="62">
        <f>SUM(D35:D40)</f>
        <v>40000</v>
      </c>
      <c r="E42" s="62">
        <f>SUM(E35:E40)</f>
        <v>940</v>
      </c>
      <c r="F42" s="62">
        <f>SUM(F35:F40)</f>
        <v>903</v>
      </c>
      <c r="G42" s="62">
        <f>SUM(G35:G40)</f>
        <v>3962</v>
      </c>
      <c r="H42" s="62">
        <f>SUM(H35:H40)</f>
        <v>45805</v>
      </c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</row>
    <row r="43" spans="1:8" ht="13.5" thickTop="1">
      <c r="A43" s="38"/>
      <c r="B43" s="38"/>
      <c r="C43" s="38"/>
      <c r="D43" s="60"/>
      <c r="E43" s="60"/>
      <c r="F43" s="60"/>
      <c r="G43" s="60"/>
      <c r="H43" s="60"/>
    </row>
    <row r="44" spans="1:8" ht="12.75">
      <c r="A44" s="38"/>
      <c r="B44" s="38"/>
      <c r="C44" s="38"/>
      <c r="D44" s="60"/>
      <c r="E44" s="60"/>
      <c r="F44" s="60"/>
      <c r="G44" s="60"/>
      <c r="H44" s="60"/>
    </row>
    <row r="45" spans="1:8" ht="12.75">
      <c r="A45" s="38"/>
      <c r="B45" s="38"/>
      <c r="C45" s="38"/>
      <c r="D45" s="60"/>
      <c r="E45" s="60"/>
      <c r="F45" s="60"/>
      <c r="G45" s="60"/>
      <c r="H45" s="60"/>
    </row>
    <row r="46" spans="1:8" ht="12.75">
      <c r="A46" s="38"/>
      <c r="B46" s="38"/>
      <c r="C46" s="38"/>
      <c r="D46" s="60"/>
      <c r="E46" s="60"/>
      <c r="F46" s="60"/>
      <c r="G46" s="60"/>
      <c r="H46" s="60"/>
    </row>
    <row r="47" spans="1:8" ht="12.75">
      <c r="A47" s="38"/>
      <c r="B47" s="38"/>
      <c r="C47" s="38"/>
      <c r="D47" s="60"/>
      <c r="E47" s="60"/>
      <c r="F47" s="60"/>
      <c r="G47" s="60"/>
      <c r="H47" s="60"/>
    </row>
    <row r="48" spans="1:8" ht="12.75">
      <c r="A48" s="38"/>
      <c r="B48" s="38"/>
      <c r="C48" s="38"/>
      <c r="D48" s="60"/>
      <c r="E48" s="60"/>
      <c r="F48" s="60"/>
      <c r="G48" s="60"/>
      <c r="H48" s="60"/>
    </row>
    <row r="49" spans="1:8" ht="12.75">
      <c r="A49" s="38"/>
      <c r="B49" s="38"/>
      <c r="C49" s="38"/>
      <c r="D49" s="60"/>
      <c r="E49" s="60"/>
      <c r="F49" s="60"/>
      <c r="G49" s="60"/>
      <c r="H49" s="60"/>
    </row>
    <row r="50" spans="1:8" ht="12.75">
      <c r="A50" s="38"/>
      <c r="B50" s="38"/>
      <c r="C50" s="38"/>
      <c r="D50" s="60"/>
      <c r="E50" s="60"/>
      <c r="F50" s="60"/>
      <c r="G50" s="60"/>
      <c r="H50" s="60"/>
    </row>
    <row r="51" spans="1:14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1:14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1:14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1:14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1:14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</row>
    <row r="59" spans="1:14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1:14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spans="1:14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1:14" ht="12.75">
      <c r="A62" s="57" t="s">
        <v>44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1:14" ht="12.75">
      <c r="A63" s="3" t="s">
        <v>119</v>
      </c>
      <c r="B63" s="57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ht="12.75">
      <c r="B64" s="3"/>
    </row>
    <row r="65" ht="12.75">
      <c r="H65" s="8" t="s">
        <v>136</v>
      </c>
    </row>
  </sheetData>
  <mergeCells count="1">
    <mergeCell ref="D10:H10"/>
  </mergeCells>
  <printOptions/>
  <pageMargins left="0.61" right="0.25" top="0.75" bottom="0.69" header="0.5" footer="0.35"/>
  <pageSetup horizontalDpi="180" verticalDpi="18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1"/>
  <sheetViews>
    <sheetView tabSelected="1" workbookViewId="0" topLeftCell="A5">
      <pane xSplit="3" ySplit="9" topLeftCell="D14" activePane="bottomRight" state="frozen"/>
      <selection pane="topLeft" activeCell="A5" sqref="A5"/>
      <selection pane="topRight" activeCell="D5" sqref="D5"/>
      <selection pane="bottomLeft" activeCell="A14" sqref="A14"/>
      <selection pane="bottomRight" activeCell="E16" sqref="E16"/>
    </sheetView>
  </sheetViews>
  <sheetFormatPr defaultColWidth="9.140625" defaultRowHeight="12.75"/>
  <cols>
    <col min="1" max="1" width="18.7109375" style="1" customWidth="1"/>
    <col min="2" max="3" width="13.7109375" style="1" customWidth="1"/>
    <col min="4" max="4" width="13.7109375" style="98" customWidth="1"/>
    <col min="5" max="5" width="10.7109375" style="33" customWidth="1"/>
    <col min="6" max="6" width="17.57421875" style="32" customWidth="1"/>
    <col min="7" max="7" width="8.8515625" style="37" hidden="1" customWidth="1"/>
    <col min="8" max="8" width="14.00390625" style="32" hidden="1" customWidth="1"/>
    <col min="9" max="10" width="0" style="1" hidden="1" customWidth="1"/>
    <col min="11" max="16384" width="9.140625" style="1" customWidth="1"/>
  </cols>
  <sheetData>
    <row r="1" spans="1:6" ht="16.5">
      <c r="A1" s="15" t="str">
        <f>PL!A1</f>
        <v>GSB GROUP BERHAD (FORMERLY KNOWN AS SM SUMMIT HOLDINGS BHD) </v>
      </c>
      <c r="D1" s="97"/>
      <c r="E1" s="55"/>
      <c r="F1" s="55"/>
    </row>
    <row r="2" spans="1:6" ht="16.5">
      <c r="A2" s="117" t="s">
        <v>157</v>
      </c>
      <c r="D2" s="97"/>
      <c r="E2" s="55"/>
      <c r="F2" s="55"/>
    </row>
    <row r="3" spans="1:6" ht="12.75">
      <c r="A3" s="5" t="s">
        <v>34</v>
      </c>
      <c r="D3" s="97"/>
      <c r="E3" s="55"/>
      <c r="F3" s="55"/>
    </row>
    <row r="4" spans="1:6" ht="12.75">
      <c r="A4" s="5"/>
      <c r="D4" s="97"/>
      <c r="E4" s="55"/>
      <c r="F4" s="55"/>
    </row>
    <row r="5" spans="1:6" ht="12.75">
      <c r="A5" s="5"/>
      <c r="D5" s="97"/>
      <c r="E5" s="55"/>
      <c r="F5" s="55"/>
    </row>
    <row r="6" ht="12.75">
      <c r="A6" s="3" t="s">
        <v>74</v>
      </c>
    </row>
    <row r="7" spans="1:2" ht="12.75">
      <c r="A7" s="3" t="str">
        <f>'CF-CIE'!A7</f>
        <v>For the Period Ended 31st December 2006</v>
      </c>
      <c r="B7" s="3"/>
    </row>
    <row r="8" ht="12.75">
      <c r="H8" s="30"/>
    </row>
    <row r="9" spans="4:8" s="3" customFormat="1" ht="12.75">
      <c r="D9" s="63" t="s">
        <v>152</v>
      </c>
      <c r="E9" s="54"/>
      <c r="F9" s="35" t="s">
        <v>151</v>
      </c>
      <c r="G9" s="84"/>
      <c r="H9" s="42"/>
    </row>
    <row r="10" spans="4:8" s="3" customFormat="1" ht="12.75">
      <c r="D10" s="99">
        <f>PL!D13</f>
        <v>39082</v>
      </c>
      <c r="E10" s="86"/>
      <c r="F10" s="85">
        <v>38717</v>
      </c>
      <c r="G10" s="84"/>
      <c r="H10" s="87"/>
    </row>
    <row r="11" spans="4:8" s="3" customFormat="1" ht="12.75">
      <c r="D11" s="63" t="s">
        <v>67</v>
      </c>
      <c r="E11" s="54"/>
      <c r="F11" s="35" t="s">
        <v>67</v>
      </c>
      <c r="G11" s="84"/>
      <c r="H11" s="42"/>
    </row>
    <row r="12" spans="4:8" s="3" customFormat="1" ht="12.75" hidden="1">
      <c r="D12" s="63"/>
      <c r="E12" s="54"/>
      <c r="F12" s="35"/>
      <c r="G12" s="84"/>
      <c r="H12" s="42"/>
    </row>
    <row r="13" spans="4:8" ht="12.75">
      <c r="D13" s="58"/>
      <c r="H13" s="30"/>
    </row>
    <row r="14" spans="1:14" ht="12.75">
      <c r="A14" s="1" t="s">
        <v>99</v>
      </c>
      <c r="D14" s="116">
        <f>PL!H30</f>
        <v>151</v>
      </c>
      <c r="F14" s="89">
        <f>PL!J30</f>
        <v>-135</v>
      </c>
      <c r="H14" s="30" t="s">
        <v>32</v>
      </c>
      <c r="M14" s="70"/>
      <c r="N14" s="70"/>
    </row>
    <row r="15" spans="4:8" ht="12.75">
      <c r="D15" s="58"/>
      <c r="H15" s="30"/>
    </row>
    <row r="16" spans="1:8" ht="12.75">
      <c r="A16" s="109" t="s">
        <v>45</v>
      </c>
      <c r="D16" s="96"/>
      <c r="F16" s="34"/>
      <c r="H16" s="30" t="s">
        <v>24</v>
      </c>
    </row>
    <row r="17" spans="1:13" ht="12.75">
      <c r="A17" s="38" t="s">
        <v>153</v>
      </c>
      <c r="D17" s="100">
        <v>0</v>
      </c>
      <c r="F17" s="90">
        <v>-83</v>
      </c>
      <c r="H17" s="30"/>
      <c r="K17" s="70"/>
      <c r="L17" s="70"/>
      <c r="M17" s="70"/>
    </row>
    <row r="18" spans="1:13" ht="12.75" hidden="1">
      <c r="A18" s="38" t="s">
        <v>100</v>
      </c>
      <c r="D18" s="101">
        <v>0</v>
      </c>
      <c r="F18" s="91">
        <v>0</v>
      </c>
      <c r="H18" s="30"/>
      <c r="K18" s="70"/>
      <c r="M18" s="70"/>
    </row>
    <row r="19" spans="1:13" ht="12.75">
      <c r="A19" s="38" t="s">
        <v>46</v>
      </c>
      <c r="D19" s="101">
        <v>3315</v>
      </c>
      <c r="F19" s="91">
        <v>3338</v>
      </c>
      <c r="H19" s="30"/>
      <c r="M19" s="70"/>
    </row>
    <row r="20" spans="1:13" ht="12.75">
      <c r="A20" s="38" t="s">
        <v>155</v>
      </c>
      <c r="D20" s="101">
        <v>35</v>
      </c>
      <c r="F20" s="91">
        <v>0</v>
      </c>
      <c r="H20" s="30"/>
      <c r="M20" s="70"/>
    </row>
    <row r="21" spans="1:13" ht="12.75">
      <c r="A21" s="38" t="s">
        <v>49</v>
      </c>
      <c r="D21" s="101">
        <v>0</v>
      </c>
      <c r="F21" s="91">
        <v>57</v>
      </c>
      <c r="H21" s="30"/>
      <c r="K21" s="70"/>
      <c r="M21" s="70"/>
    </row>
    <row r="22" spans="1:13" ht="12.75">
      <c r="A22" s="38" t="s">
        <v>48</v>
      </c>
      <c r="D22" s="101">
        <v>222</v>
      </c>
      <c r="F22" s="91">
        <v>186</v>
      </c>
      <c r="H22" s="30"/>
      <c r="I22" s="1" t="s">
        <v>3</v>
      </c>
      <c r="K22" s="70"/>
      <c r="M22" s="70"/>
    </row>
    <row r="23" spans="1:13" ht="12.75">
      <c r="A23" s="38" t="s">
        <v>101</v>
      </c>
      <c r="D23" s="101">
        <v>-42</v>
      </c>
      <c r="F23" s="91">
        <v>-157</v>
      </c>
      <c r="H23" s="30"/>
      <c r="M23" s="70"/>
    </row>
    <row r="24" spans="1:13" ht="12.75">
      <c r="A24" s="38" t="s">
        <v>143</v>
      </c>
      <c r="D24" s="101">
        <f>-PL!H27</f>
        <v>-43</v>
      </c>
      <c r="F24" s="91">
        <v>0</v>
      </c>
      <c r="H24" s="30"/>
      <c r="I24" s="1" t="s">
        <v>20</v>
      </c>
      <c r="M24" s="70"/>
    </row>
    <row r="25" spans="1:13" ht="12.75">
      <c r="A25" s="38" t="s">
        <v>47</v>
      </c>
      <c r="D25" s="102">
        <v>-36</v>
      </c>
      <c r="F25" s="92">
        <v>-198</v>
      </c>
      <c r="H25" s="30"/>
      <c r="M25" s="70"/>
    </row>
    <row r="26" spans="4:13" ht="12.75">
      <c r="D26" s="36">
        <f>SUM(D17:D25)</f>
        <v>3451</v>
      </c>
      <c r="F26" s="30">
        <f>SUM(F17:F25)</f>
        <v>3143</v>
      </c>
      <c r="H26" s="30"/>
      <c r="I26" s="1" t="s">
        <v>8</v>
      </c>
      <c r="M26" s="70"/>
    </row>
    <row r="27" spans="4:13" ht="12.75">
      <c r="D27" s="96"/>
      <c r="F27" s="34"/>
      <c r="H27" s="30"/>
      <c r="I27" s="1" t="s">
        <v>80</v>
      </c>
      <c r="M27" s="70"/>
    </row>
    <row r="28" spans="1:13" ht="12.75">
      <c r="A28" s="1" t="s">
        <v>50</v>
      </c>
      <c r="D28" s="58">
        <f>+D14+D26</f>
        <v>3602</v>
      </c>
      <c r="F28" s="32">
        <f>+F14+F26</f>
        <v>3008</v>
      </c>
      <c r="H28" s="30"/>
      <c r="I28" s="1" t="s">
        <v>6</v>
      </c>
      <c r="M28" s="70"/>
    </row>
    <row r="29" spans="4:13" ht="12.75">
      <c r="D29" s="58"/>
      <c r="H29" s="30"/>
      <c r="I29" s="1" t="s">
        <v>22</v>
      </c>
      <c r="M29" s="70"/>
    </row>
    <row r="30" spans="1:13" ht="12.75">
      <c r="A30" s="109" t="s">
        <v>51</v>
      </c>
      <c r="D30" s="58"/>
      <c r="I30" s="1" t="s">
        <v>16</v>
      </c>
      <c r="M30" s="70"/>
    </row>
    <row r="31" spans="1:13" ht="12.75">
      <c r="A31" s="1" t="s">
        <v>52</v>
      </c>
      <c r="D31" s="100">
        <f>'BS'!G25-'BS'!E25</f>
        <v>3313</v>
      </c>
      <c r="F31" s="90">
        <v>551</v>
      </c>
      <c r="H31" s="51"/>
      <c r="K31" s="70"/>
      <c r="M31" s="70"/>
    </row>
    <row r="32" spans="1:13" ht="12.75">
      <c r="A32" s="1" t="s">
        <v>53</v>
      </c>
      <c r="D32" s="101">
        <f>-'BS'!E27-'BS'!E28+'BS'!G27+'BS'!G28-D23-1</f>
        <v>553</v>
      </c>
      <c r="F32" s="91">
        <v>-1501</v>
      </c>
      <c r="H32" s="51"/>
      <c r="M32" s="70"/>
    </row>
    <row r="33" spans="1:13" ht="12.75">
      <c r="A33" s="1" t="s">
        <v>54</v>
      </c>
      <c r="D33" s="102">
        <f>(+'BS'!E35-'BS'!G35+'BS'!E36-'BS'!G36)-1</f>
        <v>-883</v>
      </c>
      <c r="F33" s="92">
        <v>1257</v>
      </c>
      <c r="H33" s="51" t="s">
        <v>23</v>
      </c>
      <c r="K33" s="70"/>
      <c r="M33" s="70"/>
    </row>
    <row r="34" spans="1:13" ht="12.75" hidden="1">
      <c r="A34" s="1" t="s">
        <v>55</v>
      </c>
      <c r="C34" s="64"/>
      <c r="D34" s="102">
        <f>-125.687+125.687</f>
        <v>0</v>
      </c>
      <c r="E34" s="64"/>
      <c r="F34" s="92">
        <v>0</v>
      </c>
      <c r="H34" s="51"/>
      <c r="M34" s="70"/>
    </row>
    <row r="35" spans="4:13" ht="12.75">
      <c r="D35" s="103">
        <f>SUM(D31:D34)</f>
        <v>2983</v>
      </c>
      <c r="F35" s="93">
        <f>SUM(F31:F34)</f>
        <v>307</v>
      </c>
      <c r="H35" s="51"/>
      <c r="M35" s="70"/>
    </row>
    <row r="36" spans="4:13" ht="12.75">
      <c r="D36" s="58"/>
      <c r="H36" s="51"/>
      <c r="M36" s="70"/>
    </row>
    <row r="37" spans="1:13" ht="12.75">
      <c r="A37" s="1" t="s">
        <v>144</v>
      </c>
      <c r="D37" s="58">
        <f>+D28+D35</f>
        <v>6585</v>
      </c>
      <c r="F37" s="32">
        <f>+F28+F35</f>
        <v>3315</v>
      </c>
      <c r="H37" s="30" t="s">
        <v>10</v>
      </c>
      <c r="M37" s="70"/>
    </row>
    <row r="38" spans="4:13" ht="12.75">
      <c r="D38" s="58"/>
      <c r="H38" s="30" t="s">
        <v>11</v>
      </c>
      <c r="M38" s="70"/>
    </row>
    <row r="39" spans="1:13" ht="12.75">
      <c r="A39" s="1" t="s">
        <v>56</v>
      </c>
      <c r="D39" s="103">
        <f>-D22</f>
        <v>-222</v>
      </c>
      <c r="F39" s="93">
        <f>-F22</f>
        <v>-186</v>
      </c>
      <c r="H39" s="30"/>
      <c r="I39" s="1" t="s">
        <v>12</v>
      </c>
      <c r="M39" s="70"/>
    </row>
    <row r="40" spans="1:13" ht="12.75">
      <c r="A40" s="1" t="s">
        <v>57</v>
      </c>
      <c r="D40" s="103">
        <v>-235</v>
      </c>
      <c r="F40" s="93">
        <v>-956</v>
      </c>
      <c r="H40" s="30"/>
      <c r="M40" s="70"/>
    </row>
    <row r="41" spans="4:13" ht="12.75" hidden="1">
      <c r="D41" s="58"/>
      <c r="H41" s="30"/>
      <c r="I41" s="1" t="s">
        <v>14</v>
      </c>
      <c r="M41" s="70"/>
    </row>
    <row r="42" spans="1:13" ht="12.75">
      <c r="A42" s="1" t="s">
        <v>58</v>
      </c>
      <c r="D42" s="104">
        <f>SUM(D37:D41)</f>
        <v>6128</v>
      </c>
      <c r="F42" s="39">
        <f>SUM(F37:F41)</f>
        <v>2173</v>
      </c>
      <c r="H42" s="30"/>
      <c r="M42" s="70"/>
    </row>
    <row r="43" spans="4:13" ht="12.75">
      <c r="D43" s="58"/>
      <c r="H43" s="30" t="s">
        <v>9</v>
      </c>
      <c r="M43" s="70"/>
    </row>
    <row r="44" spans="1:13" ht="12.75">
      <c r="A44" s="109" t="s">
        <v>59</v>
      </c>
      <c r="D44" s="58"/>
      <c r="H44" s="30"/>
      <c r="M44" s="70"/>
    </row>
    <row r="45" spans="1:13" ht="12.75">
      <c r="A45" s="1" t="s">
        <v>102</v>
      </c>
      <c r="D45" s="100">
        <v>-1260</v>
      </c>
      <c r="F45" s="90">
        <v>-565</v>
      </c>
      <c r="H45" s="30" t="s">
        <v>15</v>
      </c>
      <c r="L45" s="70"/>
      <c r="M45" s="70"/>
    </row>
    <row r="46" spans="1:13" ht="12.75">
      <c r="A46" s="1" t="s">
        <v>97</v>
      </c>
      <c r="D46" s="101">
        <v>0</v>
      </c>
      <c r="F46" s="91">
        <v>1058</v>
      </c>
      <c r="H46" s="30"/>
      <c r="M46" s="70"/>
    </row>
    <row r="47" spans="1:13" ht="12.75">
      <c r="A47" s="1" t="s">
        <v>105</v>
      </c>
      <c r="D47" s="101">
        <v>-974</v>
      </c>
      <c r="F47" s="91">
        <v>0</v>
      </c>
      <c r="H47" s="30"/>
      <c r="M47" s="70"/>
    </row>
    <row r="48" spans="1:13" ht="12.75">
      <c r="A48" s="1" t="s">
        <v>142</v>
      </c>
      <c r="D48" s="101">
        <v>-2000</v>
      </c>
      <c r="F48" s="91">
        <v>0</v>
      </c>
      <c r="H48" s="30"/>
      <c r="M48" s="70"/>
    </row>
    <row r="49" spans="1:13" ht="12.75" hidden="1">
      <c r="A49" s="1" t="s">
        <v>106</v>
      </c>
      <c r="D49" s="101">
        <v>0</v>
      </c>
      <c r="F49" s="91">
        <v>0</v>
      </c>
      <c r="H49" s="30"/>
      <c r="M49" s="70"/>
    </row>
    <row r="50" spans="1:13" ht="12.75">
      <c r="A50" s="38" t="s">
        <v>60</v>
      </c>
      <c r="D50" s="102">
        <f>-D25</f>
        <v>36</v>
      </c>
      <c r="F50" s="92">
        <f>-F25</f>
        <v>198</v>
      </c>
      <c r="I50" s="1" t="s">
        <v>16</v>
      </c>
      <c r="M50" s="70"/>
    </row>
    <row r="51" spans="1:13" ht="12.75">
      <c r="A51" s="1" t="s">
        <v>103</v>
      </c>
      <c r="D51" s="103">
        <f>SUM(D45:D50)</f>
        <v>-4198</v>
      </c>
      <c r="F51" s="93">
        <f>SUM(F45:F50)</f>
        <v>691</v>
      </c>
      <c r="H51" s="30"/>
      <c r="I51" s="1" t="s">
        <v>25</v>
      </c>
      <c r="M51" s="70"/>
    </row>
    <row r="52" spans="4:13" ht="12.75">
      <c r="D52" s="58"/>
      <c r="H52" s="30"/>
      <c r="M52" s="70"/>
    </row>
    <row r="53" spans="1:13" ht="12.75">
      <c r="A53" s="109" t="s">
        <v>61</v>
      </c>
      <c r="D53" s="58"/>
      <c r="H53" s="30"/>
      <c r="M53" s="70"/>
    </row>
    <row r="54" spans="1:13" ht="12.75">
      <c r="A54" s="1" t="s">
        <v>154</v>
      </c>
      <c r="D54" s="100">
        <v>742</v>
      </c>
      <c r="F54" s="90">
        <v>0</v>
      </c>
      <c r="H54" s="30"/>
      <c r="M54" s="70"/>
    </row>
    <row r="55" spans="1:13" ht="12.75">
      <c r="A55" s="1" t="s">
        <v>160</v>
      </c>
      <c r="D55" s="101">
        <v>-7320</v>
      </c>
      <c r="F55" s="91">
        <v>-2348</v>
      </c>
      <c r="H55" s="30"/>
      <c r="M55" s="70"/>
    </row>
    <row r="56" spans="1:13" ht="12.75">
      <c r="A56" s="1" t="s">
        <v>159</v>
      </c>
      <c r="D56" s="101">
        <v>-310</v>
      </c>
      <c r="F56" s="91">
        <v>1818</v>
      </c>
      <c r="H56" s="30"/>
      <c r="M56" s="70"/>
    </row>
    <row r="57" spans="1:13" ht="12.75">
      <c r="A57" s="1" t="s">
        <v>120</v>
      </c>
      <c r="D57" s="102">
        <v>-26</v>
      </c>
      <c r="F57" s="92">
        <v>129</v>
      </c>
      <c r="H57" s="30"/>
      <c r="M57" s="70"/>
    </row>
    <row r="58" spans="1:13" ht="12.75" hidden="1">
      <c r="A58" s="1" t="s">
        <v>76</v>
      </c>
      <c r="D58" s="101">
        <v>0</v>
      </c>
      <c r="E58" s="88"/>
      <c r="F58" s="91">
        <v>0</v>
      </c>
      <c r="H58" s="30"/>
      <c r="M58" s="70"/>
    </row>
    <row r="59" spans="1:13" ht="12.75" hidden="1">
      <c r="A59" s="1" t="s">
        <v>77</v>
      </c>
      <c r="D59" s="101">
        <v>0</v>
      </c>
      <c r="E59" s="88"/>
      <c r="F59" s="91">
        <v>0</v>
      </c>
      <c r="H59" s="30"/>
      <c r="M59" s="70"/>
    </row>
    <row r="60" spans="1:13" ht="12.75" hidden="1">
      <c r="A60" s="1" t="s">
        <v>78</v>
      </c>
      <c r="D60" s="101">
        <v>0</v>
      </c>
      <c r="F60" s="91">
        <v>0</v>
      </c>
      <c r="H60" s="30"/>
      <c r="M60" s="70"/>
    </row>
    <row r="61" spans="1:13" ht="12.75" hidden="1">
      <c r="A61" s="1" t="s">
        <v>62</v>
      </c>
      <c r="D61" s="102">
        <v>0</v>
      </c>
      <c r="E61" s="64"/>
      <c r="F61" s="92">
        <v>0</v>
      </c>
      <c r="H61" s="30"/>
      <c r="M61" s="70"/>
    </row>
    <row r="62" spans="1:13" ht="12.75">
      <c r="A62" s="1" t="s">
        <v>104</v>
      </c>
      <c r="D62" s="103">
        <f>SUM(D54:D61)</f>
        <v>-6914</v>
      </c>
      <c r="F62" s="93">
        <f>SUM(F54:F61)</f>
        <v>-401</v>
      </c>
      <c r="H62" s="30"/>
      <c r="M62" s="70"/>
    </row>
    <row r="63" spans="4:13" ht="12.75">
      <c r="D63" s="58"/>
      <c r="H63" s="30"/>
      <c r="M63" s="70"/>
    </row>
    <row r="64" spans="1:13" ht="12.75">
      <c r="A64" s="1" t="s">
        <v>63</v>
      </c>
      <c r="D64" s="103">
        <f>+D42+D51+D62</f>
        <v>-4984</v>
      </c>
      <c r="F64" s="32">
        <f>+F42+F51+F62</f>
        <v>2463</v>
      </c>
      <c r="H64" s="30"/>
      <c r="M64" s="70"/>
    </row>
    <row r="65" spans="3:13" ht="12.75">
      <c r="C65" s="33"/>
      <c r="D65" s="58"/>
      <c r="H65" s="30"/>
      <c r="M65" s="70"/>
    </row>
    <row r="66" spans="1:13" ht="12.75">
      <c r="A66" s="1" t="s">
        <v>132</v>
      </c>
      <c r="D66" s="58">
        <v>4211</v>
      </c>
      <c r="F66" s="32">
        <v>8815</v>
      </c>
      <c r="H66" s="30"/>
      <c r="M66" s="70"/>
    </row>
    <row r="67" spans="4:13" ht="12.75">
      <c r="D67" s="58"/>
      <c r="H67" s="30"/>
      <c r="M67" s="70"/>
    </row>
    <row r="68" spans="1:13" ht="12.75">
      <c r="A68" s="1" t="s">
        <v>133</v>
      </c>
      <c r="D68" s="118">
        <f>SUM(D64:D66)</f>
        <v>-773</v>
      </c>
      <c r="F68" s="39">
        <f>SUM(F64:F66)</f>
        <v>11278</v>
      </c>
      <c r="H68" s="30"/>
      <c r="M68" s="70"/>
    </row>
    <row r="69" spans="8:13" ht="12.75">
      <c r="H69" s="30"/>
      <c r="M69" s="70"/>
    </row>
    <row r="70" spans="6:8" ht="12.75">
      <c r="F70" s="56"/>
      <c r="H70" s="40"/>
    </row>
    <row r="71" spans="6:8" ht="12.75">
      <c r="F71" s="56"/>
      <c r="H71" s="40"/>
    </row>
    <row r="72" spans="6:8" ht="12.75">
      <c r="F72" s="56"/>
      <c r="H72" s="40"/>
    </row>
    <row r="73" spans="6:8" ht="12.75">
      <c r="F73" s="56"/>
      <c r="H73" s="40"/>
    </row>
    <row r="74" spans="6:8" ht="12.75">
      <c r="F74" s="56"/>
      <c r="H74" s="40"/>
    </row>
    <row r="75" spans="6:8" ht="12.75">
      <c r="F75" s="56"/>
      <c r="H75" s="40"/>
    </row>
    <row r="76" spans="1:8" ht="12.75">
      <c r="A76" s="3" t="s">
        <v>64</v>
      </c>
      <c r="F76" s="41"/>
      <c r="H76" s="41"/>
    </row>
    <row r="77" spans="1:6" ht="12.75">
      <c r="A77" s="3" t="s">
        <v>118</v>
      </c>
      <c r="F77" s="18" t="s">
        <v>137</v>
      </c>
    </row>
    <row r="78" ht="12.75"/>
    <row r="79" spans="1:4" ht="12.75">
      <c r="A79" s="4"/>
      <c r="D79" s="32"/>
    </row>
    <row r="80" ht="12.75">
      <c r="F80" s="98"/>
    </row>
    <row r="81" ht="12.75">
      <c r="F81" s="33"/>
    </row>
    <row r="83" ht="12.75"/>
    <row r="91" ht="12.75"/>
    <row r="92" ht="12.75"/>
    <row r="93" ht="12.75"/>
    <row r="94" ht="12.75"/>
  </sheetData>
  <printOptions/>
  <pageMargins left="0.75" right="0.5" top="0.75" bottom="0.34" header="0.5" footer="0.22"/>
  <pageSetup horizontalDpi="180" verticalDpi="18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 (M)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 Manufacture (M) S/B</dc:creator>
  <cp:keywords/>
  <dc:description/>
  <cp:lastModifiedBy>sooklin</cp:lastModifiedBy>
  <cp:lastPrinted>2007-02-23T03:21:58Z</cp:lastPrinted>
  <dcterms:created xsi:type="dcterms:W3CDTF">1999-10-15T08:00:31Z</dcterms:created>
  <dcterms:modified xsi:type="dcterms:W3CDTF">2007-02-23T03:22:01Z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