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251" windowWidth="7890" windowHeight="8835" firstSheet="4" activeTab="4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5">'BS'!$A$1:$G$64</definedName>
    <definedName name="_xlnm.Print_Area" localSheetId="7">'CF-stmt'!$A$1:$H$75</definedName>
  </definedNames>
  <calcPr fullCalcOnLoad="1"/>
</workbook>
</file>

<file path=xl/comments6.xml><?xml version="1.0" encoding="utf-8"?>
<comments xmlns="http://schemas.openxmlformats.org/spreadsheetml/2006/main">
  <authors>
    <author>SM Summit</author>
  </authors>
  <commentList>
    <comment ref="E59" authorId="0">
      <text>
        <r>
          <rPr>
            <b/>
            <sz val="8"/>
            <rFont val="Tahoma"/>
            <family val="0"/>
          </rPr>
          <t xml:space="preserve">
(Shareholder's Fund) / Total Share
</t>
        </r>
      </text>
    </comment>
    <comment ref="G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</commentList>
</comments>
</file>

<file path=xl/comments8.xml><?xml version="1.0" encoding="utf-8"?>
<comments xmlns="http://schemas.openxmlformats.org/spreadsheetml/2006/main">
  <authors>
    <author>Summit CD</author>
    <author>Lin Kim Joo</author>
  </authors>
  <commentList>
    <comment ref="A81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45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installment + year end tax payment</t>
        </r>
      </text>
    </comment>
  </commentList>
</comments>
</file>

<file path=xl/sharedStrings.xml><?xml version="1.0" encoding="utf-8"?>
<sst xmlns="http://schemas.openxmlformats.org/spreadsheetml/2006/main" count="208" uniqueCount="154">
  <si>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</si>
  <si>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</si>
  <si>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</si>
  <si>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</si>
  <si>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</si>
  <si>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</si>
  <si>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</si>
  <si>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</si>
  <si>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</si>
  <si>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</si>
  <si>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</si>
  <si>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</si>
  <si>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</si>
  <si>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</si>
  <si>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</si>
  <si>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</si>
  <si>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</si>
  <si>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</si>
  <si>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</si>
  <si>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</si>
  <si>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</si>
  <si>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</si>
  <si>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</si>
  <si>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</si>
  <si>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</si>
  <si>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</si>
  <si>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</si>
  <si>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</si>
  <si>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</si>
  <si>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</si>
  <si>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Earnings / (Loss) per share (sen)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</si>
  <si>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</si>
  <si>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</si>
  <si>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</si>
  <si>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</si>
  <si>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</si>
  <si>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</si>
  <si>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</si>
  <si>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</si>
  <si>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</si>
  <si>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</si>
  <si>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</si>
  <si>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</si>
  <si>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</si>
  <si>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</si>
  <si>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</si>
  <si>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</si>
  <si>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</si>
  <si>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</si>
  <si>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</si>
  <si>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</si>
  <si>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</si>
  <si>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</si>
  <si>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</si>
  <si>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</si>
  <si>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</si>
  <si>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</si>
  <si>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</si>
  <si>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</si>
  <si>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</si>
  <si>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>Interest paid</t>
  </si>
  <si>
    <t>Income tax paid</t>
  </si>
  <si>
    <t>Net cash flows from operating activities</t>
  </si>
  <si>
    <t>Investing Activities</t>
  </si>
  <si>
    <t xml:space="preserve">   Purchase of fixed assets</t>
  </si>
  <si>
    <t xml:space="preserve">   Acquisition of shares in a company</t>
  </si>
  <si>
    <t xml:space="preserve">   Interest received</t>
  </si>
  <si>
    <t>Net cash used in investing activities</t>
  </si>
  <si>
    <t>Financing Activities</t>
  </si>
  <si>
    <t xml:space="preserve">   Repayment of hire purchase creditors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</si>
  <si>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</si>
  <si>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</si>
  <si>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</si>
  <si>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</si>
  <si>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(The Condensed Consolidated Cash Flow Statements should be read in conjunction with the</t>
  </si>
  <si>
    <t xml:space="preserve">   Basic </t>
  </si>
  <si>
    <t>As at</t>
  </si>
  <si>
    <t xml:space="preserve">   Allowance for obsolete inventories</t>
  </si>
  <si>
    <t xml:space="preserve">   Allowance for diminution in value of Investment</t>
  </si>
  <si>
    <t xml:space="preserve">   Allowance for doubtful debts</t>
  </si>
  <si>
    <t xml:space="preserve">   Prior Year Adjustment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</si>
  <si>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</si>
  <si>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</si>
  <si>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</si>
  <si>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</si>
  <si>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</si>
  <si>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</si>
  <si>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(RM)</t>
  </si>
  <si>
    <t>(RM '000)</t>
  </si>
  <si>
    <t>Preceding Year</t>
  </si>
  <si>
    <t>Condensed Consolidated Cash Flow Statements (Unaudited)</t>
  </si>
  <si>
    <t xml:space="preserve">(The Condensed Consolidated Balance Sheets should be read in conjunction with the </t>
  </si>
  <si>
    <t xml:space="preserve">   Written back of allowance for doubtful debts</t>
  </si>
  <si>
    <t xml:space="preserve">   Deferred taxation</t>
  </si>
  <si>
    <t xml:space="preserve">   Bonus issue expenses</t>
  </si>
  <si>
    <t xml:space="preserve">   Dividend paid</t>
  </si>
  <si>
    <t xml:space="preserve">   Uplift of fixed deposit pledged in previous years</t>
  </si>
  <si>
    <t xml:space="preserve">   Proceeds from bankers' acceptance</t>
  </si>
  <si>
    <t xml:space="preserve">   Proceeds from short term  borrowing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</si>
  <si>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</si>
  <si>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</si>
  <si>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</si>
  <si>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</si>
  <si>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</si>
  <si>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</si>
  <si>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</si>
  <si>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 xml:space="preserve">   Impairment losses on PPE</t>
  </si>
  <si>
    <t>Tax recoverable</t>
  </si>
  <si>
    <t>Net loss after tax</t>
  </si>
  <si>
    <t xml:space="preserve">   Reversal of unrealised exchange gain</t>
  </si>
  <si>
    <r>
      <t xml:space="preserve">At 1st April 2005 - </t>
    </r>
    <r>
      <rPr>
        <b/>
        <sz val="10"/>
        <rFont val="Times New Roman"/>
        <family val="1"/>
      </rPr>
      <t>Audited figure</t>
    </r>
  </si>
  <si>
    <r>
      <t>At 1st April 2004 -</t>
    </r>
    <r>
      <rPr>
        <b/>
        <sz val="10"/>
        <rFont val="Times New Roman"/>
        <family val="1"/>
      </rPr>
      <t xml:space="preserve"> Audited figure</t>
    </r>
  </si>
  <si>
    <t>with the Annual Audited Financial Report for the year ended 31st March 2005)</t>
  </si>
  <si>
    <t>Annual Audited Financial Report for the year ended 31st March 2005)</t>
  </si>
  <si>
    <t>Corresponding</t>
  </si>
  <si>
    <t xml:space="preserve">quarter ended </t>
  </si>
  <si>
    <t>Current Year To Date</t>
  </si>
  <si>
    <t>Preceding Year To Date</t>
  </si>
  <si>
    <t>Net loss for the period</t>
  </si>
  <si>
    <t xml:space="preserve">   Repayment of short term borrowing</t>
  </si>
  <si>
    <t xml:space="preserve">   (Gain)/loss in disposal of fixed assets</t>
  </si>
  <si>
    <t>Prior year adjustment</t>
  </si>
  <si>
    <t>Profit / (Loss) for the period</t>
  </si>
  <si>
    <t>Profit / (Loss) after tax</t>
  </si>
  <si>
    <t>Current Year</t>
  </si>
  <si>
    <t>As at End of</t>
  </si>
  <si>
    <t>As at Preceding</t>
  </si>
  <si>
    <t>Net Loss for the period</t>
  </si>
  <si>
    <t>Cash &amp; Cash Equivalents at end of period</t>
  </si>
  <si>
    <t>Profit / (Loss) from operations</t>
  </si>
  <si>
    <t>Profit / (Loss) before tax</t>
  </si>
  <si>
    <t xml:space="preserve">   Proceeds from sale of property, plant and equipment</t>
  </si>
  <si>
    <t>For the Period Ended 31st December 2005</t>
  </si>
  <si>
    <t>31st December 2005</t>
  </si>
  <si>
    <t>For the 3rd quarter ended 31st December 2005</t>
  </si>
  <si>
    <t>As At 31st December 2005</t>
  </si>
  <si>
    <t>For the Period ended 31th December 2004</t>
  </si>
  <si>
    <t>31st December 2004</t>
  </si>
  <si>
    <t>9 months ended</t>
  </si>
  <si>
    <t>period</t>
  </si>
  <si>
    <t>period ended</t>
  </si>
  <si>
    <t>Capital</t>
  </si>
  <si>
    <t xml:space="preserve">Share </t>
  </si>
  <si>
    <t>Profits</t>
  </si>
  <si>
    <t xml:space="preserve">Retained </t>
  </si>
  <si>
    <t>Audited Financial Report for the year ended 31st March 2005)</t>
  </si>
  <si>
    <t>Page 1 of 12</t>
  </si>
  <si>
    <t>Page 2 of 12</t>
  </si>
  <si>
    <t>Page 3 of 12</t>
  </si>
  <si>
    <t>Page 4 of 12</t>
  </si>
  <si>
    <t>Transfer from Revaluation Reserve</t>
  </si>
  <si>
    <t xml:space="preserve">   to Retained Profits</t>
  </si>
  <si>
    <t>Net Assets Per Share (Sen)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</si>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</sst>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41" fontId="11" fillId="0" borderId="0" xfId="16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1" fillId="0" borderId="0" xfId="16" applyNumberFormat="1" applyFont="1" applyAlignment="1">
      <alignment horizontal="right"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38" fontId="1" fillId="0" borderId="4" xfId="0" applyNumberFormat="1" applyFont="1" applyFill="1" applyBorder="1" applyAlignment="1">
      <alignment horizontal="right"/>
    </xf>
    <xf numFmtId="37" fontId="16" fillId="0" borderId="0" xfId="0" applyNumberFormat="1" applyFont="1" applyAlignment="1">
      <alignment horizontal="right"/>
    </xf>
    <xf numFmtId="179" fontId="1" fillId="0" borderId="0" xfId="15" applyNumberFormat="1" applyFont="1" applyFill="1" applyAlignment="1">
      <alignment horizontal="right"/>
    </xf>
    <xf numFmtId="37" fontId="1" fillId="0" borderId="4" xfId="0" applyNumberFormat="1" applyFont="1" applyBorder="1" applyAlignment="1">
      <alignment horizontal="right"/>
    </xf>
    <xf numFmtId="0" fontId="1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61</xdr:row>
      <xdr:rowOff>0</xdr:rowOff>
    </xdr:from>
    <xdr:to>
      <xdr:col>0</xdr:col>
      <xdr:colOff>152400</xdr:colOff>
      <xdr:row>61</xdr:row>
      <xdr:rowOff>0</xdr:rowOff>
    </xdr:to>
    <xdr:sp>
      <xdr:nvSpPr>
        <xdr:cNvPr id="1" name="Line 257"/>
        <xdr:cNvSpPr>
          <a:spLocks/>
        </xdr:cNvSpPr>
      </xdr:nvSpPr>
      <xdr:spPr>
        <a:xfrm>
          <a:off x="333375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8" customWidth="1"/>
    <col min="5" max="5" width="3.7109375" style="8" customWidth="1"/>
    <col min="6" max="6" width="10.7109375" style="18" customWidth="1"/>
    <col min="7" max="7" width="8.7109375" style="8" customWidth="1"/>
    <col min="8" max="8" width="10.7109375" style="18" customWidth="1"/>
    <col min="9" max="9" width="3.7109375" style="18" customWidth="1"/>
    <col min="10" max="10" width="12.421875" style="18" customWidth="1"/>
    <col min="11" max="16384" width="9.140625" style="1" customWidth="1"/>
  </cols>
  <sheetData>
    <row r="1" spans="1:10" ht="16.5">
      <c r="A1" s="16" t="s">
        <v>35</v>
      </c>
      <c r="D1" s="17"/>
      <c r="F1" s="17"/>
      <c r="H1" s="17"/>
      <c r="I1" s="17"/>
      <c r="J1" s="17"/>
    </row>
    <row r="2" spans="1:10" ht="12.75">
      <c r="A2" s="5" t="s">
        <v>36</v>
      </c>
      <c r="D2" s="17"/>
      <c r="F2" s="17"/>
      <c r="H2" s="17"/>
      <c r="I2" s="17"/>
      <c r="J2" s="17"/>
    </row>
    <row r="3" spans="1:10" s="73" customFormat="1" ht="12.75">
      <c r="A3" s="5"/>
      <c r="D3" s="74"/>
      <c r="F3" s="74"/>
      <c r="H3" s="74"/>
      <c r="I3" s="74"/>
      <c r="J3" s="74"/>
    </row>
    <row r="4" spans="1:10" s="73" customFormat="1" ht="12.75">
      <c r="A4" s="5"/>
      <c r="D4" s="74"/>
      <c r="F4" s="74"/>
      <c r="H4" s="74"/>
      <c r="I4" s="74"/>
      <c r="J4" s="74"/>
    </row>
    <row r="5" ht="12.75">
      <c r="A5" s="3" t="s">
        <v>82</v>
      </c>
    </row>
    <row r="6" spans="1:4" ht="12.75">
      <c r="A6" s="3" t="s">
        <v>132</v>
      </c>
      <c r="C6" s="3"/>
      <c r="D6" s="76"/>
    </row>
    <row r="8" spans="4:10" s="3" customFormat="1" ht="12.75">
      <c r="D8" s="115" t="s">
        <v>38</v>
      </c>
      <c r="E8" s="115"/>
      <c r="F8" s="115"/>
      <c r="G8" s="77"/>
      <c r="H8" s="115" t="s">
        <v>39</v>
      </c>
      <c r="I8" s="115"/>
      <c r="J8" s="115"/>
    </row>
    <row r="9" spans="3:10" s="3" customFormat="1" ht="12.75">
      <c r="C9" s="69"/>
      <c r="D9" s="82" t="s">
        <v>101</v>
      </c>
      <c r="E9" s="77"/>
      <c r="F9" s="82" t="s">
        <v>89</v>
      </c>
      <c r="G9" s="77"/>
      <c r="H9" s="82" t="s">
        <v>124</v>
      </c>
      <c r="I9" s="82"/>
      <c r="J9" s="82" t="s">
        <v>89</v>
      </c>
    </row>
    <row r="10" spans="3:10" s="3" customFormat="1" ht="12.75">
      <c r="C10" s="69"/>
      <c r="D10" s="82" t="s">
        <v>102</v>
      </c>
      <c r="E10" s="77"/>
      <c r="F10" s="82" t="s">
        <v>114</v>
      </c>
      <c r="G10" s="77"/>
      <c r="H10" s="82" t="s">
        <v>139</v>
      </c>
      <c r="I10" s="82"/>
      <c r="J10" s="82" t="s">
        <v>114</v>
      </c>
    </row>
    <row r="11" spans="3:10" s="3" customFormat="1" ht="12.75">
      <c r="C11" s="69"/>
      <c r="D11" s="82" t="s">
        <v>103</v>
      </c>
      <c r="E11" s="77"/>
      <c r="F11" s="82" t="s">
        <v>115</v>
      </c>
      <c r="G11" s="77"/>
      <c r="H11" s="82" t="s">
        <v>104</v>
      </c>
      <c r="I11" s="82"/>
      <c r="J11" s="82" t="s">
        <v>140</v>
      </c>
    </row>
    <row r="12" spans="3:10" s="3" customFormat="1" ht="12.75">
      <c r="C12" s="69"/>
      <c r="D12" s="78">
        <v>38717</v>
      </c>
      <c r="E12" s="69"/>
      <c r="F12" s="78">
        <v>38352</v>
      </c>
      <c r="G12" s="69"/>
      <c r="H12" s="78">
        <f>D12</f>
        <v>38717</v>
      </c>
      <c r="I12" s="27"/>
      <c r="J12" s="78">
        <f>F12</f>
        <v>38352</v>
      </c>
    </row>
    <row r="13" spans="4:10" s="3" customFormat="1" ht="12.75" hidden="1">
      <c r="D13" s="81"/>
      <c r="E13" s="77"/>
      <c r="F13" s="81"/>
      <c r="G13" s="77"/>
      <c r="H13" s="81"/>
      <c r="I13" s="82"/>
      <c r="J13" s="27"/>
    </row>
    <row r="14" spans="4:10" s="3" customFormat="1" ht="12.75">
      <c r="D14" s="27" t="s">
        <v>88</v>
      </c>
      <c r="E14" s="77"/>
      <c r="F14" s="27" t="s">
        <v>88</v>
      </c>
      <c r="G14" s="77"/>
      <c r="H14" s="27" t="s">
        <v>88</v>
      </c>
      <c r="I14" s="82"/>
      <c r="J14" s="27" t="s">
        <v>88</v>
      </c>
    </row>
    <row r="16" spans="1:14" ht="12.75">
      <c r="A16" s="10" t="s">
        <v>26</v>
      </c>
      <c r="B16" s="10"/>
      <c r="D16" s="20">
        <v>8854</v>
      </c>
      <c r="E16" s="11"/>
      <c r="F16" s="20">
        <v>8802.05</v>
      </c>
      <c r="G16" s="11"/>
      <c r="H16" s="20">
        <v>25399</v>
      </c>
      <c r="I16" s="20"/>
      <c r="J16" s="20">
        <v>28618.05</v>
      </c>
      <c r="K16" s="72"/>
      <c r="L16" s="72"/>
      <c r="N16" s="72"/>
    </row>
    <row r="17" spans="1:14" ht="12.75">
      <c r="A17" s="10"/>
      <c r="B17" s="10"/>
      <c r="D17" s="20"/>
      <c r="E17" s="11"/>
      <c r="F17" s="20"/>
      <c r="G17" s="11"/>
      <c r="H17" s="20"/>
      <c r="I17" s="20"/>
      <c r="J17" s="20"/>
      <c r="K17" s="72"/>
      <c r="L17" s="72"/>
      <c r="N17" s="72"/>
    </row>
    <row r="18" spans="1:14" ht="12.75">
      <c r="A18" s="10" t="s">
        <v>27</v>
      </c>
      <c r="B18" s="10"/>
      <c r="D18" s="20">
        <v>-8911</v>
      </c>
      <c r="E18" s="11"/>
      <c r="F18" s="20">
        <v>-9329.64</v>
      </c>
      <c r="G18" s="11"/>
      <c r="H18" s="20">
        <f>-20942-2325-2489</f>
        <v>-25756</v>
      </c>
      <c r="I18" s="20"/>
      <c r="J18" s="20">
        <f>-25341.04-1941.3-2642.3</f>
        <v>-29924.64</v>
      </c>
      <c r="K18" s="72"/>
      <c r="L18" s="72"/>
      <c r="N18" s="72"/>
    </row>
    <row r="19" spans="1:14" ht="12.75">
      <c r="A19" s="10"/>
      <c r="B19" s="10"/>
      <c r="D19" s="20"/>
      <c r="E19" s="11"/>
      <c r="F19" s="20"/>
      <c r="G19" s="11"/>
      <c r="H19" s="20"/>
      <c r="I19" s="20"/>
      <c r="J19" s="20"/>
      <c r="K19" s="72"/>
      <c r="L19" s="72"/>
      <c r="N19" s="72"/>
    </row>
    <row r="20" spans="1:14" ht="12.75">
      <c r="A20" s="10" t="s">
        <v>83</v>
      </c>
      <c r="B20" s="10"/>
      <c r="D20" s="20">
        <v>193</v>
      </c>
      <c r="E20" s="11"/>
      <c r="F20" s="20">
        <v>151.643</v>
      </c>
      <c r="G20" s="11"/>
      <c r="H20" s="20">
        <f>408</f>
        <v>408</v>
      </c>
      <c r="I20" s="20"/>
      <c r="J20" s="20">
        <v>182.643</v>
      </c>
      <c r="K20" s="72"/>
      <c r="L20" s="72"/>
      <c r="N20" s="72"/>
    </row>
    <row r="21" spans="1:14" ht="12.75">
      <c r="A21" s="10"/>
      <c r="B21" s="10"/>
      <c r="D21" s="21"/>
      <c r="E21" s="12"/>
      <c r="F21" s="21"/>
      <c r="G21" s="12"/>
      <c r="H21" s="21"/>
      <c r="I21" s="21"/>
      <c r="J21" s="21"/>
      <c r="K21" s="72"/>
      <c r="L21" s="72"/>
      <c r="N21" s="72"/>
    </row>
    <row r="22" spans="1:14" ht="12.75">
      <c r="A22" s="10" t="s">
        <v>129</v>
      </c>
      <c r="B22" s="10"/>
      <c r="D22" s="20">
        <f>SUM(D16:D21)</f>
        <v>136</v>
      </c>
      <c r="E22" s="20"/>
      <c r="F22" s="20">
        <f>SUM(F16:F21)</f>
        <v>-375.9470000000001</v>
      </c>
      <c r="G22" s="11"/>
      <c r="H22" s="20">
        <f>SUM(H16:H21)</f>
        <v>51</v>
      </c>
      <c r="I22" s="20"/>
      <c r="J22" s="20">
        <f>SUM(J16:J21)</f>
        <v>-1123.9470000000001</v>
      </c>
      <c r="K22" s="72"/>
      <c r="L22" s="72"/>
      <c r="N22" s="72"/>
    </row>
    <row r="23" spans="1:14" ht="12.75">
      <c r="A23" s="10"/>
      <c r="B23" s="10"/>
      <c r="D23" s="20"/>
      <c r="E23" s="11"/>
      <c r="F23" s="20"/>
      <c r="G23" s="11"/>
      <c r="H23" s="20"/>
      <c r="I23" s="20"/>
      <c r="J23" s="20"/>
      <c r="K23" s="72"/>
      <c r="L23" s="72"/>
      <c r="N23" s="72"/>
    </row>
    <row r="24" spans="1:14" ht="12.75">
      <c r="A24" s="10" t="s">
        <v>28</v>
      </c>
      <c r="B24" s="10"/>
      <c r="D24" s="20">
        <v>-66</v>
      </c>
      <c r="E24" s="11"/>
      <c r="F24" s="20">
        <v>-83.25</v>
      </c>
      <c r="G24" s="11"/>
      <c r="H24" s="20">
        <v>-186</v>
      </c>
      <c r="I24" s="20"/>
      <c r="J24" s="20">
        <v>-286.25</v>
      </c>
      <c r="K24" s="72"/>
      <c r="L24" s="72"/>
      <c r="N24" s="72"/>
    </row>
    <row r="25" spans="1:14" ht="12.75">
      <c r="A25" s="10"/>
      <c r="B25" s="10"/>
      <c r="D25" s="21"/>
      <c r="E25" s="12"/>
      <c r="F25" s="21"/>
      <c r="G25" s="12"/>
      <c r="H25" s="21"/>
      <c r="I25" s="21"/>
      <c r="J25" s="21"/>
      <c r="K25" s="72"/>
      <c r="L25" s="72"/>
      <c r="N25" s="72"/>
    </row>
    <row r="26" spans="1:14" ht="12.75">
      <c r="A26" s="10" t="s">
        <v>130</v>
      </c>
      <c r="B26" s="10"/>
      <c r="D26" s="20">
        <f>SUM(D22:D25)</f>
        <v>70</v>
      </c>
      <c r="E26" s="20"/>
      <c r="F26" s="20">
        <f>SUM(F22:F25)</f>
        <v>-459.1970000000001</v>
      </c>
      <c r="G26" s="11"/>
      <c r="H26" s="20">
        <f>SUM(H22:H25)</f>
        <v>-135</v>
      </c>
      <c r="I26" s="20"/>
      <c r="J26" s="20">
        <f>SUM(J22:J25)</f>
        <v>-1410.1970000000001</v>
      </c>
      <c r="K26" s="72"/>
      <c r="L26" s="72"/>
      <c r="N26" s="72"/>
    </row>
    <row r="27" spans="1:14" ht="12.75">
      <c r="A27" s="10"/>
      <c r="B27" s="10"/>
      <c r="D27" s="20"/>
      <c r="E27" s="11"/>
      <c r="F27" s="20"/>
      <c r="G27" s="11"/>
      <c r="H27" s="20"/>
      <c r="I27" s="20"/>
      <c r="J27" s="20"/>
      <c r="K27" s="72"/>
      <c r="L27" s="72"/>
      <c r="N27" s="72"/>
    </row>
    <row r="28" spans="1:14" ht="12.75">
      <c r="A28" s="10" t="s">
        <v>0</v>
      </c>
      <c r="B28" s="10"/>
      <c r="D28" s="20">
        <v>-193</v>
      </c>
      <c r="E28" s="112"/>
      <c r="F28" s="20">
        <v>-12.3</v>
      </c>
      <c r="G28" s="112"/>
      <c r="H28" s="20">
        <v>-159</v>
      </c>
      <c r="I28" s="20"/>
      <c r="J28" s="20">
        <v>-232.3</v>
      </c>
      <c r="K28" s="72"/>
      <c r="L28" s="72"/>
      <c r="N28" s="72"/>
    </row>
    <row r="29" spans="1:14" ht="12.75">
      <c r="A29" s="10"/>
      <c r="B29" s="10"/>
      <c r="D29" s="21"/>
      <c r="E29" s="12"/>
      <c r="F29" s="21"/>
      <c r="G29" s="12"/>
      <c r="H29" s="21"/>
      <c r="I29" s="21"/>
      <c r="J29" s="21"/>
      <c r="K29" s="72"/>
      <c r="L29" s="72"/>
      <c r="N29" s="72"/>
    </row>
    <row r="30" spans="1:14" ht="12.75">
      <c r="A30" s="10" t="s">
        <v>123</v>
      </c>
      <c r="B30" s="10"/>
      <c r="D30" s="20">
        <f>SUM(D26:D29)</f>
        <v>-123</v>
      </c>
      <c r="E30" s="11"/>
      <c r="F30" s="20">
        <f>SUM(F26:F29)</f>
        <v>-471.4970000000001</v>
      </c>
      <c r="G30" s="11"/>
      <c r="H30" s="20">
        <f>SUM(H26:H29)</f>
        <v>-294</v>
      </c>
      <c r="I30" s="20"/>
      <c r="J30" s="20">
        <f>SUM(J26:J29)</f>
        <v>-1642.497</v>
      </c>
      <c r="K30" s="72"/>
      <c r="L30" s="72"/>
      <c r="N30" s="72"/>
    </row>
    <row r="31" spans="1:14" ht="12.75">
      <c r="A31" s="10"/>
      <c r="B31" s="10"/>
      <c r="D31" s="20"/>
      <c r="E31" s="11"/>
      <c r="F31" s="20"/>
      <c r="G31" s="11"/>
      <c r="H31" s="20"/>
      <c r="I31" s="20"/>
      <c r="J31" s="20"/>
      <c r="K31" s="72"/>
      <c r="L31" s="72"/>
      <c r="N31" s="72"/>
    </row>
    <row r="32" spans="1:14" ht="12.75">
      <c r="A32" s="10" t="s">
        <v>29</v>
      </c>
      <c r="B32" s="10"/>
      <c r="D32" s="22">
        <f>H32-0</f>
        <v>0</v>
      </c>
      <c r="E32" s="13"/>
      <c r="F32" s="22">
        <v>0</v>
      </c>
      <c r="G32" s="13"/>
      <c r="H32" s="22">
        <v>0</v>
      </c>
      <c r="I32" s="22"/>
      <c r="J32" s="22">
        <v>0</v>
      </c>
      <c r="K32" s="72"/>
      <c r="L32" s="72"/>
      <c r="N32" s="72"/>
    </row>
    <row r="33" spans="1:14" ht="12.75">
      <c r="A33" s="10"/>
      <c r="B33" s="10"/>
      <c r="D33" s="22"/>
      <c r="E33" s="13"/>
      <c r="F33" s="22"/>
      <c r="G33" s="13"/>
      <c r="H33" s="22"/>
      <c r="I33" s="22"/>
      <c r="J33" s="22"/>
      <c r="K33" s="72"/>
      <c r="L33" s="72"/>
      <c r="N33" s="72"/>
    </row>
    <row r="34" spans="1:14" ht="13.5" thickBot="1">
      <c r="A34" s="10" t="s">
        <v>122</v>
      </c>
      <c r="B34" s="10"/>
      <c r="D34" s="23">
        <f>SUM(D30:D33)</f>
        <v>-123</v>
      </c>
      <c r="E34" s="14"/>
      <c r="F34" s="23">
        <f>SUM(F30:F33)</f>
        <v>-471.4970000000001</v>
      </c>
      <c r="G34" s="14"/>
      <c r="H34" s="23">
        <f>SUM(H30:H33)</f>
        <v>-294</v>
      </c>
      <c r="I34" s="23"/>
      <c r="J34" s="23">
        <f>SUM(J30:J33)</f>
        <v>-1642.497</v>
      </c>
      <c r="K34" s="72"/>
      <c r="L34" s="72"/>
      <c r="N34" s="72"/>
    </row>
    <row r="35" spans="1:12" ht="13.5" thickTop="1">
      <c r="A35" s="10"/>
      <c r="B35" s="10"/>
      <c r="K35" s="72"/>
      <c r="L35" s="72"/>
    </row>
    <row r="36" spans="1:12" ht="12.75">
      <c r="A36" s="10"/>
      <c r="B36" s="10"/>
      <c r="D36" s="99"/>
      <c r="E36" s="18"/>
      <c r="G36" s="18"/>
      <c r="K36" s="72"/>
      <c r="L36" s="72"/>
    </row>
    <row r="37" spans="1:12" ht="12.75">
      <c r="A37" s="10" t="s">
        <v>30</v>
      </c>
      <c r="B37" s="10"/>
      <c r="K37" s="72"/>
      <c r="L37" s="72"/>
    </row>
    <row r="38" spans="1:12" ht="12.75" hidden="1">
      <c r="A38" s="10" t="s">
        <v>10</v>
      </c>
      <c r="B38" s="10"/>
      <c r="D38" s="44">
        <v>40000</v>
      </c>
      <c r="E38" s="45"/>
      <c r="F38" s="19">
        <v>40000</v>
      </c>
      <c r="G38" s="45"/>
      <c r="H38" s="44">
        <v>40000</v>
      </c>
      <c r="I38" s="45"/>
      <c r="J38" s="44">
        <v>40000</v>
      </c>
      <c r="K38" s="72"/>
      <c r="L38" s="72"/>
    </row>
    <row r="39" spans="1:12" ht="12.75">
      <c r="A39" s="1" t="s">
        <v>75</v>
      </c>
      <c r="D39" s="46">
        <f>(D34/D38)*100</f>
        <v>-0.3075</v>
      </c>
      <c r="E39" s="9"/>
      <c r="F39" s="46">
        <f>(F34/F38)*100</f>
        <v>-1.1787425000000002</v>
      </c>
      <c r="G39" s="9"/>
      <c r="H39" s="46">
        <f>(H34/H38)*100</f>
        <v>-0.735</v>
      </c>
      <c r="I39" s="19"/>
      <c r="J39" s="46">
        <f>(J34/J38)*100</f>
        <v>-4.1062425</v>
      </c>
      <c r="K39" s="72"/>
      <c r="L39" s="72"/>
    </row>
    <row r="40" spans="4:12" ht="12.75">
      <c r="D40" s="19"/>
      <c r="E40" s="9"/>
      <c r="F40" s="19"/>
      <c r="G40" s="9"/>
      <c r="H40" s="19"/>
      <c r="I40" s="19"/>
      <c r="J40" s="19"/>
      <c r="K40" s="72"/>
      <c r="L40" s="72"/>
    </row>
    <row r="41" spans="1:12" ht="13.5" thickBot="1">
      <c r="A41" s="1" t="s">
        <v>34</v>
      </c>
      <c r="D41" s="24" t="s">
        <v>17</v>
      </c>
      <c r="E41" s="15"/>
      <c r="F41" s="24" t="s">
        <v>17</v>
      </c>
      <c r="G41" s="15"/>
      <c r="H41" s="24" t="s">
        <v>17</v>
      </c>
      <c r="I41" s="24"/>
      <c r="J41" s="24" t="s">
        <v>17</v>
      </c>
      <c r="K41" s="72"/>
      <c r="L41" s="72"/>
    </row>
    <row r="42" spans="11:12" ht="13.5" thickTop="1">
      <c r="K42" s="72"/>
      <c r="L42" s="72"/>
    </row>
    <row r="43" spans="1:12" ht="12.75">
      <c r="A43" s="3"/>
      <c r="K43" s="72"/>
      <c r="L43" s="72"/>
    </row>
    <row r="44" spans="1:12" ht="12.75">
      <c r="A44" s="3"/>
      <c r="K44" s="72"/>
      <c r="L44" s="72"/>
    </row>
    <row r="45" spans="1:12" ht="12.75">
      <c r="A45" s="3"/>
      <c r="K45" s="72"/>
      <c r="L45" s="72"/>
    </row>
    <row r="46" spans="1:12" ht="12.75">
      <c r="A46" s="3"/>
      <c r="G46" s="8" t="s">
        <v>153</v>
      </c>
      <c r="K46" s="72"/>
      <c r="L46" s="72"/>
    </row>
    <row r="47" spans="11:12" ht="12.75">
      <c r="K47" s="72"/>
      <c r="L47" s="72"/>
    </row>
    <row r="48" spans="11:12" ht="12.75">
      <c r="K48" s="72"/>
      <c r="L48" s="72"/>
    </row>
    <row r="56" ht="12.75">
      <c r="A56" s="3" t="s">
        <v>37</v>
      </c>
    </row>
    <row r="57" ht="12.75">
      <c r="A57" s="3" t="s">
        <v>145</v>
      </c>
    </row>
    <row r="58" ht="12.75">
      <c r="J58" s="1"/>
    </row>
    <row r="59" ht="12.75">
      <c r="J59" s="19" t="s">
        <v>146</v>
      </c>
    </row>
  </sheetData>
  <mergeCells count="2">
    <mergeCell ref="D8:F8"/>
    <mergeCell ref="H8:J8"/>
  </mergeCells>
  <printOptions/>
  <pageMargins left="0.75" right="0.75" top="0.7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8.7109375" style="0" customWidth="1"/>
    <col min="7" max="7" width="15.7109375" style="17" customWidth="1"/>
  </cols>
  <sheetData>
    <row r="1" ht="16.5">
      <c r="A1" s="16" t="s">
        <v>35</v>
      </c>
    </row>
    <row r="2" ht="12.75">
      <c r="A2" s="5" t="s">
        <v>36</v>
      </c>
    </row>
    <row r="3" ht="12.75">
      <c r="A3" s="5"/>
    </row>
    <row r="4" spans="1:7" ht="12.75">
      <c r="A4" s="5"/>
      <c r="B4" s="73"/>
      <c r="C4" s="73"/>
      <c r="D4" s="73"/>
      <c r="E4" s="73"/>
      <c r="F4" s="73"/>
      <c r="G4" s="74"/>
    </row>
    <row r="5" spans="1:7" ht="12.75">
      <c r="A5" s="6" t="s">
        <v>84</v>
      </c>
      <c r="B5" s="73"/>
      <c r="C5" s="73"/>
      <c r="D5" s="73"/>
      <c r="E5" s="73"/>
      <c r="F5" s="73"/>
      <c r="G5" s="74"/>
    </row>
    <row r="6" spans="1:7" ht="12.75">
      <c r="A6" s="6" t="s">
        <v>76</v>
      </c>
      <c r="B6" s="6" t="s">
        <v>133</v>
      </c>
      <c r="C6" s="73"/>
      <c r="D6" s="73"/>
      <c r="E6" s="73"/>
      <c r="F6" s="73"/>
      <c r="G6" s="74"/>
    </row>
    <row r="7" spans="1:7" ht="12.75">
      <c r="A7" s="7"/>
      <c r="B7" s="73"/>
      <c r="C7" s="73"/>
      <c r="D7" s="73"/>
      <c r="E7" s="73"/>
      <c r="F7" s="73"/>
      <c r="G7" s="74"/>
    </row>
    <row r="8" spans="1:7" ht="12.75">
      <c r="A8" s="73"/>
      <c r="B8" s="73"/>
      <c r="C8" s="73"/>
      <c r="D8" s="73"/>
      <c r="E8" s="73"/>
      <c r="F8" s="73"/>
      <c r="G8" s="74"/>
    </row>
    <row r="9" spans="5:7" s="3" customFormat="1" ht="12.75">
      <c r="E9" s="69" t="s">
        <v>125</v>
      </c>
      <c r="F9" s="69"/>
      <c r="G9" s="27" t="s">
        <v>126</v>
      </c>
    </row>
    <row r="10" spans="5:7" s="3" customFormat="1" ht="12.75">
      <c r="E10" s="69" t="s">
        <v>105</v>
      </c>
      <c r="F10" s="69"/>
      <c r="G10" s="27" t="s">
        <v>99</v>
      </c>
    </row>
    <row r="11" spans="5:7" s="3" customFormat="1" ht="12.75">
      <c r="E11" s="84">
        <f>PL!D12</f>
        <v>38717</v>
      </c>
      <c r="F11" s="70"/>
      <c r="G11" s="83">
        <v>38442</v>
      </c>
    </row>
    <row r="12" spans="5:7" s="3" customFormat="1" ht="12.75">
      <c r="E12" s="69" t="s">
        <v>81</v>
      </c>
      <c r="F12" s="69"/>
      <c r="G12" s="27" t="s">
        <v>81</v>
      </c>
    </row>
    <row r="13" spans="5:7" s="3" customFormat="1" ht="13.5">
      <c r="E13" s="69"/>
      <c r="F13" s="69"/>
      <c r="G13" s="79" t="s">
        <v>18</v>
      </c>
    </row>
    <row r="14" spans="1:7" s="1" customFormat="1" ht="12.75">
      <c r="A14" s="1" t="s">
        <v>33</v>
      </c>
      <c r="E14" s="48">
        <v>28270</v>
      </c>
      <c r="F14" s="48"/>
      <c r="G14" s="48">
        <v>32018</v>
      </c>
    </row>
    <row r="15" spans="5:7" s="1" customFormat="1" ht="5.25" customHeight="1">
      <c r="E15" s="48"/>
      <c r="F15" s="48"/>
      <c r="G15" s="48"/>
    </row>
    <row r="16" spans="1:7" ht="12.75">
      <c r="A16" s="1" t="s">
        <v>24</v>
      </c>
      <c r="B16" s="1"/>
      <c r="C16" s="1"/>
      <c r="D16" s="1"/>
      <c r="E16" s="48">
        <v>745</v>
      </c>
      <c r="F16" s="48"/>
      <c r="G16" s="48">
        <v>802</v>
      </c>
    </row>
    <row r="17" spans="5:7" s="1" customFormat="1" ht="6.75" customHeight="1">
      <c r="E17" s="48"/>
      <c r="F17" s="48"/>
      <c r="G17" s="48"/>
    </row>
    <row r="18" spans="1:7" s="1" customFormat="1" ht="12.75">
      <c r="A18" s="1" t="s">
        <v>1</v>
      </c>
      <c r="E18" s="48">
        <v>16</v>
      </c>
      <c r="F18" s="48"/>
      <c r="G18" s="48">
        <v>16</v>
      </c>
    </row>
    <row r="19" spans="5:7" s="1" customFormat="1" ht="6.75" customHeight="1">
      <c r="E19" s="48"/>
      <c r="F19" s="48"/>
      <c r="G19" s="48"/>
    </row>
    <row r="20" spans="1:7" s="1" customFormat="1" ht="12.75">
      <c r="A20" s="1" t="s">
        <v>2</v>
      </c>
      <c r="E20" s="48"/>
      <c r="F20" s="48"/>
      <c r="G20" s="48"/>
    </row>
    <row r="21" spans="2:7" s="1" customFormat="1" ht="12.75">
      <c r="B21" s="5" t="s">
        <v>3</v>
      </c>
      <c r="E21" s="48">
        <v>5771</v>
      </c>
      <c r="F21" s="48"/>
      <c r="G21" s="48">
        <v>6322</v>
      </c>
    </row>
    <row r="22" spans="2:7" s="1" customFormat="1" ht="12.75">
      <c r="B22" s="5" t="s">
        <v>4</v>
      </c>
      <c r="E22" s="48">
        <f>12018-1315</f>
        <v>10703</v>
      </c>
      <c r="F22" s="48"/>
      <c r="G22" s="48">
        <v>10772</v>
      </c>
    </row>
    <row r="23" spans="2:7" s="1" customFormat="1" ht="12.75">
      <c r="B23" s="5" t="s">
        <v>20</v>
      </c>
      <c r="E23" s="48">
        <f>2587+(19+94+48)</f>
        <v>2748</v>
      </c>
      <c r="F23" s="48"/>
      <c r="G23" s="48">
        <v>1021</v>
      </c>
    </row>
    <row r="24" spans="2:7" s="1" customFormat="1" ht="12.75">
      <c r="B24" s="5" t="s">
        <v>107</v>
      </c>
      <c r="E24" s="48">
        <v>640</v>
      </c>
      <c r="F24" s="48"/>
      <c r="G24" s="48">
        <f>775-465</f>
        <v>310</v>
      </c>
    </row>
    <row r="25" spans="2:7" s="1" customFormat="1" ht="12.75">
      <c r="B25" s="5" t="s">
        <v>21</v>
      </c>
      <c r="E25" s="48">
        <v>6316</v>
      </c>
      <c r="F25" s="48"/>
      <c r="G25" s="48">
        <v>8638</v>
      </c>
    </row>
    <row r="26" spans="2:7" s="1" customFormat="1" ht="12.75">
      <c r="B26" s="5" t="s">
        <v>19</v>
      </c>
      <c r="E26" s="48">
        <v>5085</v>
      </c>
      <c r="F26" s="48"/>
      <c r="G26" s="48">
        <v>767</v>
      </c>
    </row>
    <row r="27" spans="2:7" s="1" customFormat="1" ht="12.75">
      <c r="B27" s="5"/>
      <c r="E27" s="49">
        <f>SUM(E21:E26)</f>
        <v>31263</v>
      </c>
      <c r="F27" s="48"/>
      <c r="G27" s="49">
        <f>SUM(G21:G26)</f>
        <v>27830</v>
      </c>
    </row>
    <row r="28" spans="5:7" s="1" customFormat="1" ht="6.75" customHeight="1">
      <c r="E28" s="48"/>
      <c r="F28" s="48"/>
      <c r="G28" s="48"/>
    </row>
    <row r="29" spans="1:7" s="1" customFormat="1" ht="12.75">
      <c r="A29" s="1" t="s">
        <v>5</v>
      </c>
      <c r="E29" s="48"/>
      <c r="F29" s="48"/>
      <c r="G29" s="48"/>
    </row>
    <row r="30" spans="2:7" s="1" customFormat="1" ht="12.75">
      <c r="B30" s="5" t="s">
        <v>7</v>
      </c>
      <c r="E30" s="48">
        <v>6359</v>
      </c>
      <c r="F30" s="48"/>
      <c r="G30" s="48">
        <v>5263</v>
      </c>
    </row>
    <row r="31" spans="2:7" s="1" customFormat="1" ht="12.75">
      <c r="B31" s="5" t="s">
        <v>8</v>
      </c>
      <c r="E31" s="100">
        <v>1694</v>
      </c>
      <c r="F31" s="48"/>
      <c r="G31" s="48">
        <v>1533</v>
      </c>
    </row>
    <row r="32" spans="2:7" s="1" customFormat="1" ht="12.75">
      <c r="B32" s="5" t="s">
        <v>100</v>
      </c>
      <c r="E32" s="48">
        <v>123</v>
      </c>
      <c r="F32" s="48"/>
      <c r="G32" s="48">
        <v>591</v>
      </c>
    </row>
    <row r="33" spans="2:7" s="1" customFormat="1" ht="12.75">
      <c r="B33" s="5" t="s">
        <v>6</v>
      </c>
      <c r="E33" s="48">
        <v>2425</v>
      </c>
      <c r="F33" s="48"/>
      <c r="G33" s="48">
        <v>2955</v>
      </c>
    </row>
    <row r="34" spans="2:7" s="1" customFormat="1" ht="12.75">
      <c r="B34" s="5" t="s">
        <v>22</v>
      </c>
      <c r="E34" s="48">
        <v>0</v>
      </c>
      <c r="F34" s="48"/>
      <c r="G34" s="48">
        <v>0</v>
      </c>
    </row>
    <row r="35" spans="2:7" s="1" customFormat="1" ht="12.75">
      <c r="B35" s="5" t="s">
        <v>16</v>
      </c>
      <c r="E35" s="48">
        <f>583+22</f>
        <v>605</v>
      </c>
      <c r="F35" s="48"/>
      <c r="G35" s="48">
        <v>537</v>
      </c>
    </row>
    <row r="36" spans="2:7" s="1" customFormat="1" ht="12.75">
      <c r="B36" s="5"/>
      <c r="E36" s="49">
        <f>SUM(E30:E35)</f>
        <v>11206</v>
      </c>
      <c r="F36" s="48"/>
      <c r="G36" s="49">
        <f>SUM(G30:G35)</f>
        <v>10879</v>
      </c>
    </row>
    <row r="37" spans="5:7" s="1" customFormat="1" ht="6.75" customHeight="1">
      <c r="E37" s="48"/>
      <c r="F37" s="48"/>
      <c r="G37" s="48"/>
    </row>
    <row r="38" spans="1:7" s="1" customFormat="1" ht="12.75">
      <c r="A38" s="1" t="s">
        <v>23</v>
      </c>
      <c r="E38" s="48">
        <f>+E27-E36</f>
        <v>20057</v>
      </c>
      <c r="F38" s="48"/>
      <c r="G38" s="48">
        <f>+G27-G36</f>
        <v>16951</v>
      </c>
    </row>
    <row r="39" spans="5:7" s="1" customFormat="1" ht="7.5" customHeight="1">
      <c r="E39" s="48"/>
      <c r="F39" s="48"/>
      <c r="G39" s="48"/>
    </row>
    <row r="40" spans="5:7" s="1" customFormat="1" ht="13.5" thickBot="1">
      <c r="E40" s="50">
        <f>+E38+E16+E18+E14</f>
        <v>49088</v>
      </c>
      <c r="F40" s="48"/>
      <c r="G40" s="50">
        <f>+G38+G16+G18+G14</f>
        <v>49787</v>
      </c>
    </row>
    <row r="41" spans="5:7" s="1" customFormat="1" ht="6.75" customHeight="1" thickTop="1">
      <c r="E41" s="48"/>
      <c r="F41" s="48"/>
      <c r="G41" s="48"/>
    </row>
    <row r="42" spans="1:7" s="1" customFormat="1" ht="12.75">
      <c r="A42" s="1" t="s">
        <v>10</v>
      </c>
      <c r="E42" s="48">
        <v>40000</v>
      </c>
      <c r="F42" s="48"/>
      <c r="G42" s="48">
        <v>40000</v>
      </c>
    </row>
    <row r="43" spans="1:7" s="1" customFormat="1" ht="12.75">
      <c r="A43" s="1" t="s">
        <v>11</v>
      </c>
      <c r="E43" s="48"/>
      <c r="F43" s="48"/>
      <c r="G43" s="48"/>
    </row>
    <row r="44" spans="2:7" s="1" customFormat="1" ht="12.75">
      <c r="B44" s="5" t="s">
        <v>12</v>
      </c>
      <c r="E44" s="48">
        <v>940</v>
      </c>
      <c r="F44" s="48"/>
      <c r="G44" s="48">
        <v>940</v>
      </c>
    </row>
    <row r="45" spans="2:7" s="1" customFormat="1" ht="12.75">
      <c r="B45" s="5" t="s">
        <v>13</v>
      </c>
      <c r="E45" s="48">
        <v>903</v>
      </c>
      <c r="F45" s="48"/>
      <c r="G45" s="48">
        <v>1256</v>
      </c>
    </row>
    <row r="46" spans="2:7" s="1" customFormat="1" ht="12.75">
      <c r="B46" s="5" t="s">
        <v>14</v>
      </c>
      <c r="E46" s="48">
        <v>3962</v>
      </c>
      <c r="F46" s="48"/>
      <c r="G46" s="48">
        <v>3903</v>
      </c>
    </row>
    <row r="47" spans="2:7" s="1" customFormat="1" ht="2.25" customHeight="1">
      <c r="B47" s="5"/>
      <c r="E47" s="51"/>
      <c r="F47" s="48"/>
      <c r="G47" s="51"/>
    </row>
    <row r="48" spans="1:7" s="1" customFormat="1" ht="12.75">
      <c r="A48" s="1" t="s">
        <v>9</v>
      </c>
      <c r="B48" s="5"/>
      <c r="E48" s="48">
        <f>SUM(E42:E47)</f>
        <v>45805</v>
      </c>
      <c r="F48" s="48"/>
      <c r="G48" s="48">
        <f>SUM(G42:G47)</f>
        <v>46099</v>
      </c>
    </row>
    <row r="49" spans="5:7" s="1" customFormat="1" ht="6.75" customHeight="1">
      <c r="E49" s="48"/>
      <c r="F49" s="48"/>
      <c r="G49" s="48"/>
    </row>
    <row r="50" spans="1:7" s="1" customFormat="1" ht="12.75">
      <c r="A50" s="1" t="s">
        <v>15</v>
      </c>
      <c r="E50" s="48">
        <v>0</v>
      </c>
      <c r="F50" s="48"/>
      <c r="G50" s="48">
        <v>0</v>
      </c>
    </row>
    <row r="51" spans="5:7" s="1" customFormat="1" ht="6.75" customHeight="1">
      <c r="E51" s="48"/>
      <c r="F51" s="48"/>
      <c r="G51" s="48"/>
    </row>
    <row r="52" spans="1:7" s="1" customFormat="1" ht="12.75">
      <c r="A52" s="1" t="s">
        <v>31</v>
      </c>
      <c r="E52" s="48"/>
      <c r="F52" s="48"/>
      <c r="G52" s="48"/>
    </row>
    <row r="53" spans="2:7" s="1" customFormat="1" ht="12.75">
      <c r="B53" s="5" t="s">
        <v>32</v>
      </c>
      <c r="E53" s="48">
        <v>0</v>
      </c>
      <c r="F53" s="48"/>
      <c r="G53" s="48">
        <v>0</v>
      </c>
    </row>
    <row r="54" spans="2:7" s="1" customFormat="1" ht="12.75">
      <c r="B54" s="5" t="s">
        <v>16</v>
      </c>
      <c r="E54" s="48">
        <f>122+396</f>
        <v>518</v>
      </c>
      <c r="F54" s="48"/>
      <c r="G54" s="48">
        <v>457</v>
      </c>
    </row>
    <row r="55" spans="2:7" s="1" customFormat="1" ht="12.75">
      <c r="B55" s="5" t="s">
        <v>25</v>
      </c>
      <c r="E55" s="48">
        <v>2765</v>
      </c>
      <c r="F55" s="48"/>
      <c r="G55" s="48">
        <v>3231</v>
      </c>
    </row>
    <row r="56" spans="5:7" s="1" customFormat="1" ht="2.25" customHeight="1">
      <c r="E56" s="48"/>
      <c r="F56" s="48"/>
      <c r="G56" s="48"/>
    </row>
    <row r="57" spans="5:7" s="1" customFormat="1" ht="13.5" thickBot="1">
      <c r="E57" s="50">
        <f>SUM(E48:E56)</f>
        <v>49088</v>
      </c>
      <c r="F57" s="48"/>
      <c r="G57" s="50">
        <f>SUM(G48:G56)</f>
        <v>49787</v>
      </c>
    </row>
    <row r="58" spans="5:7" s="1" customFormat="1" ht="12.75" customHeight="1" thickTop="1">
      <c r="E58" s="48"/>
      <c r="F58" s="48"/>
      <c r="G58" s="48"/>
    </row>
    <row r="59" spans="1:7" s="1" customFormat="1" ht="12.75" customHeight="1">
      <c r="A59" s="1" t="s">
        <v>152</v>
      </c>
      <c r="E59" s="47">
        <f>(E48)/E42*100</f>
        <v>114.51249999999999</v>
      </c>
      <c r="F59" s="48"/>
      <c r="G59" s="47">
        <f>(G48)/G42*100</f>
        <v>115.24749999999999</v>
      </c>
    </row>
    <row r="60" spans="5:7" s="1" customFormat="1" ht="12.75">
      <c r="E60" s="47"/>
      <c r="F60" s="48"/>
      <c r="G60" s="47"/>
    </row>
    <row r="61" spans="1:7" s="1" customFormat="1" ht="12.75">
      <c r="A61" s="3"/>
      <c r="E61" s="47"/>
      <c r="F61" s="48"/>
      <c r="G61" s="47"/>
    </row>
    <row r="62" spans="1:7" s="1" customFormat="1" ht="12.75">
      <c r="A62" s="3" t="s">
        <v>91</v>
      </c>
      <c r="E62" s="47"/>
      <c r="F62" s="48"/>
      <c r="G62" s="47"/>
    </row>
    <row r="63" s="1" customFormat="1" ht="12.75">
      <c r="A63" s="3" t="s">
        <v>113</v>
      </c>
    </row>
    <row r="64" spans="1:7" s="1" customFormat="1" ht="12.75">
      <c r="A64" s="3"/>
      <c r="E64" s="48"/>
      <c r="F64" s="48"/>
      <c r="G64" s="19" t="s">
        <v>147</v>
      </c>
    </row>
    <row r="65" spans="1:7" s="1" customFormat="1" ht="12.75">
      <c r="A65" s="2"/>
      <c r="B65" s="2"/>
      <c r="C65" s="2"/>
      <c r="D65" s="2"/>
      <c r="E65" s="2"/>
      <c r="F65" s="2"/>
      <c r="G65" s="26"/>
    </row>
    <row r="66" spans="1:7" s="1" customFormat="1" ht="12.75">
      <c r="A66" s="2"/>
      <c r="B66" s="2"/>
      <c r="C66" s="2"/>
      <c r="D66" s="2"/>
      <c r="E66" s="2"/>
      <c r="F66" s="2"/>
      <c r="G66" s="26"/>
    </row>
    <row r="67" spans="1:7" s="1" customFormat="1" ht="12.75">
      <c r="A67" s="2"/>
      <c r="B67" s="2"/>
      <c r="C67" s="2"/>
      <c r="D67" s="2"/>
      <c r="E67" s="2"/>
      <c r="F67" s="2"/>
      <c r="G67" s="26"/>
    </row>
    <row r="68" s="1" customFormat="1" ht="12.75">
      <c r="G68" s="25"/>
    </row>
    <row r="69" s="1" customFormat="1" ht="12.75">
      <c r="G69" s="25"/>
    </row>
    <row r="70" s="1" customFormat="1" ht="12.75">
      <c r="G70" s="25"/>
    </row>
    <row r="71" s="1" customFormat="1" ht="12.75">
      <c r="G71" s="25"/>
    </row>
    <row r="72" s="1" customFormat="1" ht="12.75">
      <c r="G72" s="25"/>
    </row>
    <row r="73" s="1" customFormat="1" ht="12.75">
      <c r="G73" s="25"/>
    </row>
    <row r="74" s="1" customFormat="1" ht="12.75">
      <c r="G74" s="25"/>
    </row>
    <row r="75" s="1" customFormat="1" ht="12.75">
      <c r="G75" s="25"/>
    </row>
    <row r="76" s="1" customFormat="1" ht="12.75">
      <c r="G76" s="25"/>
    </row>
    <row r="77" s="1" customFormat="1" ht="12.75">
      <c r="G77" s="25"/>
    </row>
    <row r="78" s="1" customFormat="1" ht="12.75">
      <c r="G78" s="25"/>
    </row>
    <row r="79" s="1" customFormat="1" ht="12.75">
      <c r="G79" s="25"/>
    </row>
    <row r="80" s="1" customFormat="1" ht="12.75">
      <c r="G80" s="25"/>
    </row>
    <row r="81" s="1" customFormat="1" ht="12.75">
      <c r="G81" s="25"/>
    </row>
    <row r="82" s="1" customFormat="1" ht="12.75">
      <c r="G82" s="25"/>
    </row>
    <row r="83" s="1" customFormat="1" ht="12.75">
      <c r="G83" s="25"/>
    </row>
    <row r="84" s="1" customFormat="1" ht="12.75">
      <c r="G84" s="25"/>
    </row>
    <row r="85" s="1" customFormat="1" ht="12.75">
      <c r="G85" s="25"/>
    </row>
    <row r="86" s="1" customFormat="1" ht="12.75">
      <c r="G86" s="25"/>
    </row>
    <row r="87" s="1" customFormat="1" ht="12.75">
      <c r="G87" s="25"/>
    </row>
    <row r="88" s="1" customFormat="1" ht="12.75">
      <c r="G88" s="25"/>
    </row>
    <row r="89" s="1" customFormat="1" ht="12.75">
      <c r="G89" s="25"/>
    </row>
    <row r="90" s="1" customFormat="1" ht="12.75">
      <c r="G90" s="25"/>
    </row>
    <row r="91" s="1" customFormat="1" ht="12.75">
      <c r="G91" s="25"/>
    </row>
    <row r="92" s="1" customFormat="1" ht="12.75">
      <c r="G92" s="25"/>
    </row>
    <row r="93" s="1" customFormat="1" ht="12.75">
      <c r="G93" s="25"/>
    </row>
    <row r="94" s="1" customFormat="1" ht="12.75">
      <c r="G94" s="25"/>
    </row>
    <row r="95" s="1" customFormat="1" ht="12.75">
      <c r="G95" s="25"/>
    </row>
    <row r="96" s="1" customFormat="1" ht="12.75">
      <c r="G96" s="25"/>
    </row>
    <row r="97" s="1" customFormat="1" ht="12.75">
      <c r="G97" s="25"/>
    </row>
    <row r="98" s="1" customFormat="1" ht="12.75">
      <c r="G98" s="25"/>
    </row>
    <row r="99" s="1" customFormat="1" ht="12.75">
      <c r="G99" s="25"/>
    </row>
    <row r="100" s="1" customFormat="1" ht="12.75">
      <c r="G100" s="25"/>
    </row>
    <row r="101" s="1" customFormat="1" ht="12.75">
      <c r="G101" s="25"/>
    </row>
    <row r="102" s="1" customFormat="1" ht="12.75">
      <c r="G102" s="25"/>
    </row>
    <row r="103" s="1" customFormat="1" ht="12.75">
      <c r="G103" s="25"/>
    </row>
    <row r="104" s="1" customFormat="1" ht="12.75">
      <c r="G104" s="25"/>
    </row>
    <row r="105" s="1" customFormat="1" ht="12.75">
      <c r="G105" s="25"/>
    </row>
    <row r="106" s="1" customFormat="1" ht="12.75">
      <c r="G106" s="25"/>
    </row>
    <row r="107" s="1" customFormat="1" ht="12.75">
      <c r="G107" s="25"/>
    </row>
    <row r="108" s="1" customFormat="1" ht="12.75">
      <c r="G108" s="25"/>
    </row>
    <row r="109" s="1" customFormat="1" ht="12.75">
      <c r="G109" s="25"/>
    </row>
    <row r="110" s="1" customFormat="1" ht="12.75">
      <c r="G110" s="25"/>
    </row>
    <row r="111" s="1" customFormat="1" ht="12.75">
      <c r="G111" s="25"/>
    </row>
    <row r="112" s="1" customFormat="1" ht="12.75">
      <c r="G112" s="25"/>
    </row>
    <row r="113" s="1" customFormat="1" ht="12.75">
      <c r="G113" s="25"/>
    </row>
    <row r="114" s="1" customFormat="1" ht="12.75">
      <c r="G114" s="25"/>
    </row>
    <row r="115" s="1" customFormat="1" ht="12.75">
      <c r="G115" s="25"/>
    </row>
    <row r="116" s="1" customFormat="1" ht="12.75">
      <c r="G116" s="25"/>
    </row>
    <row r="117" s="1" customFormat="1" ht="12.75">
      <c r="G117" s="25"/>
    </row>
    <row r="118" s="1" customFormat="1" ht="12.75">
      <c r="G118" s="25"/>
    </row>
    <row r="119" s="1" customFormat="1" ht="12.75">
      <c r="G119" s="25"/>
    </row>
    <row r="120" s="1" customFormat="1" ht="12.75">
      <c r="G120" s="25"/>
    </row>
    <row r="121" s="1" customFormat="1" ht="12.75">
      <c r="G121" s="25"/>
    </row>
    <row r="122" s="1" customFormat="1" ht="12.75">
      <c r="G122" s="25"/>
    </row>
    <row r="123" s="1" customFormat="1" ht="12.75">
      <c r="G123" s="25"/>
    </row>
    <row r="124" s="1" customFormat="1" ht="12.75">
      <c r="G124" s="25"/>
    </row>
    <row r="125" s="1" customFormat="1" ht="12.75">
      <c r="G125" s="25"/>
    </row>
    <row r="126" s="1" customFormat="1" ht="12.75">
      <c r="G126" s="25"/>
    </row>
    <row r="127" s="1" customFormat="1" ht="12.75">
      <c r="G127" s="25"/>
    </row>
    <row r="128" s="1" customFormat="1" ht="12.75">
      <c r="G128" s="25"/>
    </row>
    <row r="129" s="1" customFormat="1" ht="12.75">
      <c r="G129" s="25"/>
    </row>
    <row r="130" s="1" customFormat="1" ht="12.75">
      <c r="G130" s="25"/>
    </row>
    <row r="131" s="1" customFormat="1" ht="12.75">
      <c r="G131" s="25"/>
    </row>
    <row r="132" s="1" customFormat="1" ht="12.75">
      <c r="G132" s="25"/>
    </row>
    <row r="133" s="1" customFormat="1" ht="12.75">
      <c r="G133" s="25"/>
    </row>
    <row r="134" s="1" customFormat="1" ht="12.75">
      <c r="G134" s="25"/>
    </row>
    <row r="135" s="1" customFormat="1" ht="12.75">
      <c r="G135" s="25"/>
    </row>
    <row r="136" s="1" customFormat="1" ht="12.75">
      <c r="G136" s="25"/>
    </row>
    <row r="137" s="1" customFormat="1" ht="12.75">
      <c r="G137" s="25"/>
    </row>
    <row r="138" s="1" customFormat="1" ht="12.75">
      <c r="G138" s="25"/>
    </row>
    <row r="139" s="1" customFormat="1" ht="12.75">
      <c r="G139" s="25"/>
    </row>
    <row r="140" s="1" customFormat="1" ht="12.75">
      <c r="G140" s="25"/>
    </row>
    <row r="141" s="1" customFormat="1" ht="12.75">
      <c r="G141" s="25"/>
    </row>
    <row r="142" s="1" customFormat="1" ht="12.75">
      <c r="G142" s="25"/>
    </row>
    <row r="143" s="1" customFormat="1" ht="12.75">
      <c r="G143" s="25"/>
    </row>
    <row r="144" s="1" customFormat="1" ht="12.75">
      <c r="G144" s="25"/>
    </row>
    <row r="145" s="1" customFormat="1" ht="12.75">
      <c r="G145" s="25"/>
    </row>
    <row r="146" s="1" customFormat="1" ht="12.75">
      <c r="G146" s="25"/>
    </row>
    <row r="147" s="1" customFormat="1" ht="12.75">
      <c r="G147" s="25"/>
    </row>
    <row r="148" s="1" customFormat="1" ht="12.75">
      <c r="G148" s="25"/>
    </row>
    <row r="149" s="1" customFormat="1" ht="12.75">
      <c r="G149" s="25"/>
    </row>
    <row r="150" s="1" customFormat="1" ht="12.75">
      <c r="G150" s="25"/>
    </row>
    <row r="151" s="1" customFormat="1" ht="12.75">
      <c r="G151" s="25"/>
    </row>
    <row r="152" s="1" customFormat="1" ht="12.75">
      <c r="G152" s="25"/>
    </row>
    <row r="153" s="1" customFormat="1" ht="12.75">
      <c r="G153" s="25"/>
    </row>
    <row r="154" s="1" customFormat="1" ht="12.75">
      <c r="G154" s="25"/>
    </row>
    <row r="155" s="1" customFormat="1" ht="12.75">
      <c r="G155" s="25"/>
    </row>
    <row r="156" s="1" customFormat="1" ht="12.75">
      <c r="G156" s="25"/>
    </row>
    <row r="157" s="1" customFormat="1" ht="12.75">
      <c r="G157" s="25"/>
    </row>
    <row r="158" s="1" customFormat="1" ht="12.75">
      <c r="G158" s="25"/>
    </row>
  </sheetData>
  <printOptions/>
  <pageMargins left="0.75" right="0.75" top="0.75" bottom="0.75" header="0.5" footer="0.5"/>
  <pageSetup horizontalDpi="180" verticalDpi="18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3" width="10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9.7109375" style="1" customWidth="1"/>
    <col min="8" max="8" width="1.7109375" style="1" customWidth="1"/>
    <col min="9" max="9" width="10.7109375" style="1" customWidth="1"/>
    <col min="10" max="10" width="1.7109375" style="1" customWidth="1"/>
    <col min="11" max="11" width="10.7109375" style="1" customWidth="1"/>
    <col min="12" max="12" width="1.7109375" style="1" customWidth="1"/>
    <col min="13" max="13" width="10.7109375" style="1" customWidth="1"/>
    <col min="14" max="16384" width="9.140625" style="1" customWidth="1"/>
  </cols>
  <sheetData>
    <row r="1" spans="1:2" ht="16.5">
      <c r="A1" s="16" t="s">
        <v>35</v>
      </c>
      <c r="B1" s="16"/>
    </row>
    <row r="2" spans="1:2" ht="12.75">
      <c r="A2" s="5" t="s">
        <v>36</v>
      </c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3" t="s">
        <v>86</v>
      </c>
      <c r="B5" s="3"/>
    </row>
    <row r="6" spans="1:4" ht="12.75">
      <c r="A6" s="3" t="s">
        <v>134</v>
      </c>
      <c r="B6" s="3"/>
      <c r="C6" s="3"/>
      <c r="D6" s="3"/>
    </row>
    <row r="7" spans="5:14" ht="12.75">
      <c r="E7" s="28"/>
      <c r="F7" s="8"/>
      <c r="G7" s="28"/>
      <c r="H7" s="28"/>
      <c r="I7" s="8"/>
      <c r="J7" s="8"/>
      <c r="K7" s="28"/>
      <c r="L7" s="8"/>
      <c r="M7" s="8"/>
      <c r="N7" s="8"/>
    </row>
    <row r="8" spans="5:14" s="3" customFormat="1" ht="12.75">
      <c r="E8" s="77" t="s">
        <v>142</v>
      </c>
      <c r="F8" s="77"/>
      <c r="G8" s="77" t="s">
        <v>41</v>
      </c>
      <c r="H8" s="77"/>
      <c r="I8" s="77" t="s">
        <v>42</v>
      </c>
      <c r="J8" s="77"/>
      <c r="K8" s="77" t="s">
        <v>144</v>
      </c>
      <c r="L8" s="77"/>
      <c r="M8" s="77" t="s">
        <v>45</v>
      </c>
      <c r="N8" s="69"/>
    </row>
    <row r="9" spans="5:14" s="3" customFormat="1" ht="12.75">
      <c r="E9" s="80" t="s">
        <v>141</v>
      </c>
      <c r="F9" s="77"/>
      <c r="G9" s="80" t="s">
        <v>43</v>
      </c>
      <c r="H9" s="77"/>
      <c r="I9" s="80" t="s">
        <v>44</v>
      </c>
      <c r="J9" s="77"/>
      <c r="K9" s="80" t="s">
        <v>143</v>
      </c>
      <c r="L9" s="77"/>
      <c r="M9" s="80"/>
      <c r="N9" s="69"/>
    </row>
    <row r="10" spans="5:14" s="3" customFormat="1" ht="12.75">
      <c r="E10" s="77" t="s">
        <v>87</v>
      </c>
      <c r="F10" s="77"/>
      <c r="G10" s="77" t="s">
        <v>87</v>
      </c>
      <c r="H10" s="77"/>
      <c r="I10" s="77" t="s">
        <v>87</v>
      </c>
      <c r="J10" s="77"/>
      <c r="K10" s="77" t="s">
        <v>87</v>
      </c>
      <c r="L10" s="77"/>
      <c r="M10" s="77" t="s">
        <v>87</v>
      </c>
      <c r="N10" s="69"/>
    </row>
    <row r="11" spans="1:14" ht="12.75">
      <c r="A11" s="30" t="s">
        <v>116</v>
      </c>
      <c r="B11" s="30"/>
      <c r="C11" s="30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9"/>
    </row>
    <row r="12" spans="1:41" s="30" customFormat="1" ht="12.75">
      <c r="A12" s="29" t="s">
        <v>133</v>
      </c>
      <c r="B12" s="67"/>
      <c r="C12" s="2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5:41" s="30" customFormat="1" ht="12.75"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12.75">
      <c r="A14" s="30"/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</row>
    <row r="15" spans="1:41" ht="12.75">
      <c r="A15" s="39" t="s">
        <v>110</v>
      </c>
      <c r="B15" s="39"/>
      <c r="C15" s="30"/>
      <c r="D15" s="30"/>
      <c r="E15" s="31">
        <v>40000000</v>
      </c>
      <c r="F15" s="31"/>
      <c r="G15" s="31">
        <v>939803</v>
      </c>
      <c r="H15" s="31"/>
      <c r="I15" s="31">
        <v>1256363</v>
      </c>
      <c r="J15" s="31"/>
      <c r="K15" s="31">
        <v>3902676</v>
      </c>
      <c r="L15" s="31"/>
      <c r="M15" s="31">
        <f>SUM(E15:K15)</f>
        <v>46098842</v>
      </c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41" ht="12.75">
      <c r="A16" s="39"/>
      <c r="B16" s="39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2.75">
      <c r="A17" s="39" t="s">
        <v>150</v>
      </c>
      <c r="B17" s="39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3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2.75">
      <c r="A18" s="39" t="s">
        <v>151</v>
      </c>
      <c r="B18" s="39"/>
      <c r="C18" s="30"/>
      <c r="D18" s="30"/>
      <c r="E18" s="31">
        <v>0</v>
      </c>
      <c r="F18" s="31"/>
      <c r="G18" s="31">
        <v>0</v>
      </c>
      <c r="H18" s="31"/>
      <c r="I18" s="22">
        <v>-353344</v>
      </c>
      <c r="J18" s="31"/>
      <c r="K18" s="31">
        <v>353344</v>
      </c>
      <c r="L18" s="31"/>
      <c r="M18" s="31">
        <f>SUM(E18:K18)</f>
        <v>0</v>
      </c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ht="12.75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ht="12.75">
      <c r="A20" s="30" t="s">
        <v>127</v>
      </c>
      <c r="B20" s="30"/>
      <c r="C20" s="30"/>
      <c r="D20" s="30"/>
      <c r="E20" s="31">
        <v>0</v>
      </c>
      <c r="F20" s="31"/>
      <c r="G20" s="31">
        <v>0</v>
      </c>
      <c r="H20" s="31"/>
      <c r="I20" s="31">
        <v>0</v>
      </c>
      <c r="J20" s="31"/>
      <c r="K20" s="13">
        <v>-293662</v>
      </c>
      <c r="L20" s="13"/>
      <c r="M20" s="13">
        <f>SUM(E20:K20)</f>
        <v>-293662</v>
      </c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2.75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s="3" customFormat="1" ht="13.5" thickBot="1">
      <c r="A22" s="75" t="s">
        <v>135</v>
      </c>
      <c r="B22" s="53"/>
      <c r="C22" s="53"/>
      <c r="D22" s="53"/>
      <c r="E22" s="54">
        <f>SUM(E15:E21)</f>
        <v>40000000</v>
      </c>
      <c r="F22" s="54"/>
      <c r="G22" s="54">
        <f aca="true" t="shared" si="0" ref="G22:M22">SUM(G15:G21)</f>
        <v>939803</v>
      </c>
      <c r="H22" s="54"/>
      <c r="I22" s="54">
        <f t="shared" si="0"/>
        <v>903019</v>
      </c>
      <c r="J22" s="54"/>
      <c r="K22" s="54">
        <f t="shared" si="0"/>
        <v>3962358</v>
      </c>
      <c r="L22" s="54"/>
      <c r="M22" s="54">
        <f t="shared" si="0"/>
        <v>45805180</v>
      </c>
      <c r="N22" s="36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</row>
    <row r="23" spans="1:41" ht="13.5" thickTop="1">
      <c r="A23" s="30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2.75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ht="12.75">
      <c r="A25" s="30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1" ht="12.75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2.75">
      <c r="A27" s="30"/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ht="12.75">
      <c r="A28" s="62" t="s">
        <v>40</v>
      </c>
      <c r="B28" s="62"/>
      <c r="C28" s="39"/>
      <c r="D28" s="39"/>
      <c r="E28" s="37"/>
      <c r="F28" s="37"/>
      <c r="G28" s="37"/>
      <c r="H28" s="37"/>
      <c r="I28" s="37"/>
      <c r="J28" s="37"/>
      <c r="K28" s="37"/>
      <c r="L28" s="37"/>
      <c r="M28" s="37"/>
      <c r="N28" s="59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14" ht="12.75">
      <c r="A29" s="62" t="s">
        <v>136</v>
      </c>
      <c r="B29" s="62"/>
      <c r="C29" s="62"/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19"/>
    </row>
    <row r="30" spans="1:14" ht="12.75">
      <c r="A30" s="68"/>
      <c r="B30" s="68"/>
      <c r="C30" s="39"/>
      <c r="D30" s="39"/>
      <c r="E30" s="61"/>
      <c r="F30" s="61"/>
      <c r="G30" s="61"/>
      <c r="H30" s="61"/>
      <c r="I30" s="61"/>
      <c r="J30" s="61"/>
      <c r="K30" s="61"/>
      <c r="L30" s="61"/>
      <c r="M30" s="61"/>
      <c r="N30" s="19"/>
    </row>
    <row r="31" spans="1:14" ht="12.75">
      <c r="A31" s="39" t="s">
        <v>117</v>
      </c>
      <c r="B31" s="39"/>
      <c r="C31" s="39"/>
      <c r="D31" s="39"/>
      <c r="E31" s="61"/>
      <c r="F31" s="61"/>
      <c r="G31" s="61"/>
      <c r="H31" s="61"/>
      <c r="I31" s="61"/>
      <c r="J31" s="61"/>
      <c r="K31" s="61"/>
      <c r="L31" s="61"/>
      <c r="M31" s="61"/>
      <c r="N31" s="19"/>
    </row>
    <row r="32" spans="1:14" ht="12.75">
      <c r="A32" s="60" t="s">
        <v>137</v>
      </c>
      <c r="B32" s="29"/>
      <c r="C32" s="60"/>
      <c r="D32" s="39"/>
      <c r="E32" s="61"/>
      <c r="F32" s="61"/>
      <c r="G32" s="61"/>
      <c r="H32" s="61"/>
      <c r="I32" s="61"/>
      <c r="J32" s="61"/>
      <c r="K32" s="61"/>
      <c r="L32" s="61"/>
      <c r="M32" s="61"/>
      <c r="N32" s="19"/>
    </row>
    <row r="33" spans="1:14" ht="12.75">
      <c r="A33" s="39"/>
      <c r="B33" s="39"/>
      <c r="C33" s="39"/>
      <c r="D33" s="39"/>
      <c r="E33" s="61"/>
      <c r="F33" s="61"/>
      <c r="G33" s="61"/>
      <c r="H33" s="61"/>
      <c r="I33" s="61"/>
      <c r="J33" s="61"/>
      <c r="K33" s="61"/>
      <c r="L33" s="61"/>
      <c r="M33" s="61"/>
      <c r="N33" s="19"/>
    </row>
    <row r="34" spans="1:14" ht="12.75">
      <c r="A34" s="39"/>
      <c r="B34" s="39"/>
      <c r="C34" s="39"/>
      <c r="D34" s="39"/>
      <c r="E34" s="61"/>
      <c r="F34" s="61"/>
      <c r="G34" s="61"/>
      <c r="H34" s="61"/>
      <c r="I34" s="61"/>
      <c r="J34" s="61"/>
      <c r="K34" s="61"/>
      <c r="L34" s="61"/>
      <c r="M34" s="61"/>
      <c r="N34" s="19"/>
    </row>
    <row r="35" spans="1:41" ht="12.75">
      <c r="A35" s="39" t="s">
        <v>111</v>
      </c>
      <c r="B35" s="39"/>
      <c r="C35" s="39"/>
      <c r="D35" s="39"/>
      <c r="E35" s="37">
        <v>40000000</v>
      </c>
      <c r="F35" s="37"/>
      <c r="G35" s="37">
        <v>939803</v>
      </c>
      <c r="H35" s="37"/>
      <c r="I35" s="37">
        <f>997321-279000</f>
        <v>718321</v>
      </c>
      <c r="J35" s="37"/>
      <c r="K35" s="37">
        <v>7164188</v>
      </c>
      <c r="L35" s="37"/>
      <c r="M35" s="37">
        <f>SUM(E35:K35)</f>
        <v>48822312</v>
      </c>
      <c r="N35" s="59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2.75">
      <c r="A36" s="39" t="s">
        <v>121</v>
      </c>
      <c r="B36" s="39"/>
      <c r="C36" s="39"/>
      <c r="D36" s="39"/>
      <c r="E36" s="101">
        <v>0</v>
      </c>
      <c r="F36" s="101"/>
      <c r="G36" s="101">
        <v>0</v>
      </c>
      <c r="H36" s="101"/>
      <c r="I36" s="101">
        <v>0</v>
      </c>
      <c r="J36" s="101"/>
      <c r="K36" s="21">
        <v>-30023</v>
      </c>
      <c r="L36" s="101"/>
      <c r="M36" s="21">
        <f>SUM(E36:K36)</f>
        <v>-30023</v>
      </c>
      <c r="N36" s="59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2.75">
      <c r="A37" s="39"/>
      <c r="B37" s="39"/>
      <c r="C37" s="39"/>
      <c r="D37" s="39"/>
      <c r="E37" s="37">
        <f>SUM(E35:E36)</f>
        <v>40000000</v>
      </c>
      <c r="F37" s="37"/>
      <c r="G37" s="37">
        <f aca="true" t="shared" si="1" ref="G37:M37">SUM(G35:G36)</f>
        <v>939803</v>
      </c>
      <c r="H37" s="37"/>
      <c r="I37" s="37">
        <f t="shared" si="1"/>
        <v>718321</v>
      </c>
      <c r="J37" s="37"/>
      <c r="K37" s="37">
        <f t="shared" si="1"/>
        <v>7134165</v>
      </c>
      <c r="L37" s="37"/>
      <c r="M37" s="37">
        <f t="shared" si="1"/>
        <v>48792289</v>
      </c>
      <c r="N37" s="59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12.75">
      <c r="A38" s="39"/>
      <c r="B38" s="39"/>
      <c r="C38" s="39"/>
      <c r="D38" s="39"/>
      <c r="E38" s="37"/>
      <c r="F38" s="37"/>
      <c r="G38" s="37"/>
      <c r="H38" s="37"/>
      <c r="I38" s="37"/>
      <c r="J38" s="37"/>
      <c r="K38" s="37"/>
      <c r="L38" s="37"/>
      <c r="M38" s="37"/>
      <c r="N38" s="59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spans="1:41" ht="12.75">
      <c r="A39" s="39" t="s">
        <v>118</v>
      </c>
      <c r="B39" s="39"/>
      <c r="C39" s="39"/>
      <c r="D39" s="39"/>
      <c r="E39" s="37">
        <v>0</v>
      </c>
      <c r="F39" s="37"/>
      <c r="G39" s="37">
        <v>0</v>
      </c>
      <c r="H39" s="37"/>
      <c r="I39" s="37">
        <v>0</v>
      </c>
      <c r="J39" s="37"/>
      <c r="K39" s="94">
        <v>-1642550</v>
      </c>
      <c r="L39" s="94"/>
      <c r="M39" s="94">
        <f>SUM(E39:K39)</f>
        <v>-1642550</v>
      </c>
      <c r="N39" s="59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</row>
    <row r="40" spans="1:41" ht="12.75">
      <c r="A40" s="39"/>
      <c r="B40" s="39"/>
      <c r="C40" s="39"/>
      <c r="D40" s="39"/>
      <c r="E40" s="37"/>
      <c r="F40" s="37"/>
      <c r="G40" s="37"/>
      <c r="H40" s="37"/>
      <c r="I40" s="37"/>
      <c r="J40" s="37"/>
      <c r="K40" s="37"/>
      <c r="L40" s="37"/>
      <c r="M40" s="37"/>
      <c r="N40" s="59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s="3" customFormat="1" ht="13.5" thickBot="1">
      <c r="A41" s="66" t="s">
        <v>85</v>
      </c>
      <c r="B41" s="62" t="str">
        <f>A32</f>
        <v>31st December 2004</v>
      </c>
      <c r="C41" s="62"/>
      <c r="D41" s="62"/>
      <c r="E41" s="63">
        <f>SUM(E37:E39)</f>
        <v>40000000</v>
      </c>
      <c r="F41" s="63"/>
      <c r="G41" s="63">
        <f>SUM(G37:G39)</f>
        <v>939803</v>
      </c>
      <c r="H41" s="63"/>
      <c r="I41" s="63">
        <f>SUM(I37:I39)</f>
        <v>718321</v>
      </c>
      <c r="J41" s="63"/>
      <c r="K41" s="63">
        <f>SUM(K37:K39)</f>
        <v>5491615</v>
      </c>
      <c r="L41" s="63"/>
      <c r="M41" s="63">
        <f>SUM(M37:M39)</f>
        <v>47149739</v>
      </c>
      <c r="N41" s="64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</row>
    <row r="42" spans="1:14" ht="13.5" thickTop="1">
      <c r="A42" s="39"/>
      <c r="B42" s="39"/>
      <c r="C42" s="39"/>
      <c r="D42" s="39"/>
      <c r="E42" s="61"/>
      <c r="F42" s="61"/>
      <c r="G42" s="61"/>
      <c r="H42" s="61"/>
      <c r="I42" s="61"/>
      <c r="J42" s="61"/>
      <c r="K42" s="61"/>
      <c r="L42" s="61"/>
      <c r="M42" s="61"/>
      <c r="N42" s="19"/>
    </row>
    <row r="43" spans="1:14" ht="12.75">
      <c r="A43" s="39"/>
      <c r="B43" s="39"/>
      <c r="C43" s="39"/>
      <c r="D43" s="39"/>
      <c r="E43" s="61"/>
      <c r="F43" s="61"/>
      <c r="G43" s="61"/>
      <c r="H43" s="61"/>
      <c r="I43" s="61"/>
      <c r="J43" s="61"/>
      <c r="K43" s="61"/>
      <c r="L43" s="61"/>
      <c r="M43" s="61"/>
      <c r="N43" s="19"/>
    </row>
    <row r="44" spans="1:14" ht="12.75">
      <c r="A44" s="39"/>
      <c r="B44" s="39"/>
      <c r="C44" s="39"/>
      <c r="D44" s="39"/>
      <c r="E44" s="61"/>
      <c r="F44" s="61"/>
      <c r="G44" s="61"/>
      <c r="H44" s="61"/>
      <c r="I44" s="61"/>
      <c r="J44" s="61"/>
      <c r="K44" s="61"/>
      <c r="L44" s="61"/>
      <c r="M44" s="61"/>
      <c r="N44" s="19"/>
    </row>
    <row r="45" spans="1:14" ht="12.75">
      <c r="A45" s="39"/>
      <c r="B45" s="39"/>
      <c r="C45" s="39"/>
      <c r="D45" s="39"/>
      <c r="E45" s="61"/>
      <c r="F45" s="61"/>
      <c r="G45" s="61"/>
      <c r="H45" s="61"/>
      <c r="I45" s="61"/>
      <c r="J45" s="61"/>
      <c r="K45" s="61"/>
      <c r="L45" s="61"/>
      <c r="M45" s="61"/>
      <c r="N45" s="19"/>
    </row>
    <row r="46" spans="1:14" ht="12.75">
      <c r="A46" s="39"/>
      <c r="B46" s="39"/>
      <c r="C46" s="39"/>
      <c r="D46" s="39"/>
      <c r="E46" s="61"/>
      <c r="F46" s="61"/>
      <c r="G46" s="61"/>
      <c r="H46" s="61"/>
      <c r="I46" s="61"/>
      <c r="J46" s="61"/>
      <c r="K46" s="61"/>
      <c r="L46" s="61"/>
      <c r="M46" s="61"/>
      <c r="N46" s="19"/>
    </row>
    <row r="47" spans="1:14" ht="12.75">
      <c r="A47" s="39"/>
      <c r="B47" s="39"/>
      <c r="C47" s="39"/>
      <c r="D47" s="39"/>
      <c r="E47" s="61"/>
      <c r="F47" s="61"/>
      <c r="G47" s="61"/>
      <c r="H47" s="61"/>
      <c r="I47" s="61"/>
      <c r="J47" s="61"/>
      <c r="K47" s="61"/>
      <c r="L47" s="61"/>
      <c r="M47" s="61"/>
      <c r="N47" s="19"/>
    </row>
    <row r="48" spans="1:14" ht="12.75">
      <c r="A48" s="39"/>
      <c r="B48" s="39"/>
      <c r="C48" s="39"/>
      <c r="D48" s="39"/>
      <c r="E48" s="61"/>
      <c r="F48" s="61"/>
      <c r="G48" s="61"/>
      <c r="H48" s="61"/>
      <c r="I48" s="61"/>
      <c r="J48" s="61"/>
      <c r="K48" s="61"/>
      <c r="L48" s="61"/>
      <c r="M48" s="61"/>
      <c r="N48" s="19"/>
    </row>
    <row r="49" spans="1:14" ht="12.75">
      <c r="A49" s="39"/>
      <c r="B49" s="39"/>
      <c r="C49" s="39"/>
      <c r="D49" s="39"/>
      <c r="E49" s="61"/>
      <c r="F49" s="61"/>
      <c r="G49" s="61"/>
      <c r="H49" s="61"/>
      <c r="I49" s="61"/>
      <c r="J49" s="61"/>
      <c r="K49" s="61"/>
      <c r="L49" s="61"/>
      <c r="M49" s="61"/>
      <c r="N49" s="19"/>
    </row>
    <row r="50" spans="1:14" ht="12.75">
      <c r="A50" s="39"/>
      <c r="B50" s="39"/>
      <c r="C50" s="39"/>
      <c r="D50" s="39"/>
      <c r="E50" s="61"/>
      <c r="F50" s="61"/>
      <c r="G50" s="61"/>
      <c r="H50" s="61"/>
      <c r="I50" s="61"/>
      <c r="J50" s="61"/>
      <c r="K50" s="61"/>
      <c r="L50" s="61"/>
      <c r="M50" s="61"/>
      <c r="N50" s="19"/>
    </row>
    <row r="51" spans="1:14" ht="12.75">
      <c r="A51" s="39"/>
      <c r="B51" s="39"/>
      <c r="C51" s="39"/>
      <c r="D51" s="39"/>
      <c r="E51" s="61"/>
      <c r="F51" s="61"/>
      <c r="G51" s="61"/>
      <c r="H51" s="61"/>
      <c r="I51" s="61"/>
      <c r="J51" s="61"/>
      <c r="K51" s="61"/>
      <c r="L51" s="61"/>
      <c r="M51" s="61"/>
      <c r="N51" s="19"/>
    </row>
    <row r="52" spans="1:2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2.75">
      <c r="A54" s="58" t="s">
        <v>46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2.75">
      <c r="A55" s="3" t="s">
        <v>112</v>
      </c>
      <c r="B55" s="5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ht="12.75">
      <c r="B56" s="3"/>
    </row>
    <row r="57" ht="12.75">
      <c r="M57" s="9" t="s">
        <v>148</v>
      </c>
    </row>
  </sheetData>
  <printOptions/>
  <pageMargins left="0.75" right="0.75" top="0.75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D26" sqref="D26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103" customWidth="1"/>
    <col min="5" max="5" width="10.7109375" style="34" customWidth="1"/>
    <col min="6" max="6" width="13.7109375" style="33" customWidth="1"/>
    <col min="7" max="7" width="8.8515625" style="38" hidden="1" customWidth="1"/>
    <col min="8" max="8" width="14.00390625" style="33" hidden="1" customWidth="1"/>
    <col min="9" max="10" width="0" style="1" hidden="1" customWidth="1"/>
    <col min="11" max="16384" width="9.140625" style="1" customWidth="1"/>
  </cols>
  <sheetData>
    <row r="1" spans="1:6" ht="16.5">
      <c r="A1" s="16" t="s">
        <v>35</v>
      </c>
      <c r="D1" s="102"/>
      <c r="E1" s="56"/>
      <c r="F1" s="56"/>
    </row>
    <row r="2" spans="1:6" ht="12.75">
      <c r="A2" s="5" t="s">
        <v>36</v>
      </c>
      <c r="D2" s="102"/>
      <c r="E2" s="56"/>
      <c r="F2" s="56"/>
    </row>
    <row r="3" spans="1:6" ht="12.75">
      <c r="A3" s="5"/>
      <c r="D3" s="102"/>
      <c r="E3" s="56"/>
      <c r="F3" s="56"/>
    </row>
    <row r="4" spans="1:6" ht="12.75">
      <c r="A4" s="5"/>
      <c r="D4" s="102"/>
      <c r="E4" s="56"/>
      <c r="F4" s="56"/>
    </row>
    <row r="5" ht="12.75">
      <c r="A5" s="3" t="s">
        <v>90</v>
      </c>
    </row>
    <row r="6" spans="1:2" ht="12.75">
      <c r="A6" s="3" t="str">
        <f>'CF-CIE'!A6</f>
        <v>For the 3rd quarter ended 31st December 2005</v>
      </c>
      <c r="B6" s="3"/>
    </row>
    <row r="7" ht="12.75">
      <c r="H7" s="31"/>
    </row>
    <row r="8" spans="4:8" s="3" customFormat="1" ht="12.75">
      <c r="D8" s="104">
        <v>2006</v>
      </c>
      <c r="E8" s="86"/>
      <c r="F8" s="85">
        <v>2005</v>
      </c>
      <c r="G8" s="87"/>
      <c r="H8" s="88"/>
    </row>
    <row r="9" spans="4:8" s="3" customFormat="1" ht="12.75">
      <c r="D9" s="64" t="s">
        <v>138</v>
      </c>
      <c r="E9" s="55"/>
      <c r="F9" s="36" t="s">
        <v>138</v>
      </c>
      <c r="G9" s="89"/>
      <c r="H9" s="43"/>
    </row>
    <row r="10" spans="4:8" s="3" customFormat="1" ht="12.75">
      <c r="D10" s="105">
        <f>PL!D12</f>
        <v>38717</v>
      </c>
      <c r="E10" s="91"/>
      <c r="F10" s="90">
        <v>38352</v>
      </c>
      <c r="G10" s="89"/>
      <c r="H10" s="92"/>
    </row>
    <row r="11" spans="4:8" s="3" customFormat="1" ht="12.75">
      <c r="D11" s="64" t="s">
        <v>81</v>
      </c>
      <c r="E11" s="55"/>
      <c r="F11" s="36" t="s">
        <v>81</v>
      </c>
      <c r="G11" s="89"/>
      <c r="H11" s="43"/>
    </row>
    <row r="12" spans="4:8" s="3" customFormat="1" ht="12.75" hidden="1">
      <c r="D12" s="64"/>
      <c r="E12" s="55"/>
      <c r="F12" s="36"/>
      <c r="G12" s="89"/>
      <c r="H12" s="43"/>
    </row>
    <row r="13" spans="4:8" ht="12.75">
      <c r="D13" s="59"/>
      <c r="H13" s="31"/>
    </row>
    <row r="14" spans="1:8" ht="12.75">
      <c r="A14" s="1" t="s">
        <v>108</v>
      </c>
      <c r="D14" s="113">
        <v>-294</v>
      </c>
      <c r="F14" s="94">
        <v>-1642.497</v>
      </c>
      <c r="H14" s="31" t="s">
        <v>33</v>
      </c>
    </row>
    <row r="15" spans="4:8" ht="12.75">
      <c r="D15" s="59"/>
      <c r="H15" s="31"/>
    </row>
    <row r="16" spans="1:8" ht="12.75">
      <c r="A16" s="1" t="s">
        <v>47</v>
      </c>
      <c r="D16" s="101"/>
      <c r="F16" s="35"/>
      <c r="H16" s="31" t="s">
        <v>24</v>
      </c>
    </row>
    <row r="17" spans="1:13" ht="12.75">
      <c r="A17" s="39" t="s">
        <v>120</v>
      </c>
      <c r="D17" s="106">
        <v>-83</v>
      </c>
      <c r="F17" s="95">
        <v>-25.08</v>
      </c>
      <c r="H17" s="31"/>
      <c r="M17" s="71"/>
    </row>
    <row r="18" spans="1:13" ht="12.75">
      <c r="A18" s="39" t="s">
        <v>80</v>
      </c>
      <c r="D18" s="107">
        <v>0</v>
      </c>
      <c r="F18" s="96">
        <v>-30</v>
      </c>
      <c r="H18" s="31" t="s">
        <v>1</v>
      </c>
      <c r="M18" s="71"/>
    </row>
    <row r="19" spans="1:8" ht="12.75">
      <c r="A19" s="39" t="s">
        <v>48</v>
      </c>
      <c r="D19" s="107">
        <v>3338</v>
      </c>
      <c r="F19" s="96">
        <v>3670.34</v>
      </c>
      <c r="H19" s="31"/>
    </row>
    <row r="20" spans="1:8" ht="12.75">
      <c r="A20" s="39" t="s">
        <v>49</v>
      </c>
      <c r="D20" s="107">
        <v>-198</v>
      </c>
      <c r="F20" s="96">
        <v>-218.39</v>
      </c>
      <c r="H20" s="31" t="s">
        <v>2</v>
      </c>
    </row>
    <row r="21" spans="1:9" ht="12.75">
      <c r="A21" s="39" t="s">
        <v>50</v>
      </c>
      <c r="D21" s="107">
        <v>186</v>
      </c>
      <c r="F21" s="96">
        <v>286.25</v>
      </c>
      <c r="H21" s="31"/>
      <c r="I21" s="1" t="s">
        <v>3</v>
      </c>
    </row>
    <row r="22" spans="1:9" ht="12.75" hidden="1">
      <c r="A22" s="39" t="s">
        <v>77</v>
      </c>
      <c r="D22" s="107">
        <v>0</v>
      </c>
      <c r="F22" s="96">
        <v>0</v>
      </c>
      <c r="H22" s="31"/>
      <c r="I22" s="1" t="s">
        <v>4</v>
      </c>
    </row>
    <row r="23" spans="1:9" ht="12.75" hidden="1">
      <c r="A23" s="39" t="s">
        <v>106</v>
      </c>
      <c r="D23" s="107">
        <v>0</v>
      </c>
      <c r="F23" s="96"/>
      <c r="H23" s="31"/>
      <c r="I23" s="1" t="s">
        <v>20</v>
      </c>
    </row>
    <row r="24" spans="1:9" ht="12.75" hidden="1">
      <c r="A24" s="39" t="s">
        <v>78</v>
      </c>
      <c r="D24" s="107">
        <v>0</v>
      </c>
      <c r="F24" s="96">
        <v>0</v>
      </c>
      <c r="H24" s="31"/>
      <c r="I24" s="1" t="s">
        <v>107</v>
      </c>
    </row>
    <row r="25" spans="1:9" ht="12.75" hidden="1">
      <c r="A25" s="39" t="s">
        <v>109</v>
      </c>
      <c r="D25" s="107">
        <v>0</v>
      </c>
      <c r="F25" s="96">
        <v>0</v>
      </c>
      <c r="H25" s="31"/>
      <c r="I25" s="1" t="s">
        <v>21</v>
      </c>
    </row>
    <row r="26" spans="1:9" ht="12.75">
      <c r="A26" s="39" t="s">
        <v>79</v>
      </c>
      <c r="D26" s="107">
        <v>-157</v>
      </c>
      <c r="F26" s="96">
        <v>-957.86</v>
      </c>
      <c r="H26" s="31"/>
      <c r="I26" s="1" t="s">
        <v>19</v>
      </c>
    </row>
    <row r="27" spans="1:8" ht="12.75" hidden="1">
      <c r="A27" s="39" t="s">
        <v>92</v>
      </c>
      <c r="D27" s="107">
        <v>0</v>
      </c>
      <c r="F27" s="96">
        <v>0</v>
      </c>
      <c r="H27" s="31"/>
    </row>
    <row r="28" spans="1:8" ht="12.75">
      <c r="A28" s="39" t="s">
        <v>51</v>
      </c>
      <c r="D28" s="107">
        <v>57</v>
      </c>
      <c r="F28" s="96">
        <v>57.3</v>
      </c>
      <c r="H28" s="31"/>
    </row>
    <row r="29" spans="1:8" ht="12.75">
      <c r="A29" s="39" t="s">
        <v>93</v>
      </c>
      <c r="D29" s="107">
        <v>-466</v>
      </c>
      <c r="F29" s="96">
        <v>0</v>
      </c>
      <c r="H29" s="31" t="s">
        <v>5</v>
      </c>
    </row>
    <row r="30" spans="1:9" ht="12.75">
      <c r="A30" s="39" t="s">
        <v>52</v>
      </c>
      <c r="D30" s="108">
        <v>625</v>
      </c>
      <c r="F30" s="97">
        <v>232.3</v>
      </c>
      <c r="H30" s="31"/>
      <c r="I30" s="1" t="s">
        <v>7</v>
      </c>
    </row>
    <row r="31" spans="4:9" ht="12.75">
      <c r="D31" s="37">
        <f>SUM(D17:D30)</f>
        <v>3302</v>
      </c>
      <c r="F31" s="31">
        <f>SUM(F17:F30)</f>
        <v>3014.8600000000006</v>
      </c>
      <c r="H31" s="31"/>
      <c r="I31" s="1" t="s">
        <v>8</v>
      </c>
    </row>
    <row r="32" spans="4:9" ht="12.75">
      <c r="D32" s="101"/>
      <c r="F32" s="35"/>
      <c r="H32" s="31"/>
      <c r="I32" s="1" t="s">
        <v>100</v>
      </c>
    </row>
    <row r="33" spans="1:9" ht="12.75">
      <c r="A33" s="1" t="s">
        <v>53</v>
      </c>
      <c r="D33" s="59">
        <f>+D14+D31</f>
        <v>3008</v>
      </c>
      <c r="F33" s="33">
        <f>+F14+F31</f>
        <v>1372.3630000000005</v>
      </c>
      <c r="H33" s="31"/>
      <c r="I33" s="1" t="s">
        <v>6</v>
      </c>
    </row>
    <row r="34" spans="4:9" ht="12.75">
      <c r="D34" s="59"/>
      <c r="H34" s="31"/>
      <c r="I34" s="1" t="s">
        <v>22</v>
      </c>
    </row>
    <row r="35" spans="1:13" ht="12.75">
      <c r="A35" s="1" t="s">
        <v>54</v>
      </c>
      <c r="D35" s="59"/>
      <c r="I35" s="1" t="s">
        <v>16</v>
      </c>
      <c r="M35" s="71"/>
    </row>
    <row r="36" spans="1:8" ht="12.75">
      <c r="A36" s="1" t="s">
        <v>55</v>
      </c>
      <c r="D36" s="106">
        <v>551</v>
      </c>
      <c r="F36" s="95">
        <v>-3406.2760000000003</v>
      </c>
      <c r="H36" s="52"/>
    </row>
    <row r="37" spans="1:8" ht="12.75">
      <c r="A37" s="1" t="s">
        <v>56</v>
      </c>
      <c r="D37" s="107">
        <v>-1501</v>
      </c>
      <c r="F37" s="96">
        <v>3068.44</v>
      </c>
      <c r="H37" s="52"/>
    </row>
    <row r="38" spans="1:8" ht="12.75">
      <c r="A38" s="1" t="s">
        <v>57</v>
      </c>
      <c r="D38" s="108">
        <v>1257</v>
      </c>
      <c r="F38" s="97">
        <v>-408.619999999999</v>
      </c>
      <c r="H38" s="52" t="s">
        <v>23</v>
      </c>
    </row>
    <row r="39" spans="1:8" ht="12.75" hidden="1">
      <c r="A39" s="1" t="s">
        <v>58</v>
      </c>
      <c r="C39" s="65"/>
      <c r="D39" s="108">
        <f>-125.687+125.687</f>
        <v>0</v>
      </c>
      <c r="E39" s="65"/>
      <c r="F39" s="97">
        <v>0</v>
      </c>
      <c r="H39" s="52"/>
    </row>
    <row r="40" spans="4:8" ht="12.75">
      <c r="D40" s="109">
        <f>SUM(D36:D39)</f>
        <v>307</v>
      </c>
      <c r="F40" s="98">
        <f>SUM(F36:F39)</f>
        <v>-746.4559999999992</v>
      </c>
      <c r="H40" s="52"/>
    </row>
    <row r="41" spans="4:8" ht="12.75">
      <c r="D41" s="59"/>
      <c r="H41" s="52"/>
    </row>
    <row r="42" spans="1:8" ht="12.75">
      <c r="A42" s="1" t="s">
        <v>59</v>
      </c>
      <c r="D42" s="59">
        <f>+D33+D40</f>
        <v>3315</v>
      </c>
      <c r="F42" s="33">
        <f>+F33+F40</f>
        <v>625.9070000000013</v>
      </c>
      <c r="H42" s="31" t="s">
        <v>10</v>
      </c>
    </row>
    <row r="43" spans="4:8" ht="12.75">
      <c r="D43" s="59"/>
      <c r="H43" s="31" t="s">
        <v>11</v>
      </c>
    </row>
    <row r="44" spans="1:9" ht="12.75">
      <c r="A44" s="1" t="s">
        <v>60</v>
      </c>
      <c r="D44" s="109">
        <v>-186</v>
      </c>
      <c r="F44" s="98">
        <v>-286.25</v>
      </c>
      <c r="H44" s="31"/>
      <c r="I44" s="1" t="s">
        <v>12</v>
      </c>
    </row>
    <row r="45" spans="1:9" ht="12.75">
      <c r="A45" s="1" t="s">
        <v>61</v>
      </c>
      <c r="D45" s="109">
        <v>-956</v>
      </c>
      <c r="F45" s="98">
        <v>-504.67</v>
      </c>
      <c r="H45" s="31"/>
      <c r="I45" s="1" t="s">
        <v>13</v>
      </c>
    </row>
    <row r="46" spans="4:9" ht="12.75" hidden="1">
      <c r="D46" s="59"/>
      <c r="H46" s="31"/>
      <c r="I46" s="1" t="s">
        <v>14</v>
      </c>
    </row>
    <row r="47" spans="1:8" ht="12.75">
      <c r="A47" s="1" t="s">
        <v>62</v>
      </c>
      <c r="D47" s="110">
        <f>SUM(D42:D46)</f>
        <v>2173</v>
      </c>
      <c r="F47" s="114">
        <f>SUM(F42:F46)</f>
        <v>-165.01299999999873</v>
      </c>
      <c r="H47" s="31"/>
    </row>
    <row r="48" spans="4:8" ht="12.75">
      <c r="D48" s="59"/>
      <c r="H48" s="31" t="s">
        <v>9</v>
      </c>
    </row>
    <row r="49" spans="1:8" ht="12.75">
      <c r="A49" s="1" t="s">
        <v>63</v>
      </c>
      <c r="D49" s="59"/>
      <c r="H49" s="31"/>
    </row>
    <row r="50" spans="1:8" ht="12.75">
      <c r="A50" s="1" t="s">
        <v>64</v>
      </c>
      <c r="D50" s="106">
        <v>-565</v>
      </c>
      <c r="F50" s="95">
        <v>-1074.82</v>
      </c>
      <c r="H50" s="31" t="s">
        <v>15</v>
      </c>
    </row>
    <row r="51" spans="1:8" ht="12.75">
      <c r="A51" s="1" t="s">
        <v>131</v>
      </c>
      <c r="D51" s="107">
        <v>1058</v>
      </c>
      <c r="F51" s="96">
        <v>74.75</v>
      </c>
      <c r="H51" s="31"/>
    </row>
    <row r="52" spans="1:9" ht="12.75" hidden="1">
      <c r="A52" s="1" t="s">
        <v>65</v>
      </c>
      <c r="D52" s="107">
        <v>0</v>
      </c>
      <c r="E52" s="93"/>
      <c r="F52" s="96">
        <v>0</v>
      </c>
      <c r="I52" s="1" t="s">
        <v>32</v>
      </c>
    </row>
    <row r="53" spans="1:9" ht="12.75">
      <c r="A53" s="39" t="s">
        <v>66</v>
      </c>
      <c r="D53" s="108">
        <v>198</v>
      </c>
      <c r="F53" s="97">
        <v>218.39</v>
      </c>
      <c r="I53" s="1" t="s">
        <v>16</v>
      </c>
    </row>
    <row r="54" spans="1:9" ht="12.75">
      <c r="A54" s="1" t="s">
        <v>67</v>
      </c>
      <c r="D54" s="109">
        <f>SUM(D50:D53)</f>
        <v>691</v>
      </c>
      <c r="F54" s="98">
        <f>SUM(F50:F53)</f>
        <v>-781.68</v>
      </c>
      <c r="H54" s="31"/>
      <c r="I54" s="1" t="s">
        <v>25</v>
      </c>
    </row>
    <row r="55" spans="4:8" ht="12.75">
      <c r="D55" s="59"/>
      <c r="H55" s="31"/>
    </row>
    <row r="56" spans="1:8" ht="12.75">
      <c r="A56" s="1" t="s">
        <v>68</v>
      </c>
      <c r="D56" s="59"/>
      <c r="H56" s="31"/>
    </row>
    <row r="57" spans="1:8" ht="12.75">
      <c r="A57" s="1" t="s">
        <v>98</v>
      </c>
      <c r="D57" s="106">
        <v>0</v>
      </c>
      <c r="F57" s="95">
        <v>2755</v>
      </c>
      <c r="H57" s="31"/>
    </row>
    <row r="58" spans="1:8" ht="12.75">
      <c r="A58" s="1" t="s">
        <v>119</v>
      </c>
      <c r="D58" s="107">
        <v>-2348</v>
      </c>
      <c r="F58" s="96">
        <v>-1384.08</v>
      </c>
      <c r="H58" s="31"/>
    </row>
    <row r="59" spans="1:8" ht="12.75">
      <c r="A59" s="1" t="s">
        <v>97</v>
      </c>
      <c r="D59" s="107">
        <v>1818</v>
      </c>
      <c r="F59" s="96">
        <v>0</v>
      </c>
      <c r="H59" s="31"/>
    </row>
    <row r="60" spans="1:8" ht="12.75">
      <c r="A60" s="1" t="s">
        <v>69</v>
      </c>
      <c r="D60" s="108">
        <v>129</v>
      </c>
      <c r="F60" s="97">
        <v>-1013.64</v>
      </c>
      <c r="H60" s="31"/>
    </row>
    <row r="61" spans="1:8" ht="12.75" hidden="1">
      <c r="A61" s="1" t="s">
        <v>94</v>
      </c>
      <c r="D61" s="107">
        <v>0</v>
      </c>
      <c r="E61" s="93"/>
      <c r="F61" s="96">
        <v>0</v>
      </c>
      <c r="H61" s="31"/>
    </row>
    <row r="62" spans="1:8" ht="12.75" hidden="1">
      <c r="A62" s="1" t="s">
        <v>95</v>
      </c>
      <c r="D62" s="107">
        <v>0</v>
      </c>
      <c r="E62" s="93"/>
      <c r="F62" s="96">
        <v>0</v>
      </c>
      <c r="H62" s="31"/>
    </row>
    <row r="63" spans="1:8" ht="12.75" hidden="1">
      <c r="A63" s="1" t="s">
        <v>96</v>
      </c>
      <c r="D63" s="107">
        <v>0</v>
      </c>
      <c r="F63" s="96">
        <v>0</v>
      </c>
      <c r="H63" s="31"/>
    </row>
    <row r="64" spans="1:8" ht="12.75" hidden="1">
      <c r="A64" s="1" t="s">
        <v>70</v>
      </c>
      <c r="D64" s="108">
        <v>0</v>
      </c>
      <c r="E64" s="65"/>
      <c r="F64" s="97">
        <v>0</v>
      </c>
      <c r="H64" s="31"/>
    </row>
    <row r="65" spans="1:8" ht="12.75">
      <c r="A65" s="1" t="s">
        <v>71</v>
      </c>
      <c r="D65" s="109">
        <f>SUM(D57:D64)</f>
        <v>-401</v>
      </c>
      <c r="F65" s="98">
        <f>SUM(F57:F64)</f>
        <v>357.2800000000001</v>
      </c>
      <c r="H65" s="31"/>
    </row>
    <row r="66" spans="4:8" ht="12.75">
      <c r="D66" s="59"/>
      <c r="H66" s="31"/>
    </row>
    <row r="67" spans="1:8" ht="12.75">
      <c r="A67" s="1" t="s">
        <v>72</v>
      </c>
      <c r="D67" s="109">
        <f>+D47+D54+D65</f>
        <v>2463</v>
      </c>
      <c r="F67" s="11">
        <f>+F47+F54+F65</f>
        <v>-589.4129999999985</v>
      </c>
      <c r="H67" s="31"/>
    </row>
    <row r="68" spans="3:8" ht="12.75">
      <c r="C68" s="34"/>
      <c r="D68" s="59"/>
      <c r="H68" s="31"/>
    </row>
    <row r="69" spans="1:8" ht="12.75">
      <c r="A69" s="1" t="s">
        <v>73</v>
      </c>
      <c r="D69" s="59">
        <v>8815</v>
      </c>
      <c r="F69" s="33">
        <v>10177</v>
      </c>
      <c r="H69" s="31"/>
    </row>
    <row r="70" spans="4:8" ht="12.75">
      <c r="D70" s="59"/>
      <c r="H70" s="31"/>
    </row>
    <row r="71" spans="1:8" ht="12.75">
      <c r="A71" s="1" t="s">
        <v>128</v>
      </c>
      <c r="D71" s="111">
        <f>SUM(D67:D69)</f>
        <v>11278</v>
      </c>
      <c r="F71" s="40">
        <f>SUM(F67:F69)</f>
        <v>9587.587000000001</v>
      </c>
      <c r="H71" s="31"/>
    </row>
    <row r="72" ht="12.75">
      <c r="H72" s="31"/>
    </row>
    <row r="73" spans="6:8" ht="12.75">
      <c r="F73" s="57"/>
      <c r="H73" s="41"/>
    </row>
    <row r="74" spans="1:8" ht="12.75">
      <c r="A74" s="3" t="s">
        <v>74</v>
      </c>
      <c r="F74" s="42"/>
      <c r="H74" s="42"/>
    </row>
    <row r="75" spans="1:6" ht="12.75">
      <c r="A75" s="3" t="s">
        <v>113</v>
      </c>
      <c r="F75" s="19" t="s">
        <v>149</v>
      </c>
    </row>
    <row r="76" ht="12.75"/>
    <row r="77" ht="12.75">
      <c r="A77" s="4"/>
    </row>
    <row r="78" ht="12.75"/>
    <row r="79" ht="12.75">
      <c r="F79" s="34"/>
    </row>
    <row r="81" ht="12.75"/>
    <row r="94" ht="12.75"/>
    <row r="95" ht="12.75"/>
    <row r="96" ht="12.75"/>
  </sheetData>
  <printOptions/>
  <pageMargins left="0.75" right="0.5" top="0.75" bottom="1" header="0.5" footer="0.5"/>
  <pageSetup horizontalDpi="180" verticalDpi="18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sooklin</cp:lastModifiedBy>
  <cp:lastPrinted>2006-02-27T03:11:02Z</cp:lastPrinted>
  <dcterms:created xsi:type="dcterms:W3CDTF">1999-10-15T08:00:31Z</dcterms:created>
  <dcterms:modified xsi:type="dcterms:W3CDTF">2006-02-28T03:19:19Z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