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90" windowHeight="4830" firstSheet="1" activeTab="3"/>
  </bookViews>
  <sheets>
    <sheet name="Sheet4" sheetId="1" r:id="rId1"/>
    <sheet name="Income" sheetId="2" r:id="rId2"/>
    <sheet name="Cashflow" sheetId="3" r:id="rId3"/>
    <sheet name="BS" sheetId="4" r:id="rId4"/>
    <sheet name="Equity" sheetId="5" r:id="rId5"/>
  </sheets>
  <definedNames>
    <definedName name="_xlnm.Print_Area" localSheetId="3">'BS'!$A$1:$H$42</definedName>
    <definedName name="_xlnm.Print_Area" localSheetId="2">'Cashflow'!$A$1:$G$51</definedName>
    <definedName name="_xlnm.Print_Area" localSheetId="4">'Equity'!$A$1:$F$50</definedName>
    <definedName name="_xlnm.Print_Area" localSheetId="1">'Income'!$A$1:$G$41</definedName>
    <definedName name="_xlnm.Print_Area">'Cashflow'!$A$3:$F$35</definedName>
  </definedNames>
  <calcPr fullCalcOnLoad="1"/>
</workbook>
</file>

<file path=xl/sharedStrings.xml><?xml version="1.0" encoding="utf-8"?>
<sst xmlns="http://schemas.openxmlformats.org/spreadsheetml/2006/main" count="181" uniqueCount="114">
  <si>
    <t>Condensed Consolidated Cash Flow Statements</t>
  </si>
  <si>
    <t>Cash &amp; Cash Equivalents at end of year</t>
  </si>
  <si>
    <t>ended</t>
  </si>
  <si>
    <t xml:space="preserve"> </t>
  </si>
  <si>
    <t>Balance at</t>
  </si>
  <si>
    <t>Movements during</t>
  </si>
  <si>
    <t>the period (cumulative)</t>
  </si>
  <si>
    <t>Condensed Consolidated Statements of Changes in Equity</t>
  </si>
  <si>
    <t>Capital</t>
  </si>
  <si>
    <t>Retained</t>
  </si>
  <si>
    <t>Profits</t>
  </si>
  <si>
    <t>Total</t>
  </si>
  <si>
    <t>SEACERA TILES BERHAD (163751-H)</t>
  </si>
  <si>
    <t>(The Condensed Consolidated Cash Flow Statement should be read in conjunction with</t>
  </si>
  <si>
    <t xml:space="preserve">Share </t>
  </si>
  <si>
    <t>(The Condensed Consolidated Statements of Changes in Equity should be read in</t>
  </si>
  <si>
    <t>QUARTERLY REPORTS</t>
  </si>
  <si>
    <t>Condensed Consolidated Balance Sheets</t>
  </si>
  <si>
    <t>As at 31</t>
  </si>
  <si>
    <t>Property, Plant &amp; Equipment</t>
  </si>
  <si>
    <t>Investments in Associate and Joint Ventures</t>
  </si>
  <si>
    <t>Current Assets</t>
  </si>
  <si>
    <t>Inventories</t>
  </si>
  <si>
    <t>Trade Receivables</t>
  </si>
  <si>
    <t>Other Debtors</t>
  </si>
  <si>
    <t>Tax Recoverable</t>
  </si>
  <si>
    <t>Cash &amp; Cash Equivalents</t>
  </si>
  <si>
    <t>Current Liabilities</t>
  </si>
  <si>
    <t>Trade &amp; Other Creditors</t>
  </si>
  <si>
    <t>Overdraft &amp; Short Term Borrowings</t>
  </si>
  <si>
    <t>Taxation</t>
  </si>
  <si>
    <t>Proposed Dividend</t>
  </si>
  <si>
    <t>Net Current Assets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</si>
  <si>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</si>
  <si>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</si>
  <si>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</si>
  <si>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</si>
  <si>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</si>
  <si>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</si>
  <si>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 xml:space="preserve">(The Condensed Consolidated Balance Sheet should be read in conjunction </t>
  </si>
  <si>
    <t>Condensed Consolidated Income Statements</t>
  </si>
  <si>
    <t xml:space="preserve">Current </t>
  </si>
  <si>
    <t>qtr ended</t>
  </si>
  <si>
    <t>Comparative</t>
  </si>
  <si>
    <t>cumulative</t>
  </si>
  <si>
    <t>to date</t>
  </si>
  <si>
    <t>Revenue</t>
  </si>
  <si>
    <t>Operating Expenses</t>
  </si>
  <si>
    <t>Profit from Operations</t>
  </si>
  <si>
    <t>Investing Results</t>
  </si>
  <si>
    <t>Other Operating Income</t>
  </si>
  <si>
    <t>Finance Costs</t>
  </si>
  <si>
    <t>Profit before Tax</t>
  </si>
  <si>
    <t>Minority Interest</t>
  </si>
  <si>
    <t>Net Profit for the Period</t>
  </si>
  <si>
    <t>EPS</t>
  </si>
  <si>
    <t>-basic</t>
  </si>
  <si>
    <t>-diluted</t>
  </si>
  <si>
    <t>(RM '000)</t>
  </si>
  <si>
    <t>Profit after Tax</t>
  </si>
  <si>
    <t>(The Consolidated Income Statements should be read in conjunction with</t>
  </si>
  <si>
    <t>Share</t>
  </si>
  <si>
    <t>Premium</t>
  </si>
  <si>
    <t>Reserve on</t>
  </si>
  <si>
    <t>Consolidation</t>
  </si>
  <si>
    <t>Profit before tax</t>
  </si>
  <si>
    <t>Cash inflows from operations</t>
  </si>
  <si>
    <t>Tax paid</t>
  </si>
  <si>
    <t>Net cash inflows from operating activities</t>
  </si>
  <si>
    <t>Dividend paid</t>
  </si>
  <si>
    <t>Minorities Interest</t>
  </si>
  <si>
    <t>Intangible Assets</t>
  </si>
  <si>
    <t>Adjustment for non-cash flow :-</t>
  </si>
  <si>
    <t>Non-cash items</t>
  </si>
  <si>
    <t>Non-operating items</t>
  </si>
  <si>
    <t>Operating profit before changes in working capital</t>
  </si>
  <si>
    <t>Changes in working capital :-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</si>
  <si>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</si>
  <si>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</si>
  <si>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</si>
  <si>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</si>
  <si>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</si>
  <si>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Financiang Acitivities</t>
  </si>
  <si>
    <t>Bank borrowings</t>
  </si>
  <si>
    <t>Net Change in Cash &amp; Cash Equivalents</t>
  </si>
  <si>
    <t>Cash &amp; Cash Equivalents at beginning of year</t>
  </si>
  <si>
    <t>-as restated</t>
  </si>
  <si>
    <t>Cash and bank balances</t>
  </si>
  <si>
    <t>Total cash and cash equivalents</t>
  </si>
  <si>
    <t>RM</t>
  </si>
  <si>
    <t>Bank overdraft</t>
  </si>
  <si>
    <t>For the quarter ended 31 March 2003</t>
  </si>
  <si>
    <t>31 Mar</t>
  </si>
  <si>
    <t xml:space="preserve"> the Annual Financial Report for the year ended 31 December 2002.)</t>
  </si>
  <si>
    <t>3 month</t>
  </si>
  <si>
    <t xml:space="preserve"> with the Annual Financial Report for the year ended 31 December 2002.)</t>
  </si>
  <si>
    <t>1st quarter</t>
  </si>
  <si>
    <t>Retained earnings capitalised</t>
  </si>
  <si>
    <t xml:space="preserve"> conjunction with the Annual Financial Report for the year ended 31 December 2002.) </t>
  </si>
  <si>
    <t>Transections with owners as owners</t>
  </si>
  <si>
    <t xml:space="preserve">3 month </t>
  </si>
  <si>
    <t>Mar 2003</t>
  </si>
  <si>
    <t>Dec 2002</t>
  </si>
  <si>
    <t>-prior year adjustment</t>
  </si>
  <si>
    <t>as fully paid ord shares</t>
  </si>
  <si>
    <t>ended 31 March 2002</t>
  </si>
  <si>
    <t>ended 31 March 2003</t>
  </si>
  <si>
    <t>-31 March 2003</t>
  </si>
  <si>
    <t>-1 January 2002</t>
  </si>
  <si>
    <t>-1 January 2003</t>
  </si>
  <si>
    <t>-interim dividend for</t>
  </si>
  <si>
    <t xml:space="preserve">  year ended 31 Dec 2001</t>
  </si>
  <si>
    <t>-31 March 2002</t>
  </si>
  <si>
    <t>Expenses for Bonus Issue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</si>
</sst>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[$$-C09]#,##0;[Red]\-[$$-C09]#,##0"/>
    <numFmt numFmtId="166" formatCode="0_);\(0\)"/>
    <numFmt numFmtId="167" formatCode="#,##0.0_);\(#,##0.0\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24"/>
      </right>
      <top>
        <color indexed="24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24"/>
      </left>
      <right>
        <color indexed="24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" fontId="4" fillId="0" borderId="0" xfId="0" applyNumberFormat="1" applyFont="1" applyAlignment="1" quotePrefix="1">
      <alignment horizontal="right"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4" fillId="0" borderId="0" xfId="0" applyFont="1" applyAlignment="1" quotePrefix="1">
      <alignment/>
    </xf>
    <xf numFmtId="39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7" fontId="4" fillId="0" borderId="6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15" fontId="4" fillId="0" borderId="0" xfId="0" applyNumberFormat="1" applyFont="1" applyAlignment="1" quotePrefix="1">
      <alignment horizontal="right"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15" fontId="4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5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37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37" fontId="4" fillId="0" borderId="13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="75" zoomScaleNormal="75" workbookViewId="0" topLeftCell="A1">
      <selection activeCell="E29" sqref="E29"/>
    </sheetView>
  </sheetViews>
  <sheetFormatPr defaultColWidth="8.88671875" defaultRowHeight="15"/>
  <cols>
    <col min="1" max="3" width="8.88671875" style="1" customWidth="1"/>
    <col min="4" max="7" width="11.77734375" style="1" customWidth="1"/>
    <col min="8" max="16384" width="8.88671875" style="1" customWidth="1"/>
  </cols>
  <sheetData>
    <row r="1" ht="14.25">
      <c r="A1" s="1" t="s">
        <v>12</v>
      </c>
    </row>
    <row r="2" ht="15">
      <c r="F2" s="49" t="s">
        <v>3</v>
      </c>
    </row>
    <row r="3" spans="1:4" ht="14.25">
      <c r="A3" s="2" t="s">
        <v>40</v>
      </c>
      <c r="B3" s="2"/>
      <c r="C3" s="2"/>
      <c r="D3" s="2"/>
    </row>
    <row r="4" spans="1:4" ht="14.25">
      <c r="A4" s="2" t="s">
        <v>91</v>
      </c>
      <c r="B4" s="2"/>
      <c r="C4" s="2"/>
      <c r="D4" s="2"/>
    </row>
    <row r="6" spans="4:7" ht="14.25">
      <c r="D6" s="3">
        <v>2003</v>
      </c>
      <c r="E6" s="3">
        <v>2002</v>
      </c>
      <c r="F6" s="3">
        <v>2003</v>
      </c>
      <c r="G6" s="3">
        <v>2002</v>
      </c>
    </row>
    <row r="7" spans="4:7" ht="14.25">
      <c r="D7" s="3" t="s">
        <v>41</v>
      </c>
      <c r="E7" s="3" t="s">
        <v>43</v>
      </c>
      <c r="F7" s="3" t="s">
        <v>94</v>
      </c>
      <c r="G7" s="4" t="s">
        <v>94</v>
      </c>
    </row>
    <row r="8" spans="4:7" ht="14.25">
      <c r="D8" s="3" t="s">
        <v>42</v>
      </c>
      <c r="E8" s="3" t="s">
        <v>42</v>
      </c>
      <c r="F8" s="3" t="s">
        <v>44</v>
      </c>
      <c r="G8" s="3" t="s">
        <v>44</v>
      </c>
    </row>
    <row r="9" spans="4:7" ht="14.25">
      <c r="D9" s="5" t="s">
        <v>92</v>
      </c>
      <c r="E9" s="5" t="s">
        <v>92</v>
      </c>
      <c r="F9" s="3" t="s">
        <v>45</v>
      </c>
      <c r="G9" s="3" t="s">
        <v>45</v>
      </c>
    </row>
    <row r="10" spans="4:7" ht="14.25">
      <c r="D10" s="3" t="s">
        <v>58</v>
      </c>
      <c r="E10" s="3" t="s">
        <v>58</v>
      </c>
      <c r="F10" s="3" t="s">
        <v>58</v>
      </c>
      <c r="G10" s="3" t="s">
        <v>58</v>
      </c>
    </row>
    <row r="11" spans="4:7" ht="14.25">
      <c r="D11" s="6"/>
      <c r="E11" s="6"/>
      <c r="F11" s="6"/>
      <c r="G11" s="6"/>
    </row>
    <row r="12" spans="1:7" ht="14.25">
      <c r="A12" s="1" t="s">
        <v>46</v>
      </c>
      <c r="D12" s="6">
        <v>16674</v>
      </c>
      <c r="E12" s="6">
        <v>8368</v>
      </c>
      <c r="F12" s="6">
        <v>16674</v>
      </c>
      <c r="G12" s="6">
        <v>8368</v>
      </c>
    </row>
    <row r="13" spans="4:7" ht="14.25">
      <c r="D13" s="6"/>
      <c r="E13" s="6"/>
      <c r="F13" s="6"/>
      <c r="G13" s="6"/>
    </row>
    <row r="14" spans="1:7" ht="14.25">
      <c r="A14" s="1" t="s">
        <v>47</v>
      </c>
      <c r="D14" s="6">
        <f>-14567-111</f>
        <v>-14678</v>
      </c>
      <c r="E14" s="6">
        <v>-7668</v>
      </c>
      <c r="F14" s="6">
        <f>+D14</f>
        <v>-14678</v>
      </c>
      <c r="G14" s="6">
        <v>-7668</v>
      </c>
    </row>
    <row r="15" spans="4:7" ht="14.25">
      <c r="D15" s="6"/>
      <c r="E15" s="6"/>
      <c r="F15" s="6"/>
      <c r="G15" s="6"/>
    </row>
    <row r="16" spans="1:7" ht="14.25">
      <c r="A16" s="1" t="s">
        <v>50</v>
      </c>
      <c r="D16" s="6">
        <v>12</v>
      </c>
      <c r="E16" s="6">
        <v>39</v>
      </c>
      <c r="F16" s="6">
        <v>12</v>
      </c>
      <c r="G16" s="6">
        <v>39</v>
      </c>
    </row>
    <row r="17" spans="4:7" ht="14.25">
      <c r="D17" s="6"/>
      <c r="E17" s="6"/>
      <c r="F17" s="6"/>
      <c r="G17" s="6"/>
    </row>
    <row r="18" spans="1:7" ht="14.25">
      <c r="A18" s="1" t="s">
        <v>48</v>
      </c>
      <c r="D18" s="6">
        <f>SUM(D12:D17)</f>
        <v>2008</v>
      </c>
      <c r="E18" s="6">
        <f>SUM(E12:E17)</f>
        <v>739</v>
      </c>
      <c r="F18" s="6">
        <f>SUM(F12:F17)</f>
        <v>2008</v>
      </c>
      <c r="G18" s="6">
        <f>SUM(G12:G17)</f>
        <v>739</v>
      </c>
    </row>
    <row r="19" spans="4:7" ht="14.25">
      <c r="D19" s="6"/>
      <c r="E19" s="6"/>
      <c r="F19" s="6"/>
      <c r="G19" s="6"/>
    </row>
    <row r="20" spans="1:7" ht="14.25">
      <c r="A20" s="1" t="s">
        <v>51</v>
      </c>
      <c r="D20" s="6">
        <v>-484</v>
      </c>
      <c r="E20" s="6">
        <v>-36</v>
      </c>
      <c r="F20" s="6">
        <v>-484</v>
      </c>
      <c r="G20" s="6">
        <v>-36</v>
      </c>
    </row>
    <row r="21" spans="4:7" ht="14.25">
      <c r="D21" s="6"/>
      <c r="E21" s="6"/>
      <c r="F21" s="6"/>
      <c r="G21" s="6"/>
    </row>
    <row r="22" spans="1:7" ht="14.25">
      <c r="A22" s="1" t="s">
        <v>49</v>
      </c>
      <c r="D22" s="7">
        <v>0</v>
      </c>
      <c r="E22" s="7">
        <v>0</v>
      </c>
      <c r="F22" s="7">
        <v>0</v>
      </c>
      <c r="G22" s="7">
        <v>0</v>
      </c>
    </row>
    <row r="23" spans="4:7" ht="14.25">
      <c r="D23" s="8"/>
      <c r="E23" s="6"/>
      <c r="F23" s="6"/>
      <c r="G23" s="6"/>
    </row>
    <row r="24" spans="1:7" ht="14.25">
      <c r="A24" s="1" t="s">
        <v>52</v>
      </c>
      <c r="D24" s="6">
        <f>SUM(D18:D23)</f>
        <v>1524</v>
      </c>
      <c r="E24" s="6">
        <f>SUM(E18:E23)</f>
        <v>703</v>
      </c>
      <c r="F24" s="6">
        <f>SUM(F18:F23)</f>
        <v>1524</v>
      </c>
      <c r="G24" s="6">
        <f>SUM(G18:G23)</f>
        <v>703</v>
      </c>
    </row>
    <row r="25" spans="4:7" ht="14.25">
      <c r="D25" s="6"/>
      <c r="E25" s="6"/>
      <c r="F25" s="6"/>
      <c r="G25" s="6"/>
    </row>
    <row r="26" spans="1:7" ht="14.25">
      <c r="A26" s="1" t="s">
        <v>30</v>
      </c>
      <c r="D26" s="7">
        <v>-427</v>
      </c>
      <c r="E26" s="7">
        <v>-189</v>
      </c>
      <c r="F26" s="7">
        <f>+D26</f>
        <v>-427</v>
      </c>
      <c r="G26" s="7">
        <v>-189</v>
      </c>
    </row>
    <row r="27" spans="4:7" ht="14.25">
      <c r="D27" s="8" t="s">
        <v>3</v>
      </c>
      <c r="E27" s="8"/>
      <c r="F27" s="8"/>
      <c r="G27" s="8"/>
    </row>
    <row r="28" spans="1:7" ht="14.25">
      <c r="A28" s="1" t="s">
        <v>59</v>
      </c>
      <c r="D28" s="8">
        <f>SUM(D23:D26)</f>
        <v>1097</v>
      </c>
      <c r="E28" s="8">
        <f>SUM(E23:E26)</f>
        <v>514</v>
      </c>
      <c r="F28" s="8">
        <f>SUM(F23:F26)</f>
        <v>1097</v>
      </c>
      <c r="G28" s="8">
        <f>SUM(G23:G26)</f>
        <v>514</v>
      </c>
    </row>
    <row r="29" spans="4:7" ht="14.25">
      <c r="D29" s="6"/>
      <c r="E29" s="6"/>
      <c r="F29" s="6"/>
      <c r="G29" s="6"/>
    </row>
    <row r="30" spans="1:7" ht="14.25">
      <c r="A30" s="1" t="s">
        <v>53</v>
      </c>
      <c r="D30" s="7">
        <v>-224</v>
      </c>
      <c r="E30" s="7">
        <v>0</v>
      </c>
      <c r="F30" s="7">
        <f>+D30</f>
        <v>-224</v>
      </c>
      <c r="G30" s="7">
        <v>0</v>
      </c>
    </row>
    <row r="31" spans="4:7" ht="14.25">
      <c r="D31" s="6"/>
      <c r="E31" s="6"/>
      <c r="F31" s="6"/>
      <c r="G31" s="6"/>
    </row>
    <row r="32" spans="1:7" ht="14.25">
      <c r="A32" s="1" t="s">
        <v>54</v>
      </c>
      <c r="D32" s="6">
        <f>SUM(D27:D31)</f>
        <v>873</v>
      </c>
      <c r="E32" s="6">
        <f>SUM(E27:E31)</f>
        <v>514</v>
      </c>
      <c r="F32" s="6">
        <f>SUM(F27:F31)</f>
        <v>873</v>
      </c>
      <c r="G32" s="6">
        <f>SUM(G27:G31)</f>
        <v>514</v>
      </c>
    </row>
    <row r="33" spans="4:7" ht="15" thickBot="1">
      <c r="D33" s="9"/>
      <c r="E33" s="9"/>
      <c r="F33" s="9"/>
      <c r="G33" s="9"/>
    </row>
    <row r="34" spans="4:7" ht="15" thickTop="1">
      <c r="D34" s="8"/>
      <c r="E34" s="6"/>
      <c r="F34" s="6"/>
      <c r="G34" s="6"/>
    </row>
    <row r="35" spans="1:7" ht="14.25">
      <c r="A35" s="1" t="s">
        <v>55</v>
      </c>
      <c r="B35" s="10" t="s">
        <v>56</v>
      </c>
      <c r="D35" s="11">
        <f>D32/D47*100</f>
        <v>1.6368852305326909</v>
      </c>
      <c r="E35" s="11">
        <f>E32/E47*100</f>
        <v>1.285032125803145</v>
      </c>
      <c r="F35" s="11">
        <f>F32/F47*100</f>
        <v>1.6368852305326909</v>
      </c>
      <c r="G35" s="11">
        <f>G32/G47*100</f>
        <v>1.285032125803145</v>
      </c>
    </row>
    <row r="36" spans="4:7" ht="14.25">
      <c r="D36" s="11"/>
      <c r="E36" s="11"/>
      <c r="F36" s="11"/>
      <c r="G36" s="11"/>
    </row>
    <row r="37" spans="2:7" ht="14.25">
      <c r="B37" s="10" t="s">
        <v>57</v>
      </c>
      <c r="D37" s="11">
        <f>+D35</f>
        <v>1.6368852305326909</v>
      </c>
      <c r="E37" s="11">
        <f>+E35</f>
        <v>1.285032125803145</v>
      </c>
      <c r="F37" s="11">
        <f>+F35</f>
        <v>1.6368852305326909</v>
      </c>
      <c r="G37" s="11">
        <f>+G35</f>
        <v>1.285032125803145</v>
      </c>
    </row>
    <row r="38" spans="4:7" ht="14.25">
      <c r="D38" s="6"/>
      <c r="E38" s="6"/>
      <c r="F38" s="6"/>
      <c r="G38" s="6"/>
    </row>
    <row r="39" spans="1:6" ht="14.25">
      <c r="A39" s="10" t="s">
        <v>60</v>
      </c>
      <c r="D39" s="6"/>
      <c r="E39" s="6"/>
      <c r="F39" s="6"/>
    </row>
    <row r="40" spans="1:7" ht="14.25">
      <c r="A40" s="1" t="s">
        <v>93</v>
      </c>
      <c r="D40" s="6"/>
      <c r="E40" s="6"/>
      <c r="F40" s="6"/>
      <c r="G40" s="6"/>
    </row>
    <row r="41" spans="4:7" ht="14.25">
      <c r="D41" s="6"/>
      <c r="E41" s="6"/>
      <c r="F41" s="6"/>
      <c r="G41" s="6"/>
    </row>
    <row r="42" spans="4:7" ht="14.25">
      <c r="D42" s="6"/>
      <c r="E42" s="6"/>
      <c r="F42" s="6"/>
      <c r="G42" s="6"/>
    </row>
    <row r="43" spans="4:7" ht="14.25">
      <c r="D43" s="6"/>
      <c r="E43" s="6"/>
      <c r="F43" s="6"/>
      <c r="G43" s="6"/>
    </row>
    <row r="44" spans="4:7" ht="14.25">
      <c r="D44" s="6"/>
      <c r="E44" s="6"/>
      <c r="F44" s="6"/>
      <c r="G44" s="6"/>
    </row>
    <row r="45" spans="4:7" ht="14.25">
      <c r="D45" s="6"/>
      <c r="E45" s="6"/>
      <c r="F45" s="6"/>
      <c r="G45" s="6"/>
    </row>
    <row r="46" spans="4:7" ht="14.25">
      <c r="D46" s="6" t="s">
        <v>3</v>
      </c>
      <c r="E46" s="6"/>
      <c r="F46" s="6"/>
      <c r="G46" s="6"/>
    </row>
    <row r="47" spans="4:7" ht="14.25">
      <c r="D47" s="6">
        <v>53333</v>
      </c>
      <c r="E47" s="6">
        <v>39999</v>
      </c>
      <c r="F47" s="6">
        <v>53333</v>
      </c>
      <c r="G47" s="6">
        <v>39999</v>
      </c>
    </row>
    <row r="48" spans="4:7" ht="14.25">
      <c r="D48" s="6"/>
      <c r="E48" s="6"/>
      <c r="F48" s="6"/>
      <c r="G48" s="6"/>
    </row>
    <row r="49" spans="4:7" ht="14.25">
      <c r="D49" s="6"/>
      <c r="E49" s="6"/>
      <c r="F49" s="6"/>
      <c r="G49" s="6"/>
    </row>
    <row r="50" spans="4:7" ht="14.25">
      <c r="D50" s="6"/>
      <c r="E50" s="6"/>
      <c r="F50" s="6"/>
      <c r="G50" s="6"/>
    </row>
    <row r="51" spans="4:7" ht="14.25">
      <c r="D51" s="6"/>
      <c r="E51" s="6"/>
      <c r="F51" s="6"/>
      <c r="G51" s="6"/>
    </row>
    <row r="52" spans="4:7" ht="14.25">
      <c r="D52" s="6"/>
      <c r="E52" s="6"/>
      <c r="F52" s="6"/>
      <c r="G52" s="6"/>
    </row>
    <row r="53" spans="4:7" ht="14.25">
      <c r="D53" s="6"/>
      <c r="E53" s="6"/>
      <c r="F53" s="6"/>
      <c r="G53" s="6"/>
    </row>
    <row r="54" spans="4:7" ht="14.25">
      <c r="D54" s="6"/>
      <c r="E54" s="6"/>
      <c r="F54" s="6"/>
      <c r="G54" s="6"/>
    </row>
    <row r="55" spans="4:7" ht="14.25">
      <c r="D55" s="6"/>
      <c r="E55" s="6"/>
      <c r="F55" s="6"/>
      <c r="G55" s="6"/>
    </row>
    <row r="56" spans="4:7" ht="14.25">
      <c r="D56" s="6"/>
      <c r="E56" s="6"/>
      <c r="F56" s="6"/>
      <c r="G56" s="6"/>
    </row>
    <row r="57" spans="4:7" ht="14.25">
      <c r="D57" s="6"/>
      <c r="E57" s="6"/>
      <c r="F57" s="6"/>
      <c r="G57" s="6"/>
    </row>
    <row r="58" spans="4:7" ht="14.25">
      <c r="D58" s="6"/>
      <c r="E58" s="6"/>
      <c r="F58" s="6"/>
      <c r="G58" s="6"/>
    </row>
    <row r="59" spans="4:7" ht="14.25">
      <c r="D59" s="6"/>
      <c r="E59" s="6"/>
      <c r="F59" s="6"/>
      <c r="G59" s="6"/>
    </row>
    <row r="60" spans="4:7" ht="14.25">
      <c r="D60" s="6"/>
      <c r="E60" s="6"/>
      <c r="F60" s="6"/>
      <c r="G60" s="6"/>
    </row>
    <row r="61" spans="4:7" ht="14.25">
      <c r="D61" s="6"/>
      <c r="E61" s="6"/>
      <c r="F61" s="6"/>
      <c r="G61" s="6"/>
    </row>
    <row r="62" spans="4:7" ht="14.25">
      <c r="D62" s="6"/>
      <c r="E62" s="6"/>
      <c r="F62" s="6"/>
      <c r="G62" s="6"/>
    </row>
    <row r="63" spans="4:7" ht="14.25">
      <c r="D63" s="6"/>
      <c r="E63" s="6"/>
      <c r="F63" s="6"/>
      <c r="G63" s="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showOutlineSymbols="0" zoomScale="75" zoomScaleNormal="75" workbookViewId="0" topLeftCell="A1">
      <selection activeCell="D1" sqref="D1"/>
    </sheetView>
  </sheetViews>
  <sheetFormatPr defaultColWidth="8.88671875" defaultRowHeight="15"/>
  <cols>
    <col min="1" max="1" width="3.6640625" style="12" customWidth="1"/>
    <col min="2" max="2" width="37.6640625" style="12" customWidth="1"/>
    <col min="3" max="3" width="9.5546875" style="12" customWidth="1"/>
    <col min="4" max="4" width="9.6640625" style="12" customWidth="1"/>
    <col min="5" max="5" width="2.6640625" style="12" customWidth="1"/>
    <col min="6" max="6" width="9.6640625" style="12" customWidth="1"/>
    <col min="7" max="7" width="2.77734375" style="12" customWidth="1"/>
    <col min="8" max="16384" width="9.6640625" style="12" customWidth="1"/>
  </cols>
  <sheetData>
    <row r="1" spans="1:6" ht="15">
      <c r="A1" s="12" t="s">
        <v>12</v>
      </c>
      <c r="F1" s="13" t="s">
        <v>3</v>
      </c>
    </row>
    <row r="2" spans="5:6" ht="15">
      <c r="E2" s="13" t="s">
        <v>3</v>
      </c>
      <c r="F2" s="12" t="s">
        <v>3</v>
      </c>
    </row>
    <row r="3" spans="1:6" ht="14.25">
      <c r="A3" s="14" t="s">
        <v>0</v>
      </c>
      <c r="D3" s="15">
        <v>2003</v>
      </c>
      <c r="E3" s="15"/>
      <c r="F3" s="15">
        <v>2002</v>
      </c>
    </row>
    <row r="4" spans="1:6" ht="14.25">
      <c r="A4" s="14" t="s">
        <v>91</v>
      </c>
      <c r="D4" s="15" t="s">
        <v>100</v>
      </c>
      <c r="E4" s="15"/>
      <c r="F4" s="15" t="s">
        <v>100</v>
      </c>
    </row>
    <row r="5" spans="4:6" ht="14.25">
      <c r="D5" s="15" t="s">
        <v>2</v>
      </c>
      <c r="E5" s="15"/>
      <c r="F5" s="15" t="s">
        <v>2</v>
      </c>
    </row>
    <row r="6" spans="4:6" ht="14.25">
      <c r="D6" s="16">
        <v>37711</v>
      </c>
      <c r="E6" s="15"/>
      <c r="F6" s="16">
        <v>37711</v>
      </c>
    </row>
    <row r="7" spans="4:6" ht="14.25">
      <c r="D7" s="15" t="s">
        <v>58</v>
      </c>
      <c r="E7" s="15"/>
      <c r="F7" s="15" t="s">
        <v>58</v>
      </c>
    </row>
    <row r="9" spans="1:6" ht="14.25">
      <c r="A9" s="12" t="s">
        <v>65</v>
      </c>
      <c r="D9" s="17">
        <f>1635-111</f>
        <v>1524</v>
      </c>
      <c r="E9" s="17"/>
      <c r="F9" s="17">
        <v>703</v>
      </c>
    </row>
    <row r="10" spans="1:6" ht="14.25">
      <c r="A10" s="18"/>
      <c r="D10" s="17"/>
      <c r="E10" s="17"/>
      <c r="F10" s="17"/>
    </row>
    <row r="11" spans="1:6" ht="14.25">
      <c r="A11" s="12" t="s">
        <v>72</v>
      </c>
      <c r="D11" s="17" t="s">
        <v>3</v>
      </c>
      <c r="E11" s="17"/>
      <c r="F11" s="17"/>
    </row>
    <row r="12" spans="2:6" ht="14.25">
      <c r="B12" s="12" t="s">
        <v>73</v>
      </c>
      <c r="D12" s="17">
        <v>1299</v>
      </c>
      <c r="E12" s="17"/>
      <c r="F12" s="17">
        <v>616</v>
      </c>
    </row>
    <row r="13" spans="2:6" ht="14.25">
      <c r="B13" s="12" t="s">
        <v>74</v>
      </c>
      <c r="D13" s="17">
        <v>111</v>
      </c>
      <c r="E13" s="17"/>
      <c r="F13" s="17">
        <v>-39</v>
      </c>
    </row>
    <row r="14" spans="4:6" ht="14.25">
      <c r="D14" s="19"/>
      <c r="E14" s="17"/>
      <c r="F14" s="19"/>
    </row>
    <row r="15" spans="1:6" ht="14.25">
      <c r="A15" s="12" t="s">
        <v>75</v>
      </c>
      <c r="D15" s="17">
        <f>SUM(D9:D13)</f>
        <v>2934</v>
      </c>
      <c r="E15" s="17"/>
      <c r="F15" s="17">
        <f>SUM(F9:F13)</f>
        <v>1280</v>
      </c>
    </row>
    <row r="16" spans="4:6" ht="14.25">
      <c r="D16" s="17"/>
      <c r="E16" s="17"/>
      <c r="F16" s="17"/>
    </row>
    <row r="17" spans="1:6" ht="14.25">
      <c r="A17" s="12" t="s">
        <v>76</v>
      </c>
      <c r="D17" s="17"/>
      <c r="E17" s="17"/>
      <c r="F17" s="17"/>
    </row>
    <row r="18" spans="1:6" ht="14.25">
      <c r="A18" s="12" t="s">
        <v>3</v>
      </c>
      <c r="B18" s="12" t="s">
        <v>77</v>
      </c>
      <c r="D18" s="17">
        <v>-205</v>
      </c>
      <c r="E18" s="17"/>
      <c r="F18" s="17">
        <v>2703</v>
      </c>
    </row>
    <row r="19" spans="2:6" ht="14.25">
      <c r="B19" s="12" t="s">
        <v>78</v>
      </c>
      <c r="D19" s="17">
        <v>-2142</v>
      </c>
      <c r="E19" s="17"/>
      <c r="F19" s="17">
        <v>-337</v>
      </c>
    </row>
    <row r="20" spans="4:6" ht="14.25">
      <c r="D20" s="19" t="s">
        <v>3</v>
      </c>
      <c r="E20" s="19"/>
      <c r="F20" s="19" t="s">
        <v>3</v>
      </c>
    </row>
    <row r="21" spans="1:6" ht="14.25">
      <c r="A21" s="12" t="s">
        <v>66</v>
      </c>
      <c r="D21" s="17">
        <f>SUM(D15:D19)</f>
        <v>587</v>
      </c>
      <c r="E21" s="17"/>
      <c r="F21" s="17">
        <f>SUM(F15:F19)</f>
        <v>3646</v>
      </c>
    </row>
    <row r="22" spans="2:6" ht="14.25">
      <c r="B22" s="12" t="s">
        <v>67</v>
      </c>
      <c r="D22" s="17">
        <v>-1013</v>
      </c>
      <c r="E22" s="17"/>
      <c r="F22" s="17">
        <v>-307</v>
      </c>
    </row>
    <row r="23" spans="1:6" ht="14.25">
      <c r="A23" s="12" t="s">
        <v>68</v>
      </c>
      <c r="D23" s="20">
        <f>SUM(D20:D22)</f>
        <v>-426</v>
      </c>
      <c r="E23" s="17"/>
      <c r="F23" s="20">
        <f>SUM(F20:F22)</f>
        <v>3339</v>
      </c>
    </row>
    <row r="24" spans="4:6" ht="14.25">
      <c r="D24" s="17"/>
      <c r="E24" s="17"/>
      <c r="F24" s="17"/>
    </row>
    <row r="25" spans="1:6" ht="14.25">
      <c r="A25" s="12" t="s">
        <v>79</v>
      </c>
      <c r="D25" s="17"/>
      <c r="E25" s="17"/>
      <c r="F25" s="17"/>
    </row>
    <row r="26" spans="1:6" ht="14.25">
      <c r="A26" s="12" t="s">
        <v>3</v>
      </c>
      <c r="B26" s="12" t="s">
        <v>80</v>
      </c>
      <c r="D26" s="17">
        <v>0</v>
      </c>
      <c r="E26" s="17"/>
      <c r="F26" s="17">
        <v>0</v>
      </c>
    </row>
    <row r="27" spans="1:6" ht="14.25">
      <c r="A27" s="12" t="s">
        <v>3</v>
      </c>
      <c r="B27" s="12" t="s">
        <v>81</v>
      </c>
      <c r="D27" s="17">
        <v>-277</v>
      </c>
      <c r="E27" s="17"/>
      <c r="F27" s="17">
        <v>-1777</v>
      </c>
    </row>
    <row r="28" spans="1:6" ht="14.25">
      <c r="A28" s="12" t="s">
        <v>3</v>
      </c>
      <c r="D28" s="17" t="s">
        <v>3</v>
      </c>
      <c r="E28" s="17"/>
      <c r="F28" s="17" t="s">
        <v>3</v>
      </c>
    </row>
    <row r="29" spans="1:8" ht="14.25">
      <c r="A29" s="12" t="s">
        <v>3</v>
      </c>
      <c r="D29" s="19">
        <f>SUM(D26:D28)</f>
        <v>-277</v>
      </c>
      <c r="E29" s="17"/>
      <c r="F29" s="19">
        <f>SUM(F26:F28)</f>
        <v>-1777</v>
      </c>
      <c r="H29" s="12" t="s">
        <v>3</v>
      </c>
    </row>
    <row r="30" spans="1:6" ht="14.25">
      <c r="A30" s="12" t="s">
        <v>82</v>
      </c>
      <c r="D30" s="19"/>
      <c r="E30" s="17"/>
      <c r="F30" s="19"/>
    </row>
    <row r="31" spans="2:6" ht="14.25">
      <c r="B31" s="12" t="s">
        <v>99</v>
      </c>
      <c r="D31" s="17" t="s">
        <v>3</v>
      </c>
      <c r="E31" s="17"/>
      <c r="F31" s="17"/>
    </row>
    <row r="32" spans="1:6" ht="14.25">
      <c r="A32" s="12" t="s">
        <v>3</v>
      </c>
      <c r="B32" s="12" t="s">
        <v>83</v>
      </c>
      <c r="D32" s="17">
        <v>-628</v>
      </c>
      <c r="E32" s="17"/>
      <c r="F32" s="17">
        <v>-297</v>
      </c>
    </row>
    <row r="33" spans="1:6" ht="14.25">
      <c r="A33" s="12" t="s">
        <v>3</v>
      </c>
      <c r="B33" s="12" t="s">
        <v>69</v>
      </c>
      <c r="D33" s="17" t="s">
        <v>3</v>
      </c>
      <c r="E33" s="17"/>
      <c r="F33" s="17">
        <v>-1200</v>
      </c>
    </row>
    <row r="34" spans="1:6" ht="14.25">
      <c r="A34" s="12" t="s">
        <v>1</v>
      </c>
      <c r="D34" s="19">
        <f>+D32</f>
        <v>-628</v>
      </c>
      <c r="E34" s="17"/>
      <c r="F34" s="19">
        <f>+F33+F32+F31</f>
        <v>-1497</v>
      </c>
    </row>
    <row r="35" spans="4:6" ht="14.25">
      <c r="D35" s="19" t="s">
        <v>3</v>
      </c>
      <c r="E35" s="17"/>
      <c r="F35" s="19"/>
    </row>
    <row r="36" spans="1:6" ht="14.25">
      <c r="A36" s="12" t="s">
        <v>84</v>
      </c>
      <c r="D36" s="21">
        <f>+D34+D29+D23</f>
        <v>-1331</v>
      </c>
      <c r="E36" s="22"/>
      <c r="F36" s="21">
        <f>+F34+F29+F23</f>
        <v>65</v>
      </c>
    </row>
    <row r="37" spans="4:6" ht="14.25">
      <c r="D37" s="22"/>
      <c r="E37" s="22"/>
      <c r="F37" s="22"/>
    </row>
    <row r="38" spans="1:6" ht="14.25">
      <c r="A38" s="12" t="s">
        <v>85</v>
      </c>
      <c r="D38" s="22">
        <v>1551</v>
      </c>
      <c r="E38" s="22"/>
      <c r="F38" s="22">
        <v>253</v>
      </c>
    </row>
    <row r="39" spans="4:6" ht="14.25">
      <c r="D39" s="22"/>
      <c r="E39" s="22"/>
      <c r="F39" s="22"/>
    </row>
    <row r="40" spans="1:6" ht="14.25">
      <c r="A40" s="12" t="s">
        <v>1</v>
      </c>
      <c r="D40" s="23">
        <f>+D38+D36</f>
        <v>220</v>
      </c>
      <c r="E40" s="22"/>
      <c r="F40" s="23">
        <f>+F38+F36</f>
        <v>318</v>
      </c>
    </row>
    <row r="41" spans="4:6" ht="14.25">
      <c r="D41" s="24"/>
      <c r="E41" s="22"/>
      <c r="F41" s="24"/>
    </row>
    <row r="42" spans="1:6" ht="15">
      <c r="A42" s="13" t="s">
        <v>26</v>
      </c>
      <c r="D42" s="25">
        <v>2003</v>
      </c>
      <c r="E42" s="22"/>
      <c r="F42" s="25">
        <v>2002</v>
      </c>
    </row>
    <row r="43" spans="4:6" ht="14.25">
      <c r="D43" s="25" t="s">
        <v>89</v>
      </c>
      <c r="E43" s="22"/>
      <c r="F43" s="25" t="s">
        <v>89</v>
      </c>
    </row>
    <row r="44" spans="1:6" ht="14.25">
      <c r="A44" s="12" t="s">
        <v>87</v>
      </c>
      <c r="D44" s="24">
        <v>2044</v>
      </c>
      <c r="E44" s="22"/>
      <c r="F44" s="24">
        <v>568</v>
      </c>
    </row>
    <row r="45" spans="1:6" ht="14.25">
      <c r="A45" s="12" t="s">
        <v>90</v>
      </c>
      <c r="D45" s="21">
        <v>-1824</v>
      </c>
      <c r="E45" s="22"/>
      <c r="F45" s="21">
        <v>-250</v>
      </c>
    </row>
    <row r="46" spans="4:6" ht="14.25">
      <c r="D46" s="24"/>
      <c r="E46" s="22"/>
      <c r="F46" s="24"/>
    </row>
    <row r="47" spans="1:6" ht="15" thickBot="1">
      <c r="A47" s="12" t="s">
        <v>88</v>
      </c>
      <c r="D47" s="26">
        <f>+D45+D44</f>
        <v>220</v>
      </c>
      <c r="E47" s="22"/>
      <c r="F47" s="26">
        <f>+F45+F44</f>
        <v>318</v>
      </c>
    </row>
    <row r="48" spans="4:6" ht="15" thickTop="1">
      <c r="D48" s="24"/>
      <c r="E48" s="22"/>
      <c r="F48" s="24"/>
    </row>
    <row r="49" spans="1:6" ht="14.25">
      <c r="A49" s="12" t="s">
        <v>13</v>
      </c>
      <c r="D49" s="22"/>
      <c r="E49" s="22"/>
      <c r="F49" s="22"/>
    </row>
    <row r="50" spans="1:6" ht="14.25">
      <c r="A50" s="12" t="s">
        <v>93</v>
      </c>
      <c r="D50" s="22"/>
      <c r="E50" s="22"/>
      <c r="F50" s="22"/>
    </row>
    <row r="51" spans="4:6" ht="14.25">
      <c r="D51" s="22"/>
      <c r="E51" s="22"/>
      <c r="F51" s="22"/>
    </row>
    <row r="52" spans="4:6" ht="14.25">
      <c r="D52" s="22"/>
      <c r="E52" s="22"/>
      <c r="F52" s="22"/>
    </row>
    <row r="53" spans="4:6" ht="14.25">
      <c r="D53" s="22"/>
      <c r="E53" s="22"/>
      <c r="F53" s="22"/>
    </row>
    <row r="54" spans="4:6" ht="14.25">
      <c r="D54" s="22"/>
      <c r="E54" s="22"/>
      <c r="F54" s="22"/>
    </row>
    <row r="55" spans="4:6" ht="14.25">
      <c r="D55" s="22"/>
      <c r="E55" s="22"/>
      <c r="F55" s="22"/>
    </row>
    <row r="56" spans="4:6" ht="14.25">
      <c r="D56" s="22"/>
      <c r="E56" s="22"/>
      <c r="F56" s="22"/>
    </row>
    <row r="57" spans="4:6" ht="14.25">
      <c r="D57" s="22"/>
      <c r="E57" s="22"/>
      <c r="F57" s="22"/>
    </row>
    <row r="58" spans="4:6" ht="14.25">
      <c r="D58" s="22"/>
      <c r="E58" s="22"/>
      <c r="F58" s="22"/>
    </row>
    <row r="59" spans="4:6" ht="14.25">
      <c r="D59" s="22"/>
      <c r="E59" s="22"/>
      <c r="F59" s="22"/>
    </row>
    <row r="60" spans="4:6" ht="14.25">
      <c r="D60" s="22"/>
      <c r="E60" s="22"/>
      <c r="F60" s="22"/>
    </row>
    <row r="61" spans="4:6" ht="14.25">
      <c r="D61" s="22"/>
      <c r="E61" s="22"/>
      <c r="F61" s="22"/>
    </row>
    <row r="62" spans="4:9" ht="14.25">
      <c r="D62" s="22"/>
      <c r="E62" s="22"/>
      <c r="F62" s="22"/>
      <c r="H62" s="22"/>
      <c r="I62" s="22"/>
    </row>
    <row r="63" spans="4:7" ht="14.25">
      <c r="D63" s="22"/>
      <c r="E63" s="22"/>
      <c r="F63" s="22"/>
      <c r="G63" s="22"/>
    </row>
    <row r="64" spans="4:7" ht="14.25">
      <c r="D64" s="22"/>
      <c r="E64" s="22"/>
      <c r="F64" s="22"/>
      <c r="G64" s="22"/>
    </row>
    <row r="65" spans="4:6" ht="14.25">
      <c r="D65" s="22"/>
      <c r="E65" s="22"/>
      <c r="F65" s="22"/>
    </row>
    <row r="66" spans="4:6" ht="14.25">
      <c r="D66" s="22"/>
      <c r="E66" s="22"/>
      <c r="F66" s="22"/>
    </row>
    <row r="67" spans="4:6" ht="14.25">
      <c r="D67" s="22"/>
      <c r="E67" s="22"/>
      <c r="F67" s="22"/>
    </row>
    <row r="68" spans="4:6" ht="14.25">
      <c r="D68" s="22"/>
      <c r="E68" s="22"/>
      <c r="F68" s="22"/>
    </row>
    <row r="69" spans="4:6" ht="14.25">
      <c r="D69" s="22"/>
      <c r="E69" s="22"/>
      <c r="F69" s="22"/>
    </row>
    <row r="70" spans="4:6" ht="14.25">
      <c r="D70" s="22"/>
      <c r="E70" s="22"/>
      <c r="F70" s="22"/>
    </row>
    <row r="71" spans="4:6" ht="14.25">
      <c r="D71" s="22"/>
      <c r="E71" s="22"/>
      <c r="F71" s="22"/>
    </row>
    <row r="72" spans="4:6" ht="14.25">
      <c r="D72" s="22"/>
      <c r="E72" s="22"/>
      <c r="F72" s="22"/>
    </row>
    <row r="73" spans="4:6" ht="14.25">
      <c r="D73" s="22"/>
      <c r="E73" s="22"/>
      <c r="F73" s="22"/>
    </row>
    <row r="74" spans="4:6" ht="14.25">
      <c r="D74" s="22"/>
      <c r="E74" s="22"/>
      <c r="F74" s="22"/>
    </row>
    <row r="75" spans="4:6" ht="14.25">
      <c r="D75" s="22"/>
      <c r="E75" s="22"/>
      <c r="F75" s="22"/>
    </row>
    <row r="76" spans="4:6" ht="14.25">
      <c r="D76" s="22"/>
      <c r="E76" s="22"/>
      <c r="F76" s="22"/>
    </row>
    <row r="77" spans="4:6" ht="14.25">
      <c r="D77" s="22"/>
      <c r="E77" s="22"/>
      <c r="F77" s="22"/>
    </row>
    <row r="78" spans="4:6" ht="14.25">
      <c r="D78" s="22"/>
      <c r="E78" s="22"/>
      <c r="F78" s="22"/>
    </row>
    <row r="79" spans="4:6" ht="14.25">
      <c r="D79" s="22"/>
      <c r="E79" s="22"/>
      <c r="F79" s="22"/>
    </row>
    <row r="80" spans="4:6" ht="14.25">
      <c r="D80" s="22"/>
      <c r="E80" s="22"/>
      <c r="F80" s="22"/>
    </row>
    <row r="81" spans="4:6" ht="14.25">
      <c r="D81" s="22"/>
      <c r="E81" s="22"/>
      <c r="F81" s="22"/>
    </row>
    <row r="82" spans="4:6" ht="14.25">
      <c r="D82" s="22"/>
      <c r="E82" s="22"/>
      <c r="F82" s="22"/>
    </row>
    <row r="83" spans="4:6" ht="14.25">
      <c r="D83" s="22"/>
      <c r="E83" s="22"/>
      <c r="F83" s="22"/>
    </row>
    <row r="84" spans="4:6" ht="14.25">
      <c r="D84" s="22"/>
      <c r="E84" s="22"/>
      <c r="F84" s="22"/>
    </row>
    <row r="85" spans="4:6" ht="14.25">
      <c r="D85" s="22"/>
      <c r="E85" s="22"/>
      <c r="F85" s="22"/>
    </row>
    <row r="86" spans="4:6" ht="14.25">
      <c r="D86" s="22"/>
      <c r="E86" s="22"/>
      <c r="F86" s="22"/>
    </row>
    <row r="87" spans="4:6" ht="14.25">
      <c r="D87" s="22"/>
      <c r="E87" s="22"/>
      <c r="F87" s="22"/>
    </row>
    <row r="88" spans="4:6" ht="14.25">
      <c r="D88" s="22"/>
      <c r="E88" s="22"/>
      <c r="F88" s="22"/>
    </row>
    <row r="89" spans="4:6" ht="14.25">
      <c r="D89" s="22"/>
      <c r="E89" s="22"/>
      <c r="F89" s="22"/>
    </row>
    <row r="90" spans="4:6" ht="14.25">
      <c r="D90" s="22"/>
      <c r="E90" s="22"/>
      <c r="F90" s="22"/>
    </row>
    <row r="91" spans="4:6" ht="14.25">
      <c r="D91" s="22"/>
      <c r="E91" s="22"/>
      <c r="F91" s="22"/>
    </row>
    <row r="92" spans="4:6" ht="14.25">
      <c r="D92" s="22"/>
      <c r="E92" s="22"/>
      <c r="F92" s="22"/>
    </row>
    <row r="93" spans="4:6" ht="14.25">
      <c r="D93" s="22"/>
      <c r="E93" s="22"/>
      <c r="F93" s="22"/>
    </row>
    <row r="94" spans="4:6" ht="14.25">
      <c r="D94" s="22"/>
      <c r="E94" s="22"/>
      <c r="F94" s="22"/>
    </row>
  </sheetData>
  <printOptions/>
  <pageMargins left="0.5" right="0.5" top="0.5" bottom="0.5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workbookViewId="0" topLeftCell="A15">
      <selection activeCell="G25" sqref="G25"/>
    </sheetView>
  </sheetViews>
  <sheetFormatPr defaultColWidth="8.88671875" defaultRowHeight="15"/>
  <cols>
    <col min="1" max="1" width="6.88671875" style="1" customWidth="1"/>
    <col min="2" max="3" width="8.88671875" style="1" customWidth="1"/>
    <col min="4" max="4" width="12.88671875" style="1" customWidth="1"/>
    <col min="5" max="5" width="9.3359375" style="1" bestFit="1" customWidth="1"/>
    <col min="6" max="6" width="6.88671875" style="1" customWidth="1"/>
    <col min="7" max="16384" width="8.88671875" style="1" customWidth="1"/>
  </cols>
  <sheetData>
    <row r="1" spans="1:8" ht="15">
      <c r="A1" s="1" t="s">
        <v>12</v>
      </c>
      <c r="H1" s="49" t="s">
        <v>3</v>
      </c>
    </row>
    <row r="2" ht="14.25">
      <c r="A2" s="1" t="s">
        <v>16</v>
      </c>
    </row>
    <row r="3" spans="1:4" ht="14.25">
      <c r="A3" s="2" t="s">
        <v>17</v>
      </c>
      <c r="B3" s="2"/>
      <c r="C3" s="2"/>
      <c r="D3" s="2"/>
    </row>
    <row r="4" spans="5:7" ht="14.25">
      <c r="E4" s="3" t="s">
        <v>18</v>
      </c>
      <c r="F4" s="27"/>
      <c r="G4" s="3" t="s">
        <v>18</v>
      </c>
    </row>
    <row r="5" spans="5:7" ht="14.25">
      <c r="E5" s="28" t="s">
        <v>101</v>
      </c>
      <c r="F5" s="27"/>
      <c r="G5" s="4" t="s">
        <v>102</v>
      </c>
    </row>
    <row r="6" spans="5:7" ht="14.25">
      <c r="E6" s="3" t="s">
        <v>58</v>
      </c>
      <c r="G6" s="3" t="s">
        <v>58</v>
      </c>
    </row>
    <row r="8" spans="1:7" ht="14.25">
      <c r="A8" s="1" t="s">
        <v>19</v>
      </c>
      <c r="E8" s="6">
        <v>68888</v>
      </c>
      <c r="F8" s="6"/>
      <c r="G8" s="6">
        <v>69911</v>
      </c>
    </row>
    <row r="9" spans="5:7" ht="14.25">
      <c r="E9" s="6"/>
      <c r="F9" s="6"/>
      <c r="G9" s="6"/>
    </row>
    <row r="10" spans="1:7" ht="14.25">
      <c r="A10" s="1" t="s">
        <v>71</v>
      </c>
      <c r="E10" s="6">
        <v>8714</v>
      </c>
      <c r="F10" s="6"/>
      <c r="G10" s="6">
        <v>8825</v>
      </c>
    </row>
    <row r="11" spans="5:7" ht="14.25">
      <c r="E11" s="6"/>
      <c r="F11" s="6"/>
      <c r="G11" s="6"/>
    </row>
    <row r="12" spans="1:7" ht="14.25">
      <c r="A12" s="1" t="s">
        <v>20</v>
      </c>
      <c r="E12" s="6">
        <v>2267</v>
      </c>
      <c r="F12" s="6"/>
      <c r="G12" s="6">
        <v>2267</v>
      </c>
    </row>
    <row r="13" spans="5:7" ht="14.25">
      <c r="E13" s="6"/>
      <c r="F13" s="6"/>
      <c r="G13" s="6"/>
    </row>
    <row r="14" spans="1:7" ht="14.25">
      <c r="A14" s="1" t="s">
        <v>21</v>
      </c>
      <c r="E14" s="6"/>
      <c r="F14" s="6"/>
      <c r="G14" s="6"/>
    </row>
    <row r="15" spans="2:7" ht="14.25">
      <c r="B15" s="1" t="s">
        <v>22</v>
      </c>
      <c r="E15" s="6">
        <v>33365</v>
      </c>
      <c r="F15" s="6"/>
      <c r="G15" s="6">
        <v>31450</v>
      </c>
    </row>
    <row r="16" spans="2:7" ht="14.25">
      <c r="B16" s="1" t="s">
        <v>23</v>
      </c>
      <c r="E16" s="6">
        <v>16603</v>
      </c>
      <c r="F16" s="6"/>
      <c r="G16" s="6">
        <v>18759</v>
      </c>
    </row>
    <row r="17" spans="2:7" ht="14.25">
      <c r="B17" s="1" t="s">
        <v>24</v>
      </c>
      <c r="E17" s="6">
        <v>4614</v>
      </c>
      <c r="F17" s="6"/>
      <c r="G17" s="6">
        <v>4187</v>
      </c>
    </row>
    <row r="18" spans="2:7" ht="14.25">
      <c r="B18" s="1" t="s">
        <v>25</v>
      </c>
      <c r="E18" s="29">
        <v>1186</v>
      </c>
      <c r="F18" s="6"/>
      <c r="G18" s="6">
        <v>873</v>
      </c>
    </row>
    <row r="19" spans="2:7" ht="14.25">
      <c r="B19" s="1" t="s">
        <v>26</v>
      </c>
      <c r="D19" s="30"/>
      <c r="E19" s="31">
        <v>2544</v>
      </c>
      <c r="F19" s="32"/>
      <c r="G19" s="31">
        <v>3582</v>
      </c>
    </row>
    <row r="20" spans="4:8" ht="15" thickBot="1">
      <c r="D20" s="30"/>
      <c r="E20" s="33">
        <f>SUM(E15:E19)</f>
        <v>58312</v>
      </c>
      <c r="F20" s="34"/>
      <c r="G20" s="35">
        <f>SUM(G15:G19)</f>
        <v>58851</v>
      </c>
      <c r="H20" s="36"/>
    </row>
    <row r="21" spans="5:7" ht="14.25">
      <c r="E21" s="8"/>
      <c r="F21" s="6"/>
      <c r="G21" s="8"/>
    </row>
    <row r="22" spans="1:7" ht="14.25">
      <c r="A22" s="1" t="s">
        <v>27</v>
      </c>
      <c r="E22" s="6"/>
      <c r="F22" s="6"/>
      <c r="G22" s="6"/>
    </row>
    <row r="23" spans="2:7" ht="14.25">
      <c r="B23" s="1" t="s">
        <v>28</v>
      </c>
      <c r="E23" s="6">
        <f>-9416+1000</f>
        <v>-8416</v>
      </c>
      <c r="F23" s="6"/>
      <c r="G23" s="6">
        <v>-10540</v>
      </c>
    </row>
    <row r="24" spans="2:7" ht="14.25">
      <c r="B24" s="1" t="s">
        <v>29</v>
      </c>
      <c r="E24" s="6">
        <v>-21009</v>
      </c>
      <c r="F24" s="6"/>
      <c r="G24" s="6">
        <v>-20584</v>
      </c>
    </row>
    <row r="25" spans="2:7" ht="14.25">
      <c r="B25" s="1" t="s">
        <v>30</v>
      </c>
      <c r="E25" s="6">
        <f>-156+78</f>
        <v>-78</v>
      </c>
      <c r="F25" s="6"/>
      <c r="G25" s="6">
        <v>-361</v>
      </c>
    </row>
    <row r="26" spans="2:7" ht="14.25">
      <c r="B26" s="1" t="s">
        <v>31</v>
      </c>
      <c r="E26" s="6">
        <v>0</v>
      </c>
      <c r="F26" s="6"/>
      <c r="G26" s="6">
        <v>0</v>
      </c>
    </row>
    <row r="27" spans="5:7" ht="15" thickBot="1">
      <c r="E27" s="33">
        <f>SUM(E22:E26)</f>
        <v>-29503</v>
      </c>
      <c r="F27" s="6"/>
      <c r="G27" s="33">
        <f>SUM(G22:G26)</f>
        <v>-31485</v>
      </c>
    </row>
    <row r="28" spans="5:7" ht="14.25">
      <c r="E28" s="29"/>
      <c r="F28" s="6"/>
      <c r="G28" s="6"/>
    </row>
    <row r="29" spans="1:7" ht="15" thickBot="1">
      <c r="A29" s="1" t="s">
        <v>32</v>
      </c>
      <c r="D29" s="30"/>
      <c r="E29" s="37">
        <f>E20+E27</f>
        <v>28809</v>
      </c>
      <c r="F29" s="32"/>
      <c r="G29" s="37">
        <f>G20+G27</f>
        <v>27366</v>
      </c>
    </row>
    <row r="30" spans="4:7" ht="15" thickBot="1">
      <c r="D30" s="30"/>
      <c r="E30" s="38">
        <f>E8+E12+E29+E10</f>
        <v>108678</v>
      </c>
      <c r="F30" s="32"/>
      <c r="G30" s="38">
        <f>G8+G12+G29+G10</f>
        <v>108369</v>
      </c>
    </row>
    <row r="31" spans="5:7" ht="15" thickTop="1">
      <c r="E31" s="8"/>
      <c r="F31" s="6"/>
      <c r="G31" s="6"/>
    </row>
    <row r="32" spans="1:7" ht="14.25">
      <c r="A32" s="1" t="s">
        <v>33</v>
      </c>
      <c r="E32" s="6">
        <f>39999+13333</f>
        <v>53332</v>
      </c>
      <c r="F32" s="6"/>
      <c r="G32" s="6">
        <v>39999</v>
      </c>
    </row>
    <row r="33" spans="1:7" ht="14.25">
      <c r="A33" s="1" t="s">
        <v>34</v>
      </c>
      <c r="E33" s="7">
        <v>27994</v>
      </c>
      <c r="F33" s="6"/>
      <c r="G33" s="7">
        <v>40493</v>
      </c>
    </row>
    <row r="34" spans="1:7" ht="14.25">
      <c r="A34" s="1" t="s">
        <v>35</v>
      </c>
      <c r="E34" s="8">
        <f>SUM(E32:E33)</f>
        <v>81326</v>
      </c>
      <c r="F34" s="6"/>
      <c r="G34" s="8">
        <f>SUM(G32:G33)</f>
        <v>80492</v>
      </c>
    </row>
    <row r="35" spans="1:7" ht="14.25">
      <c r="A35" s="1" t="s">
        <v>70</v>
      </c>
      <c r="E35" s="6">
        <v>3403</v>
      </c>
      <c r="F35" s="6"/>
      <c r="G35" s="6">
        <v>3179</v>
      </c>
    </row>
    <row r="36" spans="1:7" ht="14.25">
      <c r="A36" s="1" t="s">
        <v>36</v>
      </c>
      <c r="E36" s="6"/>
      <c r="F36" s="6"/>
      <c r="G36" s="6"/>
    </row>
    <row r="37" spans="2:7" ht="14.25">
      <c r="B37" s="1" t="s">
        <v>37</v>
      </c>
      <c r="E37" s="6">
        <v>19686</v>
      </c>
      <c r="F37" s="6"/>
      <c r="G37" s="6">
        <v>20444</v>
      </c>
    </row>
    <row r="38" spans="2:7" ht="14.25">
      <c r="B38" s="1" t="s">
        <v>38</v>
      </c>
      <c r="E38" s="7">
        <v>4263</v>
      </c>
      <c r="F38" s="6"/>
      <c r="G38" s="6">
        <v>4254</v>
      </c>
    </row>
    <row r="39" spans="5:7" ht="15" thickBot="1">
      <c r="E39" s="39">
        <f>SUM(E34:E38)</f>
        <v>108678</v>
      </c>
      <c r="F39" s="6"/>
      <c r="G39" s="39">
        <f>SUM(G34:G38)</f>
        <v>108369</v>
      </c>
    </row>
    <row r="40" spans="5:7" ht="15" thickTop="1">
      <c r="E40" s="8"/>
      <c r="F40" s="6"/>
      <c r="G40" s="6"/>
    </row>
    <row r="41" ht="14.25">
      <c r="A41" s="1" t="s">
        <v>39</v>
      </c>
    </row>
    <row r="42" ht="14.25">
      <c r="A42" s="1" t="s">
        <v>95</v>
      </c>
    </row>
    <row r="44" spans="5:7" ht="14.25">
      <c r="E44" s="6">
        <f>+E39-E30</f>
        <v>0</v>
      </c>
      <c r="G44" s="6">
        <f>+G39-G30</f>
        <v>0</v>
      </c>
    </row>
    <row r="48" ht="14.25">
      <c r="E48" s="6" t="s">
        <v>3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showOutlineSymbols="0" zoomScale="75" zoomScaleNormal="75" workbookViewId="0" topLeftCell="A1">
      <selection activeCell="F22" sqref="F22"/>
    </sheetView>
  </sheetViews>
  <sheetFormatPr defaultColWidth="8.88671875" defaultRowHeight="15"/>
  <cols>
    <col min="1" max="1" width="21.77734375" style="40" customWidth="1"/>
    <col min="2" max="2" width="8.77734375" style="40" customWidth="1"/>
    <col min="3" max="3" width="9.77734375" style="40" customWidth="1"/>
    <col min="4" max="4" width="11.77734375" style="40" customWidth="1"/>
    <col min="5" max="6" width="9.77734375" style="40" customWidth="1"/>
    <col min="7" max="7" width="2.77734375" style="40" customWidth="1"/>
    <col min="8" max="16384" width="9.6640625" style="40" customWidth="1"/>
  </cols>
  <sheetData>
    <row r="1" spans="1:6" ht="15">
      <c r="A1" s="40" t="s">
        <v>12</v>
      </c>
      <c r="F1" s="41" t="s">
        <v>3</v>
      </c>
    </row>
    <row r="3" ht="14.25">
      <c r="A3" s="14" t="s">
        <v>7</v>
      </c>
    </row>
    <row r="4" ht="14.25">
      <c r="A4" s="14" t="s">
        <v>91</v>
      </c>
    </row>
    <row r="6" spans="2:5" ht="14.25">
      <c r="B6" s="42" t="s">
        <v>14</v>
      </c>
      <c r="C6" s="43" t="s">
        <v>61</v>
      </c>
      <c r="D6" s="43" t="s">
        <v>63</v>
      </c>
      <c r="E6" s="43" t="s">
        <v>9</v>
      </c>
    </row>
    <row r="7" spans="2:6" ht="14.25">
      <c r="B7" s="43" t="s">
        <v>8</v>
      </c>
      <c r="C7" s="43" t="s">
        <v>62</v>
      </c>
      <c r="D7" s="43" t="s">
        <v>64</v>
      </c>
      <c r="E7" s="43" t="s">
        <v>10</v>
      </c>
      <c r="F7" s="43" t="s">
        <v>11</v>
      </c>
    </row>
    <row r="8" spans="2:6" ht="14.25">
      <c r="B8" s="44" t="s">
        <v>58</v>
      </c>
      <c r="C8" s="44" t="s">
        <v>58</v>
      </c>
      <c r="D8" s="44" t="s">
        <v>58</v>
      </c>
      <c r="E8" s="44" t="s">
        <v>58</v>
      </c>
      <c r="F8" s="44" t="s">
        <v>58</v>
      </c>
    </row>
    <row r="9" spans="1:6" ht="14.25">
      <c r="A9" s="40" t="s">
        <v>96</v>
      </c>
      <c r="B9" s="18"/>
      <c r="C9" s="18"/>
      <c r="D9" s="18"/>
      <c r="E9" s="18"/>
      <c r="F9" s="18"/>
    </row>
    <row r="10" spans="1:6" ht="14.25">
      <c r="A10" s="14" t="s">
        <v>106</v>
      </c>
      <c r="B10" s="18"/>
      <c r="C10" s="18"/>
      <c r="D10" s="18"/>
      <c r="E10" s="18"/>
      <c r="F10" s="18"/>
    </row>
    <row r="11" spans="2:6" ht="14.25">
      <c r="B11" s="18"/>
      <c r="C11" s="18"/>
      <c r="D11" s="18"/>
      <c r="E11" s="18"/>
      <c r="F11" s="18"/>
    </row>
    <row r="12" spans="1:6" ht="14.25">
      <c r="A12" s="40" t="s">
        <v>4</v>
      </c>
      <c r="B12" s="45"/>
      <c r="C12" s="45"/>
      <c r="D12" s="45"/>
      <c r="E12" s="45"/>
      <c r="F12" s="45"/>
    </row>
    <row r="13" spans="1:6" ht="14.25">
      <c r="A13" s="46" t="s">
        <v>109</v>
      </c>
      <c r="B13" s="45">
        <v>39999</v>
      </c>
      <c r="C13" s="45">
        <v>2554</v>
      </c>
      <c r="D13" s="45">
        <v>293</v>
      </c>
      <c r="E13" s="45">
        <f>37045+639-38+1</f>
        <v>37647</v>
      </c>
      <c r="F13" s="45">
        <f>SUM(B13:E13)</f>
        <v>80493</v>
      </c>
    </row>
    <row r="14" spans="1:6" ht="14.25">
      <c r="A14" s="12" t="s">
        <v>3</v>
      </c>
      <c r="B14" s="47"/>
      <c r="C14" s="47"/>
      <c r="D14" s="47"/>
      <c r="E14" s="47" t="s">
        <v>3</v>
      </c>
      <c r="F14" s="47" t="s">
        <v>3</v>
      </c>
    </row>
    <row r="15" spans="1:6" ht="14.25">
      <c r="A15" s="12" t="s">
        <v>97</v>
      </c>
      <c r="B15" s="45"/>
      <c r="C15" s="45"/>
      <c r="D15" s="45"/>
      <c r="E15" s="45"/>
      <c r="F15" s="45"/>
    </row>
    <row r="16" spans="1:6" ht="14.25">
      <c r="A16" s="12" t="s">
        <v>104</v>
      </c>
      <c r="B16" s="45">
        <v>13333</v>
      </c>
      <c r="C16" s="45"/>
      <c r="D16" s="45" t="s">
        <v>3</v>
      </c>
      <c r="E16" s="45">
        <v>-13333</v>
      </c>
      <c r="F16" s="45"/>
    </row>
    <row r="17" spans="1:6" ht="14.25">
      <c r="A17" s="12"/>
      <c r="B17" s="45"/>
      <c r="C17" s="45"/>
      <c r="D17" s="45"/>
      <c r="E17" s="45"/>
      <c r="F17" s="45"/>
    </row>
    <row r="18" spans="1:6" ht="14.25">
      <c r="A18" s="12" t="s">
        <v>113</v>
      </c>
      <c r="B18" s="45"/>
      <c r="C18" s="45">
        <v>-40</v>
      </c>
      <c r="D18" s="45"/>
      <c r="E18" s="45"/>
      <c r="F18" s="45">
        <v>-40</v>
      </c>
    </row>
    <row r="19" spans="1:6" ht="14.25">
      <c r="A19" s="12"/>
      <c r="B19" s="45"/>
      <c r="C19" s="45"/>
      <c r="D19" s="45"/>
      <c r="E19" s="45"/>
      <c r="F19" s="45"/>
    </row>
    <row r="20" spans="1:6" ht="14.25">
      <c r="A20" s="40" t="s">
        <v>5</v>
      </c>
      <c r="B20" s="45"/>
      <c r="C20" s="45"/>
      <c r="D20" s="45"/>
      <c r="E20" s="45"/>
      <c r="F20" s="45"/>
    </row>
    <row r="21" spans="1:6" ht="14.25">
      <c r="A21" s="12" t="s">
        <v>6</v>
      </c>
      <c r="B21" s="45"/>
      <c r="C21" s="45"/>
      <c r="D21" s="45"/>
      <c r="E21" s="45">
        <v>873</v>
      </c>
      <c r="F21" s="45">
        <f>SUM(B21:E21)</f>
        <v>873</v>
      </c>
    </row>
    <row r="22" spans="1:6" ht="14.25">
      <c r="A22" s="12"/>
      <c r="B22" s="45"/>
      <c r="C22" s="45"/>
      <c r="D22" s="45"/>
      <c r="E22" s="45"/>
      <c r="F22" s="45"/>
    </row>
    <row r="23" spans="2:6" ht="14.25">
      <c r="B23" s="45"/>
      <c r="C23" s="45"/>
      <c r="D23" s="45"/>
      <c r="E23" s="45"/>
      <c r="F23" s="45"/>
    </row>
    <row r="24" spans="1:6" ht="14.25">
      <c r="A24" s="40" t="s">
        <v>4</v>
      </c>
      <c r="B24" s="45"/>
      <c r="C24" s="45"/>
      <c r="D24" s="45"/>
      <c r="E24" s="45"/>
      <c r="F24" s="31"/>
    </row>
    <row r="25" spans="1:6" ht="15" thickBot="1">
      <c r="A25" s="50" t="s">
        <v>107</v>
      </c>
      <c r="B25" s="51">
        <f>SUM(B13:B24)</f>
        <v>53332</v>
      </c>
      <c r="C25" s="51">
        <f>SUM(C13:C24)</f>
        <v>2514</v>
      </c>
      <c r="D25" s="51">
        <f>SUM(D13:D24)</f>
        <v>293</v>
      </c>
      <c r="E25" s="51">
        <f>SUM(E13:E24)</f>
        <v>25187</v>
      </c>
      <c r="F25" s="51">
        <f>SUM(F13:F24)</f>
        <v>81326</v>
      </c>
    </row>
    <row r="26" spans="1:6" ht="15" thickTop="1">
      <c r="A26" s="50"/>
      <c r="B26" s="47"/>
      <c r="C26" s="47"/>
      <c r="D26" s="47"/>
      <c r="E26" s="47"/>
      <c r="F26" s="47"/>
    </row>
    <row r="27" spans="2:6" ht="14.25">
      <c r="B27" s="47"/>
      <c r="C27" s="47"/>
      <c r="D27" s="47"/>
      <c r="E27" s="47"/>
      <c r="F27" s="47"/>
    </row>
    <row r="28" spans="1:6" ht="14.25">
      <c r="A28" s="40" t="s">
        <v>96</v>
      </c>
      <c r="B28" s="47"/>
      <c r="C28" s="47"/>
      <c r="D28" s="47"/>
      <c r="E28" s="47"/>
      <c r="F28" s="47"/>
    </row>
    <row r="29" spans="1:6" ht="14.25">
      <c r="A29" s="14" t="s">
        <v>105</v>
      </c>
      <c r="B29" s="47"/>
      <c r="C29" s="47"/>
      <c r="D29" s="47"/>
      <c r="E29" s="47"/>
      <c r="F29" s="47"/>
    </row>
    <row r="30" spans="2:6" ht="14.25">
      <c r="B30" s="47"/>
      <c r="C30" s="47"/>
      <c r="D30" s="47"/>
      <c r="E30" s="47"/>
      <c r="F30" s="47"/>
    </row>
    <row r="31" spans="1:6" ht="14.25">
      <c r="A31" s="40" t="s">
        <v>4</v>
      </c>
      <c r="B31" s="47"/>
      <c r="C31" s="47"/>
      <c r="D31" s="47"/>
      <c r="E31" s="47"/>
      <c r="F31" s="47"/>
    </row>
    <row r="32" spans="1:6" ht="14.25">
      <c r="A32" s="50" t="s">
        <v>108</v>
      </c>
      <c r="B32" s="47">
        <v>39999</v>
      </c>
      <c r="C32" s="47">
        <v>2554</v>
      </c>
      <c r="D32" s="47">
        <v>293</v>
      </c>
      <c r="E32" s="47">
        <v>34515</v>
      </c>
      <c r="F32" s="45">
        <f>SUM(B32:E32)</f>
        <v>77361</v>
      </c>
    </row>
    <row r="33" spans="2:6" ht="14.25">
      <c r="B33" s="47"/>
      <c r="C33" s="47"/>
      <c r="D33" s="47"/>
      <c r="E33" s="47"/>
      <c r="F33" s="47"/>
    </row>
    <row r="34" spans="1:6" ht="14.25">
      <c r="A34" s="50" t="s">
        <v>103</v>
      </c>
      <c r="B34" s="47"/>
      <c r="C34" s="47"/>
      <c r="D34" s="47"/>
      <c r="E34" s="47"/>
      <c r="F34" s="47"/>
    </row>
    <row r="35" spans="1:6" ht="14.25">
      <c r="A35" s="50" t="s">
        <v>110</v>
      </c>
      <c r="B35" s="47"/>
      <c r="C35" s="47"/>
      <c r="D35" s="47"/>
      <c r="E35" s="47"/>
      <c r="F35" s="47"/>
    </row>
    <row r="36" spans="1:6" ht="14.25">
      <c r="A36" s="40" t="s">
        <v>111</v>
      </c>
      <c r="B36" s="31"/>
      <c r="C36" s="31"/>
      <c r="D36" s="31"/>
      <c r="E36" s="31">
        <v>1200</v>
      </c>
      <c r="F36" s="31">
        <f>SUM(B36:E36)</f>
        <v>1200</v>
      </c>
    </row>
    <row r="37" spans="1:6" ht="14.25">
      <c r="A37" s="50" t="s">
        <v>86</v>
      </c>
      <c r="B37" s="47">
        <f>SUM(B32:B36)</f>
        <v>39999</v>
      </c>
      <c r="C37" s="47">
        <f>SUM(C32:C36)</f>
        <v>2554</v>
      </c>
      <c r="D37" s="47">
        <f>SUM(D32:D36)</f>
        <v>293</v>
      </c>
      <c r="E37" s="47">
        <f>SUM(E32:E36)</f>
        <v>35715</v>
      </c>
      <c r="F37" s="47">
        <f>SUM(F32:F36)</f>
        <v>78561</v>
      </c>
    </row>
    <row r="38" spans="2:6" ht="14.25">
      <c r="B38" s="47"/>
      <c r="C38" s="47"/>
      <c r="D38" s="47"/>
      <c r="E38" s="47"/>
      <c r="F38" s="47"/>
    </row>
    <row r="39" spans="1:6" ht="14.25">
      <c r="A39" s="40" t="s">
        <v>5</v>
      </c>
      <c r="B39" s="47"/>
      <c r="C39" s="47"/>
      <c r="D39" s="47"/>
      <c r="E39" s="47"/>
      <c r="F39" s="47"/>
    </row>
    <row r="40" spans="1:6" ht="14.25">
      <c r="A40" s="12" t="s">
        <v>6</v>
      </c>
      <c r="B40" s="47"/>
      <c r="C40" s="47"/>
      <c r="D40" s="47"/>
      <c r="E40" s="47">
        <v>514</v>
      </c>
      <c r="F40" s="45">
        <f>SUM(B40:E40)</f>
        <v>514</v>
      </c>
    </row>
    <row r="41" spans="2:6" ht="14.25">
      <c r="B41" s="47"/>
      <c r="C41" s="47"/>
      <c r="D41" s="47"/>
      <c r="E41" s="47"/>
      <c r="F41" s="47"/>
    </row>
    <row r="42" spans="1:6" ht="14.25">
      <c r="A42" s="50" t="s">
        <v>110</v>
      </c>
      <c r="B42" s="47"/>
      <c r="C42" s="47"/>
      <c r="D42" s="47"/>
      <c r="E42" s="47" t="s">
        <v>3</v>
      </c>
      <c r="F42" s="47"/>
    </row>
    <row r="43" spans="1:6" ht="14.25">
      <c r="A43" s="40" t="s">
        <v>111</v>
      </c>
      <c r="B43" s="47"/>
      <c r="C43" s="47"/>
      <c r="D43" s="47"/>
      <c r="E43" s="47">
        <v>-1200</v>
      </c>
      <c r="F43" s="47">
        <f>SUM(B43:E43)</f>
        <v>-1200</v>
      </c>
    </row>
    <row r="44" spans="2:6" ht="14.25">
      <c r="B44" s="47"/>
      <c r="C44" s="47"/>
      <c r="D44" s="47"/>
      <c r="E44" s="47"/>
      <c r="F44" s="47"/>
    </row>
    <row r="45" spans="1:6" ht="14.25">
      <c r="A45" s="40" t="s">
        <v>4</v>
      </c>
      <c r="B45" s="31"/>
      <c r="C45" s="31"/>
      <c r="D45" s="31"/>
      <c r="E45" s="31"/>
      <c r="F45" s="31"/>
    </row>
    <row r="46" spans="1:6" ht="15" thickBot="1">
      <c r="A46" s="50" t="s">
        <v>112</v>
      </c>
      <c r="B46" s="52">
        <f>SUM(B37:B43)</f>
        <v>39999</v>
      </c>
      <c r="C46" s="52">
        <f>SUM(C37:C43)</f>
        <v>2554</v>
      </c>
      <c r="D46" s="52">
        <f>SUM(D37:D43)</f>
        <v>293</v>
      </c>
      <c r="E46" s="52">
        <f>SUM(E37:E43)</f>
        <v>35029</v>
      </c>
      <c r="F46" s="52">
        <f>SUM(F37:F43)</f>
        <v>77875</v>
      </c>
    </row>
    <row r="47" spans="2:6" ht="15" thickTop="1">
      <c r="B47" s="47"/>
      <c r="C47" s="47"/>
      <c r="D47" s="47"/>
      <c r="E47" s="47"/>
      <c r="F47" s="45"/>
    </row>
    <row r="48" spans="1:6" ht="14.25">
      <c r="A48" s="40" t="s">
        <v>15</v>
      </c>
      <c r="B48" s="48"/>
      <c r="C48" s="48"/>
      <c r="D48" s="48"/>
      <c r="E48" s="48"/>
      <c r="F48" s="48"/>
    </row>
    <row r="49" spans="1:6" ht="14.25">
      <c r="A49" s="40" t="s">
        <v>98</v>
      </c>
      <c r="B49" s="48"/>
      <c r="C49" s="48"/>
      <c r="D49" s="48"/>
      <c r="E49" s="48"/>
      <c r="F49" s="48"/>
    </row>
    <row r="50" spans="2:6" ht="14.25">
      <c r="B50" s="48"/>
      <c r="C50" s="48"/>
      <c r="D50" s="48"/>
      <c r="E50" s="48"/>
      <c r="F50" s="48"/>
    </row>
    <row r="51" spans="2:6" ht="14.25">
      <c r="B51" s="48"/>
      <c r="C51" s="48"/>
      <c r="D51" s="48"/>
      <c r="E51" s="48"/>
      <c r="F51" s="48"/>
    </row>
    <row r="52" spans="2:6" ht="14.25">
      <c r="B52" s="48"/>
      <c r="C52" s="48"/>
      <c r="D52" s="48"/>
      <c r="E52" s="48"/>
      <c r="F52" s="48"/>
    </row>
    <row r="53" spans="2:6" ht="14.25">
      <c r="B53" s="48"/>
      <c r="C53" s="48"/>
      <c r="D53" s="48"/>
      <c r="E53" s="48"/>
      <c r="F53" s="48"/>
    </row>
    <row r="54" spans="2:6" ht="14.25">
      <c r="B54" s="48"/>
      <c r="C54" s="48"/>
      <c r="D54" s="48"/>
      <c r="E54" s="48"/>
      <c r="F54" s="48"/>
    </row>
    <row r="55" spans="2:6" ht="14.25">
      <c r="B55" s="48"/>
      <c r="C55" s="48"/>
      <c r="D55" s="48"/>
      <c r="E55" s="48"/>
      <c r="F55" s="48"/>
    </row>
    <row r="56" spans="2:6" ht="14.25">
      <c r="B56" s="48"/>
      <c r="C56" s="48"/>
      <c r="D56" s="48"/>
      <c r="E56" s="48"/>
      <c r="F56" s="48"/>
    </row>
    <row r="57" spans="2:6" ht="14.25">
      <c r="B57" s="48"/>
      <c r="C57" s="48"/>
      <c r="D57" s="48"/>
      <c r="E57" s="48"/>
      <c r="F57" s="48"/>
    </row>
    <row r="58" spans="2:6" ht="14.25">
      <c r="B58" s="48"/>
      <c r="C58" s="48"/>
      <c r="D58" s="48"/>
      <c r="E58" s="48"/>
      <c r="F58" s="48"/>
    </row>
    <row r="59" spans="2:6" ht="14.25">
      <c r="B59" s="48"/>
      <c r="C59" s="48"/>
      <c r="D59" s="48"/>
      <c r="E59" s="48"/>
      <c r="F59" s="48"/>
    </row>
    <row r="60" spans="2:6" ht="14.25">
      <c r="B60" s="48"/>
      <c r="C60" s="48"/>
      <c r="D60" s="48"/>
      <c r="E60" s="48"/>
      <c r="F60" s="48"/>
    </row>
    <row r="61" spans="2:6" ht="14.25">
      <c r="B61" s="48"/>
      <c r="C61" s="48"/>
      <c r="D61" s="48"/>
      <c r="E61" s="48"/>
      <c r="F61" s="48"/>
    </row>
    <row r="62" spans="2:6" ht="14.25">
      <c r="B62" s="48"/>
      <c r="C62" s="48"/>
      <c r="D62" s="48"/>
      <c r="E62" s="48"/>
      <c r="F62" s="48"/>
    </row>
    <row r="63" spans="2:6" ht="14.25">
      <c r="B63" s="48"/>
      <c r="C63" s="48"/>
      <c r="D63" s="48"/>
      <c r="E63" s="48"/>
      <c r="F63" s="48"/>
    </row>
    <row r="64" spans="2:6" ht="14.25">
      <c r="B64" s="18"/>
      <c r="C64" s="18"/>
      <c r="D64" s="18"/>
      <c r="E64" s="18"/>
      <c r="F64" s="18"/>
    </row>
    <row r="65" spans="2:6" ht="14.25">
      <c r="B65" s="18"/>
      <c r="C65" s="18"/>
      <c r="D65" s="18"/>
      <c r="E65" s="18"/>
      <c r="F65" s="18"/>
    </row>
    <row r="66" spans="2:6" ht="14.25">
      <c r="B66" s="18"/>
      <c r="C66" s="18"/>
      <c r="D66" s="18"/>
      <c r="E66" s="18"/>
      <c r="F66" s="18"/>
    </row>
    <row r="67" spans="2:6" ht="14.25">
      <c r="B67" s="18"/>
      <c r="C67" s="18"/>
      <c r="D67" s="18"/>
      <c r="E67" s="18"/>
      <c r="F67" s="18"/>
    </row>
    <row r="68" spans="2:6" ht="14.25">
      <c r="B68" s="18"/>
      <c r="C68" s="18"/>
      <c r="D68" s="18"/>
      <c r="E68" s="18"/>
      <c r="F68" s="18"/>
    </row>
    <row r="69" spans="2:6" ht="14.25">
      <c r="B69" s="18"/>
      <c r="C69" s="18"/>
      <c r="D69" s="18"/>
      <c r="E69" s="18"/>
      <c r="F69" s="18"/>
    </row>
    <row r="70" spans="2:6" ht="14.25">
      <c r="B70" s="18"/>
      <c r="C70" s="18"/>
      <c r="D70" s="18"/>
      <c r="E70" s="18"/>
      <c r="F70" s="18"/>
    </row>
    <row r="71" spans="2:6" ht="14.25">
      <c r="B71" s="18"/>
      <c r="C71" s="18"/>
      <c r="D71" s="18"/>
      <c r="E71" s="18"/>
      <c r="F71" s="18"/>
    </row>
    <row r="72" spans="2:6" ht="14.25">
      <c r="B72" s="18"/>
      <c r="C72" s="18"/>
      <c r="D72" s="18"/>
      <c r="E72" s="18"/>
      <c r="F72" s="18"/>
    </row>
    <row r="73" spans="2:6" ht="14.25">
      <c r="B73" s="18"/>
      <c r="C73" s="18"/>
      <c r="D73" s="18"/>
      <c r="E73" s="18"/>
      <c r="F73" s="18"/>
    </row>
    <row r="74" spans="2:6" ht="14.25">
      <c r="B74" s="18"/>
      <c r="C74" s="18"/>
      <c r="D74" s="18"/>
      <c r="E74" s="18"/>
      <c r="F74" s="18"/>
    </row>
    <row r="75" spans="2:6" ht="14.25">
      <c r="B75" s="18"/>
      <c r="C75" s="18"/>
      <c r="D75" s="18"/>
      <c r="E75" s="18"/>
      <c r="F75" s="18"/>
    </row>
    <row r="76" spans="2:6" ht="14.25">
      <c r="B76" s="18"/>
      <c r="C76" s="18"/>
      <c r="D76" s="18"/>
      <c r="E76" s="18"/>
      <c r="F76" s="18"/>
    </row>
    <row r="77" spans="2:6" ht="14.25">
      <c r="B77" s="18"/>
      <c r="C77" s="18"/>
      <c r="D77" s="18"/>
      <c r="E77" s="18"/>
      <c r="F77" s="18"/>
    </row>
    <row r="78" spans="2:6" ht="14.25">
      <c r="B78" s="18"/>
      <c r="C78" s="18"/>
      <c r="D78" s="18"/>
      <c r="E78" s="18"/>
      <c r="F78" s="18"/>
    </row>
    <row r="79" spans="2:6" ht="14.25">
      <c r="B79" s="18"/>
      <c r="C79" s="18"/>
      <c r="D79" s="18"/>
      <c r="E79" s="18"/>
      <c r="F79" s="18"/>
    </row>
    <row r="80" spans="2:6" ht="14.25">
      <c r="B80" s="18"/>
      <c r="C80" s="18"/>
      <c r="D80" s="18"/>
      <c r="E80" s="18"/>
      <c r="F80" s="18"/>
    </row>
    <row r="81" spans="2:6" ht="14.25">
      <c r="B81" s="18"/>
      <c r="C81" s="18"/>
      <c r="D81" s="18"/>
      <c r="E81" s="18"/>
      <c r="F81" s="18"/>
    </row>
    <row r="82" spans="2:6" ht="14.25">
      <c r="B82" s="18"/>
      <c r="C82" s="18"/>
      <c r="D82" s="18"/>
      <c r="E82" s="18"/>
      <c r="F82" s="18"/>
    </row>
    <row r="83" spans="2:6" ht="14.25">
      <c r="B83" s="18"/>
      <c r="C83" s="18"/>
      <c r="D83" s="18"/>
      <c r="E83" s="18"/>
      <c r="F83" s="18"/>
    </row>
    <row r="84" spans="2:6" ht="14.25">
      <c r="B84" s="18"/>
      <c r="C84" s="18"/>
      <c r="D84" s="18"/>
      <c r="E84" s="18"/>
      <c r="F84" s="18"/>
    </row>
    <row r="85" spans="2:6" ht="14.25">
      <c r="B85" s="18"/>
      <c r="C85" s="18"/>
      <c r="D85" s="18"/>
      <c r="E85" s="18"/>
      <c r="F85" s="18"/>
    </row>
    <row r="86" spans="2:6" ht="14.25">
      <c r="B86" s="18"/>
      <c r="C86" s="18"/>
      <c r="D86" s="18"/>
      <c r="E86" s="18"/>
      <c r="F86" s="18"/>
    </row>
    <row r="87" spans="2:6" ht="14.25">
      <c r="B87" s="18"/>
      <c r="C87" s="18"/>
      <c r="D87" s="18"/>
      <c r="E87" s="18"/>
      <c r="F87" s="18"/>
    </row>
    <row r="88" spans="2:6" ht="14.25">
      <c r="B88" s="18"/>
      <c r="C88" s="18"/>
      <c r="D88" s="18"/>
      <c r="E88" s="18"/>
      <c r="F88" s="18"/>
    </row>
    <row r="89" spans="2:6" ht="14.25">
      <c r="B89" s="18"/>
      <c r="C89" s="18"/>
      <c r="D89" s="18"/>
      <c r="E89" s="18"/>
      <c r="F89" s="18"/>
    </row>
    <row r="90" spans="2:6" ht="14.25">
      <c r="B90" s="18"/>
      <c r="C90" s="18"/>
      <c r="D90" s="18"/>
      <c r="E90" s="18"/>
      <c r="F90" s="18"/>
    </row>
    <row r="91" spans="2:6" ht="14.25">
      <c r="B91" s="18"/>
      <c r="C91" s="18"/>
      <c r="D91" s="18"/>
      <c r="E91" s="18"/>
      <c r="F91" s="18"/>
    </row>
  </sheetData>
  <printOptions/>
  <pageMargins left="0.5" right="0.5" top="0.5" bottom="0.5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