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390" windowHeight="4830" firstSheet="1" activeTab="2"/>
  </bookViews>
  <sheets>
    <sheet name="Sheet4" sheetId="1" r:id="rId1"/>
    <sheet name="Income" sheetId="2" r:id="rId2"/>
    <sheet name="Cashflow" sheetId="3" r:id="rId3"/>
    <sheet name="BS" sheetId="4" r:id="rId4"/>
    <sheet name="Equity" sheetId="5" r:id="rId5"/>
  </sheets>
  <definedNames>
    <definedName name="_xlnm.Print_Area" localSheetId="3">'BS'!$A$1:$H$43</definedName>
    <definedName name="_xlnm.Print_Area" localSheetId="2">'Cashflow'!$A$1:$G$53</definedName>
    <definedName name="_xlnm.Print_Area" localSheetId="4">'Equity'!$A$1:$F$48</definedName>
    <definedName name="_xlnm.Print_Area" localSheetId="1">'Income'!$A$1:$G$41</definedName>
    <definedName name="_xlnm.Print_Area">'Cashflow'!$A$3:$F$37</definedName>
  </definedNames>
  <calcPr fullCalcOnLoad="1"/>
</workbook>
</file>

<file path=xl/sharedStrings.xml><?xml version="1.0" encoding="utf-8"?>
<sst xmlns="http://schemas.openxmlformats.org/spreadsheetml/2006/main" count="172" uniqueCount="114">
  <si>
    <t>Condensed Consolidated Cash Flow Statements</t>
  </si>
  <si>
    <t>Cash &amp; Cash Equivalents at end of year</t>
  </si>
  <si>
    <t>ended</t>
  </si>
  <si>
    <t xml:space="preserve"> </t>
  </si>
  <si>
    <t>Balance at</t>
  </si>
  <si>
    <t>beginning of year</t>
  </si>
  <si>
    <t>Movements during</t>
  </si>
  <si>
    <t>the period (cumulative)</t>
  </si>
  <si>
    <t>Dividend</t>
  </si>
  <si>
    <t>Balance at end</t>
  </si>
  <si>
    <t>of period</t>
  </si>
  <si>
    <t>Condensed Consolidated Statements of Changes in Equity</t>
  </si>
  <si>
    <t>Capital</t>
  </si>
  <si>
    <t>Retained</t>
  </si>
  <si>
    <t>Profits</t>
  </si>
  <si>
    <t>Total</t>
  </si>
  <si>
    <t>SEACERA TILES BERHAD (163751-H)</t>
  </si>
  <si>
    <t>(The Condensed Consolidated Cash Flow Statement should be read in conjunction with</t>
  </si>
  <si>
    <t xml:space="preserve">Share </t>
  </si>
  <si>
    <t>(The Condensed Consolidated Statements of Changes in Equity should be read in</t>
  </si>
  <si>
    <t>QUARTERLY REPORTS</t>
  </si>
  <si>
    <t>Condensed Consolidated Balance Sheets</t>
  </si>
  <si>
    <t>As at 31</t>
  </si>
  <si>
    <t>Dec 2001</t>
  </si>
  <si>
    <t>Property, Plant &amp; Equipment</t>
  </si>
  <si>
    <t>Investments in Associate and Joint Ventures</t>
  </si>
  <si>
    <t>Current Assets</t>
  </si>
  <si>
    <t>Inventories</t>
  </si>
  <si>
    <t>Trade Receivables</t>
  </si>
  <si>
    <t>Other Debtors</t>
  </si>
  <si>
    <t>Tax Recoverable</t>
  </si>
  <si>
    <t>Cash &amp; Cash Equivalents</t>
  </si>
  <si>
    <t>Current Liabilities</t>
  </si>
  <si>
    <t>Trade &amp; Other Creditors</t>
  </si>
  <si>
    <t>Overdraft &amp; Short Term Borrowings</t>
  </si>
  <si>
    <t>Taxation</t>
  </si>
  <si>
    <t>Proposed Dividend</t>
  </si>
  <si>
    <t>Net Current Assets</t>
  </si>
  <si>
    <t>Share Capital</t>
  </si>
  <si>
    <t>Reserves</t>
  </si>
  <si>
    <t>Shareholders' Fund</t>
  </si>
  <si>
    <t>Long Term Liabilities</t>
  </si>
  <si>
    <t>Borrowings</t>
  </si>
  <si>
    <t>Other Deferred Liabilities</t>
  </si>
  <si>
    <t xml:space="preserve">(The Condensed Consolidated Balance Sheet should be read in conjunction </t>
  </si>
  <si>
    <t xml:space="preserve"> with the Annual Financial Report for the year ended 31 December 2001.)</t>
  </si>
  <si>
    <t>Condensed Consolidated Income Statements</t>
  </si>
  <si>
    <t xml:space="preserve">Current </t>
  </si>
  <si>
    <t>qtr ended</t>
  </si>
  <si>
    <t>Comparative</t>
  </si>
  <si>
    <t>cumulative</t>
  </si>
  <si>
    <t>to date</t>
  </si>
  <si>
    <t>Revenue</t>
  </si>
  <si>
    <t>Operating Expenses</t>
  </si>
  <si>
    <t>Profit from Operations</t>
  </si>
  <si>
    <t>Investing Results</t>
  </si>
  <si>
    <t>Other Operating Income</t>
  </si>
  <si>
    <t>Finance Costs</t>
  </si>
  <si>
    <t>Profit before Tax</t>
  </si>
  <si>
    <t>Minority Interest</t>
  </si>
  <si>
    <t>Net Profit for the Period</t>
  </si>
  <si>
    <t>EPS</t>
  </si>
  <si>
    <t>-basic</t>
  </si>
  <si>
    <t>-diluted</t>
  </si>
  <si>
    <t xml:space="preserve"> the Annual Financial Report for the year ended 31 December 2001.)</t>
  </si>
  <si>
    <t>(RM '000)</t>
  </si>
  <si>
    <t>Profit after Tax</t>
  </si>
  <si>
    <t>(The Consolidated Income Statements should be read in conjunction with</t>
  </si>
  <si>
    <t>Share</t>
  </si>
  <si>
    <t>Premium</t>
  </si>
  <si>
    <t>Reserve on</t>
  </si>
  <si>
    <t>Consolidation</t>
  </si>
  <si>
    <t xml:space="preserve"> conjunction with the Annual Financial Report for the year ended 31 December 2001.) </t>
  </si>
  <si>
    <t>For the quarter ended 31 December 2002</t>
  </si>
  <si>
    <t xml:space="preserve">12 month </t>
  </si>
  <si>
    <t>Dec 2002</t>
  </si>
  <si>
    <t>31 Dec</t>
  </si>
  <si>
    <t>12 month</t>
  </si>
  <si>
    <t>ended 31 Dec 2002</t>
  </si>
  <si>
    <t>4th quarter</t>
  </si>
  <si>
    <t>ended 31 Dec 2001</t>
  </si>
  <si>
    <t>Profit before tax</t>
  </si>
  <si>
    <t>Cash inflows from operations</t>
  </si>
  <si>
    <t>Tax paid</t>
  </si>
  <si>
    <t>Net cash inflows from operating activities</t>
  </si>
  <si>
    <t>Dividend paid</t>
  </si>
  <si>
    <t>Minorities Interest</t>
  </si>
  <si>
    <t>Intangible Assets</t>
  </si>
  <si>
    <t>Adjustment for non-cash flow :-</t>
  </si>
  <si>
    <t>Non-cash items</t>
  </si>
  <si>
    <t>Non-operating items</t>
  </si>
  <si>
    <t>Operating profit before changes in working capital</t>
  </si>
  <si>
    <t>Changes in working capital :-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</si>
  <si>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</si>
  <si>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</si>
  <si>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</si>
  <si>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</si>
  <si>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</si>
  <si>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Financiang Acitivities</t>
  </si>
  <si>
    <t>Bank borrowings</t>
  </si>
  <si>
    <t>Net Change in Cash &amp; Cash Equivalents</t>
  </si>
  <si>
    <t>Cash &amp; Cash Equivalents at beginning of year</t>
  </si>
  <si>
    <t>Dividend Paid</t>
  </si>
  <si>
    <t>-prior year adjustment</t>
  </si>
  <si>
    <t>-as restated</t>
  </si>
  <si>
    <t>-beginning of year</t>
  </si>
  <si>
    <t>The Company has now changed this accounting policy to recognise dividends in</t>
  </si>
  <si>
    <t xml:space="preserve">Shareholders' equity in the year in which the obligation to pay is established in </t>
  </si>
  <si>
    <t>accordance with MASB Standard 19.</t>
  </si>
  <si>
    <t>In previous years, dividends were accrued as a liability when proposed by directors.</t>
  </si>
  <si>
    <t>Cash and bank balances</t>
  </si>
  <si>
    <t>Total cash and cash equivalents</t>
  </si>
  <si>
    <t>RM</t>
  </si>
  <si>
    <t>Bank overdraft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</si>
</sst>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[$$-C09]#,##0;[Red]\-[$$-C09]#,##0"/>
    <numFmt numFmtId="166" formatCode="0_);\(0\)"/>
    <numFmt numFmtId="167" formatCode="#,##0.0_);\(#,##0.0\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24"/>
      </left>
      <right>
        <color indexed="24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3" xfId="0" applyNumberFormat="1" applyBorder="1" applyAlignment="1">
      <alignment/>
    </xf>
    <xf numFmtId="39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1" xfId="0" applyNumberFormat="1" applyFont="1" applyAlignment="1">
      <alignment/>
    </xf>
    <xf numFmtId="37" fontId="0" fillId="0" borderId="0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 quotePrefix="1">
      <alignment horizontal="right"/>
    </xf>
    <xf numFmtId="16" fontId="0" fillId="0" borderId="0" xfId="0" applyNumberFormat="1" applyAlignment="1" quotePrefix="1">
      <alignment horizontal="right"/>
    </xf>
    <xf numFmtId="15" fontId="0" fillId="0" borderId="0" xfId="0" applyNumberFormat="1" applyAlignment="1" quotePrefix="1">
      <alignment horizontal="right"/>
    </xf>
    <xf numFmtId="15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0" xfId="0" applyNumberFormat="1" applyFont="1" applyAlignment="1" quotePrefix="1">
      <alignment/>
    </xf>
    <xf numFmtId="37" fontId="0" fillId="0" borderId="0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="75" zoomScaleNormal="75" workbookViewId="0" topLeftCell="A25">
      <selection activeCell="C35" sqref="C35"/>
    </sheetView>
  </sheetViews>
  <sheetFormatPr defaultColWidth="8.88671875" defaultRowHeight="15"/>
  <cols>
    <col min="4" max="7" width="11.77734375" style="0" customWidth="1"/>
  </cols>
  <sheetData>
    <row r="1" ht="15">
      <c r="A1" t="s">
        <v>16</v>
      </c>
    </row>
    <row r="3" spans="1:4" ht="15">
      <c r="A3" s="38" t="s">
        <v>46</v>
      </c>
      <c r="B3" s="38"/>
      <c r="C3" s="38"/>
      <c r="D3" s="38"/>
    </row>
    <row r="4" spans="1:4" ht="15">
      <c r="A4" s="38" t="s">
        <v>73</v>
      </c>
      <c r="B4" s="38"/>
      <c r="C4" s="38"/>
      <c r="D4" s="38"/>
    </row>
    <row r="6" spans="4:7" ht="15">
      <c r="D6" s="17">
        <v>2002</v>
      </c>
      <c r="E6" s="17">
        <v>2001</v>
      </c>
      <c r="F6" s="17">
        <v>2002</v>
      </c>
      <c r="G6" s="17">
        <v>2001</v>
      </c>
    </row>
    <row r="7" spans="4:7" ht="15">
      <c r="D7" s="17" t="s">
        <v>47</v>
      </c>
      <c r="E7" s="17" t="s">
        <v>49</v>
      </c>
      <c r="F7" s="17" t="s">
        <v>77</v>
      </c>
      <c r="G7" s="39" t="s">
        <v>77</v>
      </c>
    </row>
    <row r="8" spans="4:7" ht="15">
      <c r="D8" s="17" t="s">
        <v>48</v>
      </c>
      <c r="E8" s="17" t="s">
        <v>48</v>
      </c>
      <c r="F8" s="17" t="s">
        <v>50</v>
      </c>
      <c r="G8" s="17" t="s">
        <v>50</v>
      </c>
    </row>
    <row r="9" spans="4:7" ht="15">
      <c r="D9" s="40" t="s">
        <v>76</v>
      </c>
      <c r="E9" s="40" t="s">
        <v>76</v>
      </c>
      <c r="F9" s="17" t="s">
        <v>51</v>
      </c>
      <c r="G9" s="17" t="s">
        <v>51</v>
      </c>
    </row>
    <row r="10" spans="4:7" ht="15">
      <c r="D10" s="17" t="s">
        <v>65</v>
      </c>
      <c r="E10" s="17" t="s">
        <v>65</v>
      </c>
      <c r="F10" s="17" t="s">
        <v>65</v>
      </c>
      <c r="G10" s="17" t="s">
        <v>65</v>
      </c>
    </row>
    <row r="11" spans="4:7" ht="15">
      <c r="D11" s="18"/>
      <c r="E11" s="18"/>
      <c r="F11" s="18"/>
      <c r="G11" s="18"/>
    </row>
    <row r="12" spans="1:7" ht="15">
      <c r="A12" t="s">
        <v>52</v>
      </c>
      <c r="D12" s="18">
        <f>9105+2302</f>
        <v>11407</v>
      </c>
      <c r="E12" s="18">
        <v>13741</v>
      </c>
      <c r="F12" s="18">
        <f>38625+2302</f>
        <v>40927</v>
      </c>
      <c r="G12" s="18">
        <v>43980</v>
      </c>
    </row>
    <row r="13" spans="4:7" ht="15">
      <c r="D13" s="18"/>
      <c r="E13" s="18"/>
      <c r="F13" s="18"/>
      <c r="G13" s="18"/>
    </row>
    <row r="14" spans="1:7" ht="15">
      <c r="A14" t="s">
        <v>53</v>
      </c>
      <c r="D14" s="18">
        <f>-7745-1769-38-8</f>
        <v>-9560</v>
      </c>
      <c r="E14" s="18">
        <v>-11330</v>
      </c>
      <c r="F14" s="18">
        <f>-33585-1769-8-38</f>
        <v>-35400</v>
      </c>
      <c r="G14" s="18">
        <v>-36642</v>
      </c>
    </row>
    <row r="15" spans="4:7" ht="15">
      <c r="D15" s="18"/>
      <c r="E15" s="18"/>
      <c r="F15" s="18"/>
      <c r="G15" s="18"/>
    </row>
    <row r="16" spans="1:7" ht="15">
      <c r="A16" t="s">
        <v>56</v>
      </c>
      <c r="D16" s="18">
        <v>322</v>
      </c>
      <c r="E16" s="18">
        <v>245</v>
      </c>
      <c r="F16" s="18">
        <v>413</v>
      </c>
      <c r="G16" s="18">
        <v>246</v>
      </c>
    </row>
    <row r="17" spans="4:7" ht="15">
      <c r="D17" s="18"/>
      <c r="E17" s="18"/>
      <c r="F17" s="18"/>
      <c r="G17" s="18"/>
    </row>
    <row r="18" spans="1:7" ht="15">
      <c r="A18" t="s">
        <v>54</v>
      </c>
      <c r="D18" s="18">
        <f>SUM(D12:D17)</f>
        <v>2169</v>
      </c>
      <c r="E18" s="18">
        <f>SUM(E12:E17)</f>
        <v>2656</v>
      </c>
      <c r="F18" s="18">
        <f>SUM(F12:F17)</f>
        <v>5940</v>
      </c>
      <c r="G18" s="18">
        <f>SUM(G12:G17)</f>
        <v>7584</v>
      </c>
    </row>
    <row r="19" spans="4:7" ht="15">
      <c r="D19" s="18"/>
      <c r="E19" s="18"/>
      <c r="F19" s="18"/>
      <c r="G19" s="18"/>
    </row>
    <row r="20" spans="1:7" ht="15">
      <c r="A20" t="s">
        <v>57</v>
      </c>
      <c r="D20" s="18">
        <f>-225-12</f>
        <v>-237</v>
      </c>
      <c r="E20" s="18">
        <v>-129</v>
      </c>
      <c r="F20" s="18">
        <f>-596-12</f>
        <v>-608</v>
      </c>
      <c r="G20" s="18">
        <v>-550</v>
      </c>
    </row>
    <row r="21" spans="4:7" ht="15">
      <c r="D21" s="18"/>
      <c r="E21" s="18"/>
      <c r="F21" s="18"/>
      <c r="G21" s="18"/>
    </row>
    <row r="22" spans="1:7" ht="15">
      <c r="A22" t="s">
        <v>55</v>
      </c>
      <c r="D22" s="19">
        <v>0</v>
      </c>
      <c r="E22" s="19">
        <v>0</v>
      </c>
      <c r="F22" s="19">
        <v>0</v>
      </c>
      <c r="G22" s="19">
        <v>0</v>
      </c>
    </row>
    <row r="23" spans="4:7" ht="15">
      <c r="D23" s="20"/>
      <c r="E23" s="18"/>
      <c r="F23" s="18"/>
      <c r="G23" s="18"/>
    </row>
    <row r="24" spans="1:7" ht="15">
      <c r="A24" t="s">
        <v>58</v>
      </c>
      <c r="D24" s="18">
        <f>SUM(D18:D23)</f>
        <v>1932</v>
      </c>
      <c r="E24" s="18">
        <f>SUM(E18:E23)</f>
        <v>2527</v>
      </c>
      <c r="F24" s="18">
        <f>SUM(F18:F23)</f>
        <v>5332</v>
      </c>
      <c r="G24" s="18">
        <f>SUM(G18:G23)</f>
        <v>7034</v>
      </c>
    </row>
    <row r="25" spans="4:7" ht="15">
      <c r="D25" s="18"/>
      <c r="E25" s="18"/>
      <c r="F25" s="18"/>
      <c r="G25" s="18"/>
    </row>
    <row r="26" spans="1:7" ht="15">
      <c r="A26" t="s">
        <v>35</v>
      </c>
      <c r="D26" s="19">
        <f>-411-158</f>
        <v>-569</v>
      </c>
      <c r="E26" s="19">
        <v>-993</v>
      </c>
      <c r="F26" s="19">
        <v>-1518</v>
      </c>
      <c r="G26" s="19">
        <v>-2209</v>
      </c>
    </row>
    <row r="27" spans="4:7" ht="15">
      <c r="D27" s="20" t="s">
        <v>3</v>
      </c>
      <c r="E27" s="20"/>
      <c r="F27" s="20"/>
      <c r="G27" s="20"/>
    </row>
    <row r="28" spans="1:7" ht="15">
      <c r="A28" t="s">
        <v>66</v>
      </c>
      <c r="D28" s="20">
        <f>SUM(D23:D26)</f>
        <v>1363</v>
      </c>
      <c r="E28" s="20">
        <f>SUM(E23:E26)</f>
        <v>1534</v>
      </c>
      <c r="F28" s="20">
        <f>SUM(F23:F26)</f>
        <v>3814</v>
      </c>
      <c r="G28" s="20">
        <f>SUM(G23:G26)</f>
        <v>4825</v>
      </c>
    </row>
    <row r="29" spans="4:7" ht="15">
      <c r="D29" s="18"/>
      <c r="E29" s="18"/>
      <c r="F29" s="18"/>
      <c r="G29" s="18"/>
    </row>
    <row r="30" spans="1:7" ht="15">
      <c r="A30" t="s">
        <v>59</v>
      </c>
      <c r="D30" s="19">
        <v>-73</v>
      </c>
      <c r="E30" s="19">
        <v>0</v>
      </c>
      <c r="F30" s="19">
        <v>-73</v>
      </c>
      <c r="G30" s="19">
        <v>0</v>
      </c>
    </row>
    <row r="31" spans="4:7" ht="15">
      <c r="D31" s="18"/>
      <c r="E31" s="18"/>
      <c r="F31" s="18"/>
      <c r="G31" s="18"/>
    </row>
    <row r="32" spans="1:7" ht="15">
      <c r="A32" t="s">
        <v>60</v>
      </c>
      <c r="D32" s="18">
        <f>SUM(D27:D31)</f>
        <v>1290</v>
      </c>
      <c r="E32" s="18">
        <f>SUM(E27:E31)</f>
        <v>1534</v>
      </c>
      <c r="F32" s="18">
        <f>SUM(F27:F31)</f>
        <v>3741</v>
      </c>
      <c r="G32" s="18">
        <f>SUM(G27:G31)</f>
        <v>4825</v>
      </c>
    </row>
    <row r="33" spans="4:7" ht="15.75" thickBot="1">
      <c r="D33" s="21"/>
      <c r="E33" s="21"/>
      <c r="F33" s="21"/>
      <c r="G33" s="21"/>
    </row>
    <row r="34" spans="4:7" ht="15.75" thickTop="1">
      <c r="D34" s="20"/>
      <c r="E34" s="18"/>
      <c r="F34" s="18"/>
      <c r="G34" s="18"/>
    </row>
    <row r="35" spans="1:7" ht="15">
      <c r="A35" t="s">
        <v>61</v>
      </c>
      <c r="B35" s="14" t="s">
        <v>62</v>
      </c>
      <c r="D35" s="22">
        <f>D32/D47*100</f>
        <v>3.225080627015675</v>
      </c>
      <c r="E35" s="22">
        <v>3.84</v>
      </c>
      <c r="F35" s="22">
        <f>F32/F47*100</f>
        <v>9.352733818345458</v>
      </c>
      <c r="G35" s="22">
        <v>12.06</v>
      </c>
    </row>
    <row r="36" spans="4:7" ht="15">
      <c r="D36" s="22"/>
      <c r="E36" s="22"/>
      <c r="F36" s="22"/>
      <c r="G36" s="22"/>
    </row>
    <row r="37" spans="2:7" ht="15">
      <c r="B37" s="14" t="s">
        <v>63</v>
      </c>
      <c r="D37" s="22">
        <f>+D35</f>
        <v>3.225080627015675</v>
      </c>
      <c r="E37" s="22">
        <v>3.84</v>
      </c>
      <c r="F37" s="22">
        <f>+F35</f>
        <v>9.352733818345458</v>
      </c>
      <c r="G37" s="22">
        <v>12.06</v>
      </c>
    </row>
    <row r="38" spans="4:7" ht="15">
      <c r="D38" s="18"/>
      <c r="E38" s="18"/>
      <c r="F38" s="18"/>
      <c r="G38" s="18"/>
    </row>
    <row r="39" spans="1:6" ht="15">
      <c r="A39" s="14" t="s">
        <v>67</v>
      </c>
      <c r="D39" s="18"/>
      <c r="E39" s="18"/>
      <c r="F39" s="18"/>
    </row>
    <row r="40" spans="1:7" ht="15">
      <c r="A40" t="s">
        <v>64</v>
      </c>
      <c r="D40" s="18"/>
      <c r="E40" s="18"/>
      <c r="F40" s="18"/>
      <c r="G40" s="18"/>
    </row>
    <row r="41" spans="4:7" ht="15">
      <c r="D41" s="18"/>
      <c r="E41" s="18"/>
      <c r="F41" s="18"/>
      <c r="G41" s="18"/>
    </row>
    <row r="42" spans="4:7" ht="15">
      <c r="D42" s="18"/>
      <c r="E42" s="18"/>
      <c r="F42" s="18"/>
      <c r="G42" s="18"/>
    </row>
    <row r="43" spans="4:7" ht="15">
      <c r="D43" s="18"/>
      <c r="E43" s="18"/>
      <c r="F43" s="18"/>
      <c r="G43" s="18"/>
    </row>
    <row r="44" spans="4:7" ht="15">
      <c r="D44" s="18"/>
      <c r="E44" s="18"/>
      <c r="F44" s="18"/>
      <c r="G44" s="18"/>
    </row>
    <row r="45" spans="4:7" ht="15">
      <c r="D45" s="18"/>
      <c r="E45" s="18"/>
      <c r="F45" s="18"/>
      <c r="G45" s="18"/>
    </row>
    <row r="46" spans="4:7" ht="15">
      <c r="D46" s="18" t="s">
        <v>3</v>
      </c>
      <c r="E46" s="18"/>
      <c r="F46" s="18"/>
      <c r="G46" s="18"/>
    </row>
    <row r="47" spans="4:7" ht="15">
      <c r="D47" s="18">
        <v>39999</v>
      </c>
      <c r="E47" s="18"/>
      <c r="F47" s="18">
        <v>39999</v>
      </c>
      <c r="G47" s="18"/>
    </row>
    <row r="48" spans="4:7" ht="15">
      <c r="D48" s="18"/>
      <c r="E48" s="18"/>
      <c r="F48" s="18"/>
      <c r="G48" s="18"/>
    </row>
    <row r="49" spans="4:7" ht="15">
      <c r="D49" s="18"/>
      <c r="E49" s="18"/>
      <c r="F49" s="18"/>
      <c r="G49" s="18"/>
    </row>
    <row r="50" spans="4:7" ht="15">
      <c r="D50" s="18"/>
      <c r="E50" s="18"/>
      <c r="F50" s="18"/>
      <c r="G50" s="18"/>
    </row>
    <row r="51" spans="4:7" ht="15">
      <c r="D51" s="18"/>
      <c r="E51" s="18"/>
      <c r="F51" s="18"/>
      <c r="G51" s="18"/>
    </row>
    <row r="52" spans="4:7" ht="15">
      <c r="D52" s="18"/>
      <c r="E52" s="18"/>
      <c r="F52" s="18"/>
      <c r="G52" s="18"/>
    </row>
    <row r="53" spans="4:7" ht="15">
      <c r="D53" s="18"/>
      <c r="E53" s="18"/>
      <c r="F53" s="18"/>
      <c r="G53" s="18"/>
    </row>
    <row r="54" spans="4:7" ht="15">
      <c r="D54" s="18"/>
      <c r="E54" s="18"/>
      <c r="F54" s="18"/>
      <c r="G54" s="18"/>
    </row>
    <row r="55" spans="4:7" ht="15">
      <c r="D55" s="18"/>
      <c r="E55" s="18"/>
      <c r="F55" s="18"/>
      <c r="G55" s="18"/>
    </row>
    <row r="56" spans="4:7" ht="15">
      <c r="D56" s="18"/>
      <c r="E56" s="18"/>
      <c r="F56" s="18"/>
      <c r="G56" s="18"/>
    </row>
    <row r="57" spans="4:7" ht="15">
      <c r="D57" s="18"/>
      <c r="E57" s="18"/>
      <c r="F57" s="18"/>
      <c r="G57" s="18"/>
    </row>
    <row r="58" spans="4:7" ht="15">
      <c r="D58" s="18"/>
      <c r="E58" s="18"/>
      <c r="F58" s="18"/>
      <c r="G58" s="18"/>
    </row>
    <row r="59" spans="4:7" ht="15">
      <c r="D59" s="18"/>
      <c r="E59" s="18"/>
      <c r="F59" s="18"/>
      <c r="G59" s="18"/>
    </row>
    <row r="60" spans="4:7" ht="15">
      <c r="D60" s="18"/>
      <c r="E60" s="18"/>
      <c r="F60" s="18"/>
      <c r="G60" s="18"/>
    </row>
    <row r="61" spans="4:7" ht="15">
      <c r="D61" s="18"/>
      <c r="E61" s="18"/>
      <c r="F61" s="18"/>
      <c r="G61" s="18"/>
    </row>
    <row r="62" spans="4:7" ht="15">
      <c r="D62" s="18"/>
      <c r="E62" s="18"/>
      <c r="F62" s="18"/>
      <c r="G62" s="18"/>
    </row>
    <row r="63" spans="4:7" ht="15">
      <c r="D63" s="18"/>
      <c r="E63" s="18"/>
      <c r="F63" s="18"/>
      <c r="G63" s="18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tabSelected="1" showOutlineSymbols="0" zoomScale="75" zoomScaleNormal="75" workbookViewId="0" topLeftCell="A45">
      <selection activeCell="A48" sqref="A48"/>
    </sheetView>
  </sheetViews>
  <sheetFormatPr defaultColWidth="8.88671875" defaultRowHeight="15"/>
  <cols>
    <col min="1" max="1" width="3.6640625" style="3" customWidth="1"/>
    <col min="2" max="2" width="37.6640625" style="3" customWidth="1"/>
    <col min="3" max="3" width="9.5546875" style="3" customWidth="1"/>
    <col min="4" max="4" width="9.6640625" style="3" customWidth="1"/>
    <col min="5" max="5" width="2.6640625" style="3" customWidth="1"/>
    <col min="6" max="6" width="9.6640625" style="3" customWidth="1"/>
    <col min="7" max="7" width="2.77734375" style="3" customWidth="1"/>
    <col min="8" max="16384" width="9.6640625" style="3" customWidth="1"/>
  </cols>
  <sheetData>
    <row r="1" spans="1:6" ht="15.75">
      <c r="A1" s="3" t="s">
        <v>16</v>
      </c>
      <c r="F1" s="12" t="s">
        <v>3</v>
      </c>
    </row>
    <row r="2" spans="5:6" ht="15.75">
      <c r="E2" s="12" t="s">
        <v>3</v>
      </c>
      <c r="F2" s="3" t="s">
        <v>3</v>
      </c>
    </row>
    <row r="3" spans="1:4" ht="15">
      <c r="A3" s="2" t="s">
        <v>0</v>
      </c>
      <c r="D3" s="3" t="s">
        <v>3</v>
      </c>
    </row>
    <row r="4" ht="15">
      <c r="A4" s="2" t="s">
        <v>73</v>
      </c>
    </row>
    <row r="5" spans="4:6" ht="15">
      <c r="D5" s="23">
        <v>2002</v>
      </c>
      <c r="E5" s="23"/>
      <c r="F5" s="23">
        <v>2001</v>
      </c>
    </row>
    <row r="6" spans="4:6" ht="15">
      <c r="D6" s="23" t="s">
        <v>74</v>
      </c>
      <c r="E6" s="23"/>
      <c r="F6" s="23" t="s">
        <v>74</v>
      </c>
    </row>
    <row r="7" spans="4:6" ht="15">
      <c r="D7" s="23" t="s">
        <v>2</v>
      </c>
      <c r="E7" s="23"/>
      <c r="F7" s="23" t="s">
        <v>2</v>
      </c>
    </row>
    <row r="8" spans="4:6" ht="15">
      <c r="D8" s="43">
        <v>37986</v>
      </c>
      <c r="E8" s="23"/>
      <c r="F8" s="43">
        <v>37986</v>
      </c>
    </row>
    <row r="9" spans="4:6" ht="15">
      <c r="D9" s="23" t="s">
        <v>65</v>
      </c>
      <c r="E9" s="23"/>
      <c r="F9" s="23" t="s">
        <v>65</v>
      </c>
    </row>
    <row r="10" spans="1:6" ht="15">
      <c r="A10" s="3" t="s">
        <v>81</v>
      </c>
      <c r="D10" s="24">
        <f>5378-8-38</f>
        <v>5332</v>
      </c>
      <c r="E10" s="24"/>
      <c r="F10" s="24">
        <v>7035</v>
      </c>
    </row>
    <row r="11" spans="1:6" ht="15">
      <c r="A11" s="5"/>
      <c r="D11" s="24"/>
      <c r="E11" s="24"/>
      <c r="F11" s="24"/>
    </row>
    <row r="12" spans="1:6" ht="15">
      <c r="A12" s="3" t="s">
        <v>88</v>
      </c>
      <c r="D12" s="24" t="s">
        <v>3</v>
      </c>
      <c r="E12" s="24"/>
      <c r="F12" s="24"/>
    </row>
    <row r="13" spans="2:6" ht="15">
      <c r="B13" s="3" t="s">
        <v>89</v>
      </c>
      <c r="D13" s="24">
        <v>2713</v>
      </c>
      <c r="E13" s="24"/>
      <c r="F13" s="24">
        <v>2791</v>
      </c>
    </row>
    <row r="14" spans="2:6" ht="15">
      <c r="B14" s="3" t="s">
        <v>90</v>
      </c>
      <c r="D14" s="24">
        <v>-91</v>
      </c>
      <c r="E14" s="24"/>
      <c r="F14" s="24">
        <v>-182</v>
      </c>
    </row>
    <row r="15" spans="4:6" ht="15">
      <c r="D15" s="25"/>
      <c r="E15" s="24"/>
      <c r="F15" s="25"/>
    </row>
    <row r="16" spans="1:6" ht="15">
      <c r="A16" s="3" t="s">
        <v>91</v>
      </c>
      <c r="D16" s="24">
        <f>SUM(D10:D14)</f>
        <v>7954</v>
      </c>
      <c r="E16" s="24"/>
      <c r="F16" s="24">
        <f>SUM(F10:F14)</f>
        <v>9644</v>
      </c>
    </row>
    <row r="17" spans="4:6" ht="15">
      <c r="D17" s="24"/>
      <c r="E17" s="24"/>
      <c r="F17" s="24"/>
    </row>
    <row r="18" spans="1:6" ht="15">
      <c r="A18" s="3" t="s">
        <v>92</v>
      </c>
      <c r="D18" s="24"/>
      <c r="E18" s="24"/>
      <c r="F18" s="24"/>
    </row>
    <row r="19" spans="1:6" ht="15">
      <c r="A19" s="3" t="s">
        <v>3</v>
      </c>
      <c r="B19" s="3" t="s">
        <v>93</v>
      </c>
      <c r="D19" s="24">
        <f>-586+8</f>
        <v>-578</v>
      </c>
      <c r="E19" s="24"/>
      <c r="F19" s="24">
        <v>-2085</v>
      </c>
    </row>
    <row r="20" spans="2:6" ht="15">
      <c r="B20" s="3" t="s">
        <v>94</v>
      </c>
      <c r="D20" s="24">
        <v>385</v>
      </c>
      <c r="E20" s="24"/>
      <c r="F20" s="24">
        <v>326</v>
      </c>
    </row>
    <row r="21" spans="4:6" ht="15">
      <c r="D21" s="25"/>
      <c r="E21" s="25"/>
      <c r="F21" s="25" t="s">
        <v>3</v>
      </c>
    </row>
    <row r="22" spans="1:6" ht="15">
      <c r="A22" s="3" t="s">
        <v>82</v>
      </c>
      <c r="D22" s="24">
        <f>SUM(D16:D20)</f>
        <v>7761</v>
      </c>
      <c r="E22" s="24"/>
      <c r="F22" s="24">
        <f>SUM(F16:F20)</f>
        <v>7885</v>
      </c>
    </row>
    <row r="23" spans="2:6" ht="15">
      <c r="B23" s="3" t="s">
        <v>83</v>
      </c>
      <c r="D23" s="24">
        <v>-1289</v>
      </c>
      <c r="E23" s="24"/>
      <c r="F23" s="24">
        <v>-895</v>
      </c>
    </row>
    <row r="24" spans="1:6" ht="15">
      <c r="A24" s="3" t="s">
        <v>84</v>
      </c>
      <c r="D24" s="44">
        <f>SUM(D22:D23)</f>
        <v>6472</v>
      </c>
      <c r="E24" s="24"/>
      <c r="F24" s="44">
        <f>SUM(F21:F23)</f>
        <v>6990</v>
      </c>
    </row>
    <row r="25" spans="4:6" ht="15">
      <c r="D25" s="24"/>
      <c r="E25" s="24"/>
      <c r="F25" s="24"/>
    </row>
    <row r="26" spans="1:6" ht="15">
      <c r="A26" s="3" t="s">
        <v>95</v>
      </c>
      <c r="D26" s="24"/>
      <c r="E26" s="24"/>
      <c r="F26" s="24"/>
    </row>
    <row r="27" spans="1:6" ht="15">
      <c r="A27" s="3" t="s">
        <v>3</v>
      </c>
      <c r="B27" s="3" t="s">
        <v>96</v>
      </c>
      <c r="D27" s="24">
        <v>-21336</v>
      </c>
      <c r="E27" s="24"/>
      <c r="F27" s="24">
        <v>0</v>
      </c>
    </row>
    <row r="28" spans="1:6" ht="15">
      <c r="A28" s="3" t="s">
        <v>3</v>
      </c>
      <c r="B28" s="3" t="s">
        <v>97</v>
      </c>
      <c r="D28" s="24">
        <v>-6470</v>
      </c>
      <c r="E28" s="24"/>
      <c r="F28" s="24">
        <v>-2881</v>
      </c>
    </row>
    <row r="29" spans="1:6" ht="15">
      <c r="A29" s="3" t="s">
        <v>3</v>
      </c>
      <c r="D29" s="24" t="s">
        <v>3</v>
      </c>
      <c r="E29" s="24"/>
      <c r="F29" s="24" t="s">
        <v>3</v>
      </c>
    </row>
    <row r="30" spans="1:8" ht="15">
      <c r="A30" s="3" t="s">
        <v>3</v>
      </c>
      <c r="D30" s="25">
        <f>SUM(D27:D29)</f>
        <v>-27806</v>
      </c>
      <c r="E30" s="24"/>
      <c r="F30" s="25">
        <f>SUM(F27:F29)</f>
        <v>-2881</v>
      </c>
      <c r="H30" s="3" t="s">
        <v>3</v>
      </c>
    </row>
    <row r="31" spans="4:6" ht="15">
      <c r="D31" s="25"/>
      <c r="E31" s="24"/>
      <c r="F31" s="25"/>
    </row>
    <row r="32" spans="1:6" ht="15">
      <c r="A32" s="3" t="s">
        <v>98</v>
      </c>
      <c r="D32" s="24" t="s">
        <v>3</v>
      </c>
      <c r="E32" s="24"/>
      <c r="F32" s="24" t="s">
        <v>3</v>
      </c>
    </row>
    <row r="33" spans="2:6" ht="15">
      <c r="B33" s="3" t="s">
        <v>3</v>
      </c>
      <c r="D33" s="24"/>
      <c r="E33" s="24"/>
      <c r="F33" s="24"/>
    </row>
    <row r="34" spans="1:6" ht="15">
      <c r="A34" s="3" t="s">
        <v>3</v>
      </c>
      <c r="B34" s="3" t="s">
        <v>99</v>
      </c>
      <c r="D34" s="24">
        <v>24942</v>
      </c>
      <c r="E34" s="24"/>
      <c r="F34" s="24">
        <v>231</v>
      </c>
    </row>
    <row r="35" spans="1:6" ht="15">
      <c r="A35" s="3" t="s">
        <v>3</v>
      </c>
      <c r="B35" s="3" t="s">
        <v>85</v>
      </c>
      <c r="D35" s="24">
        <v>-4000</v>
      </c>
      <c r="E35" s="24"/>
      <c r="F35" s="24">
        <v>-4000</v>
      </c>
    </row>
    <row r="36" spans="1:6" ht="15">
      <c r="A36" s="3" t="s">
        <v>1</v>
      </c>
      <c r="D36" s="25">
        <f>+D34+D35</f>
        <v>20942</v>
      </c>
      <c r="E36" s="24"/>
      <c r="F36" s="25">
        <f>+F34+F35</f>
        <v>-3769</v>
      </c>
    </row>
    <row r="37" spans="4:6" ht="15">
      <c r="D37" s="25" t="s">
        <v>3</v>
      </c>
      <c r="E37" s="24"/>
      <c r="F37" s="25"/>
    </row>
    <row r="38" spans="1:6" ht="15">
      <c r="A38" s="3" t="s">
        <v>100</v>
      </c>
      <c r="D38" s="4">
        <f>+D36+D30+D24</f>
        <v>-392</v>
      </c>
      <c r="E38" s="4"/>
      <c r="F38" s="4">
        <v>339</v>
      </c>
    </row>
    <row r="39" spans="4:6" ht="15">
      <c r="D39" s="4"/>
      <c r="E39" s="4"/>
      <c r="F39" s="4"/>
    </row>
    <row r="40" spans="1:6" ht="15">
      <c r="A40" s="3" t="s">
        <v>101</v>
      </c>
      <c r="D40" s="4">
        <v>2443</v>
      </c>
      <c r="E40" s="4"/>
      <c r="F40" s="4">
        <v>-86</v>
      </c>
    </row>
    <row r="41" spans="4:6" ht="15">
      <c r="D41" s="4"/>
      <c r="E41" s="4"/>
      <c r="F41" s="4"/>
    </row>
    <row r="42" spans="1:6" ht="15">
      <c r="A42" s="3" t="s">
        <v>1</v>
      </c>
      <c r="D42" s="46">
        <f>+D40+D38</f>
        <v>2051</v>
      </c>
      <c r="E42" s="4"/>
      <c r="F42" s="46">
        <f>+F40+F38</f>
        <v>253</v>
      </c>
    </row>
    <row r="43" spans="4:6" ht="15">
      <c r="D43" s="50"/>
      <c r="E43" s="4"/>
      <c r="F43" s="50"/>
    </row>
    <row r="44" spans="1:6" ht="15.75">
      <c r="A44" s="12" t="s">
        <v>31</v>
      </c>
      <c r="D44" s="53">
        <v>2002</v>
      </c>
      <c r="E44" s="4"/>
      <c r="F44" s="53">
        <v>2001</v>
      </c>
    </row>
    <row r="45" spans="4:6" ht="15">
      <c r="D45" s="53" t="s">
        <v>112</v>
      </c>
      <c r="E45" s="4"/>
      <c r="F45" s="53" t="s">
        <v>112</v>
      </c>
    </row>
    <row r="46" spans="1:6" ht="15">
      <c r="A46" s="3" t="s">
        <v>110</v>
      </c>
      <c r="D46" s="50">
        <v>3582</v>
      </c>
      <c r="E46" s="4"/>
      <c r="F46" s="50">
        <v>425</v>
      </c>
    </row>
    <row r="47" spans="1:6" ht="15">
      <c r="A47" s="3" t="s">
        <v>113</v>
      </c>
      <c r="D47" s="51">
        <v>-1531</v>
      </c>
      <c r="E47" s="4"/>
      <c r="F47" s="51">
        <v>-172</v>
      </c>
    </row>
    <row r="48" spans="4:6" ht="15">
      <c r="D48" s="50"/>
      <c r="E48" s="4"/>
      <c r="F48" s="50"/>
    </row>
    <row r="49" spans="1:6" ht="15.75" thickBot="1">
      <c r="A49" s="3" t="s">
        <v>111</v>
      </c>
      <c r="D49" s="52">
        <f>+D47+D46</f>
        <v>2051</v>
      </c>
      <c r="E49" s="4"/>
      <c r="F49" s="52">
        <f>+F47+F46</f>
        <v>253</v>
      </c>
    </row>
    <row r="50" spans="4:6" ht="15.75" thickTop="1">
      <c r="D50" s="50"/>
      <c r="E50" s="4"/>
      <c r="F50" s="50"/>
    </row>
    <row r="51" spans="1:6" ht="15">
      <c r="A51" s="3" t="s">
        <v>17</v>
      </c>
      <c r="D51" s="4"/>
      <c r="E51" s="4"/>
      <c r="F51" s="4"/>
    </row>
    <row r="52" spans="1:6" ht="15">
      <c r="A52" s="3" t="s">
        <v>64</v>
      </c>
      <c r="D52" s="4"/>
      <c r="E52" s="4"/>
      <c r="F52" s="4"/>
    </row>
    <row r="53" spans="4:6" ht="15">
      <c r="D53" s="4"/>
      <c r="E53" s="4"/>
      <c r="F53" s="4"/>
    </row>
    <row r="54" spans="4:6" ht="15">
      <c r="D54" s="4"/>
      <c r="E54" s="4"/>
      <c r="F54" s="4"/>
    </row>
    <row r="55" spans="4:6" ht="15">
      <c r="D55" s="4"/>
      <c r="E55" s="4"/>
      <c r="F55" s="4"/>
    </row>
    <row r="56" spans="4:6" ht="15">
      <c r="D56" s="4"/>
      <c r="E56" s="4"/>
      <c r="F56" s="4"/>
    </row>
    <row r="57" spans="4:6" ht="15">
      <c r="D57" s="4"/>
      <c r="E57" s="4"/>
      <c r="F57" s="4"/>
    </row>
    <row r="58" spans="4:6" ht="15">
      <c r="D58" s="4"/>
      <c r="E58" s="4"/>
      <c r="F58" s="4"/>
    </row>
    <row r="59" spans="4:6" ht="15">
      <c r="D59" s="4"/>
      <c r="E59" s="4"/>
      <c r="F59" s="4"/>
    </row>
    <row r="60" spans="4:6" ht="15">
      <c r="D60" s="4"/>
      <c r="E60" s="4"/>
      <c r="F60" s="4"/>
    </row>
    <row r="61" spans="4:6" ht="15">
      <c r="D61" s="4"/>
      <c r="E61" s="4"/>
      <c r="F61" s="4"/>
    </row>
    <row r="62" spans="4:6" ht="15">
      <c r="D62" s="4"/>
      <c r="E62" s="4"/>
      <c r="F62" s="4"/>
    </row>
    <row r="63" spans="4:6" ht="15">
      <c r="D63" s="4"/>
      <c r="E63" s="4"/>
      <c r="F63" s="4"/>
    </row>
    <row r="64" spans="4:9" ht="15">
      <c r="D64" s="4"/>
      <c r="E64" s="4"/>
      <c r="F64" s="4"/>
      <c r="G64" s="1"/>
      <c r="H64" s="4"/>
      <c r="I64" s="4"/>
    </row>
    <row r="65" spans="4:7" ht="15">
      <c r="D65" s="4"/>
      <c r="E65" s="4"/>
      <c r="F65" s="4"/>
      <c r="G65" s="4"/>
    </row>
    <row r="66" spans="4:7" ht="15">
      <c r="D66" s="4"/>
      <c r="E66" s="4"/>
      <c r="F66" s="4"/>
      <c r="G66" s="4"/>
    </row>
    <row r="67" spans="1:6" ht="15">
      <c r="A67" s="1"/>
      <c r="D67" s="4"/>
      <c r="E67" s="4"/>
      <c r="F67" s="4"/>
    </row>
    <row r="68" spans="4:6" ht="15">
      <c r="D68" s="4"/>
      <c r="E68" s="4"/>
      <c r="F68" s="4"/>
    </row>
    <row r="69" spans="4:6" ht="15">
      <c r="D69" s="4"/>
      <c r="E69" s="4"/>
      <c r="F69" s="4"/>
    </row>
    <row r="70" spans="4:6" ht="15">
      <c r="D70" s="4"/>
      <c r="E70" s="4"/>
      <c r="F70" s="4"/>
    </row>
    <row r="71" spans="4:6" ht="15">
      <c r="D71" s="4"/>
      <c r="E71" s="4"/>
      <c r="F71" s="4"/>
    </row>
    <row r="72" spans="4:6" ht="15">
      <c r="D72" s="4"/>
      <c r="E72" s="4"/>
      <c r="F72" s="4"/>
    </row>
    <row r="73" spans="4:6" ht="15">
      <c r="D73" s="4"/>
      <c r="E73" s="4"/>
      <c r="F73" s="4"/>
    </row>
    <row r="74" spans="4:6" ht="15">
      <c r="D74" s="4"/>
      <c r="E74" s="4"/>
      <c r="F74" s="4"/>
    </row>
    <row r="75" spans="4:6" ht="15">
      <c r="D75" s="4"/>
      <c r="E75" s="4"/>
      <c r="F75" s="4"/>
    </row>
    <row r="76" spans="4:6" ht="15">
      <c r="D76" s="4"/>
      <c r="E76" s="4"/>
      <c r="F76" s="4"/>
    </row>
    <row r="77" spans="4:6" ht="15">
      <c r="D77" s="4"/>
      <c r="E77" s="4"/>
      <c r="F77" s="4"/>
    </row>
    <row r="78" spans="4:6" ht="15">
      <c r="D78" s="4"/>
      <c r="E78" s="4"/>
      <c r="F78" s="4"/>
    </row>
    <row r="79" spans="4:6" ht="15">
      <c r="D79" s="4"/>
      <c r="E79" s="4"/>
      <c r="F79" s="4"/>
    </row>
    <row r="80" spans="4:6" ht="15">
      <c r="D80" s="4"/>
      <c r="E80" s="4"/>
      <c r="F80" s="4"/>
    </row>
    <row r="81" spans="4:6" ht="15">
      <c r="D81" s="4"/>
      <c r="E81" s="4"/>
      <c r="F81" s="4"/>
    </row>
    <row r="82" spans="4:6" ht="15">
      <c r="D82" s="4"/>
      <c r="E82" s="4"/>
      <c r="F82" s="4"/>
    </row>
    <row r="83" spans="4:6" ht="15">
      <c r="D83" s="4"/>
      <c r="E83" s="4"/>
      <c r="F83" s="4"/>
    </row>
    <row r="84" spans="4:6" ht="15">
      <c r="D84" s="4"/>
      <c r="E84" s="4"/>
      <c r="F84" s="4"/>
    </row>
    <row r="85" spans="4:6" ht="15">
      <c r="D85" s="4"/>
      <c r="E85" s="4"/>
      <c r="F85" s="4"/>
    </row>
    <row r="86" spans="4:6" ht="15">
      <c r="D86" s="4"/>
      <c r="E86" s="4"/>
      <c r="F86" s="4"/>
    </row>
    <row r="87" spans="4:6" ht="15">
      <c r="D87" s="4"/>
      <c r="E87" s="4"/>
      <c r="F87" s="4"/>
    </row>
    <row r="88" spans="4:6" ht="15">
      <c r="D88" s="4"/>
      <c r="E88" s="4"/>
      <c r="F88" s="4"/>
    </row>
    <row r="89" spans="4:6" ht="15">
      <c r="D89" s="4"/>
      <c r="E89" s="4"/>
      <c r="F89" s="4"/>
    </row>
    <row r="90" spans="4:6" ht="15">
      <c r="D90" s="4"/>
      <c r="E90" s="4"/>
      <c r="F90" s="4"/>
    </row>
    <row r="91" spans="4:6" ht="15">
      <c r="D91" s="4"/>
      <c r="E91" s="4"/>
      <c r="F91" s="4"/>
    </row>
    <row r="92" spans="4:6" ht="15">
      <c r="D92" s="4"/>
      <c r="E92" s="4"/>
      <c r="F92" s="4"/>
    </row>
    <row r="93" spans="4:6" ht="15">
      <c r="D93" s="4"/>
      <c r="E93" s="4"/>
      <c r="F93" s="4"/>
    </row>
    <row r="94" spans="4:6" ht="15">
      <c r="D94" s="4"/>
      <c r="E94" s="4"/>
      <c r="F94" s="4"/>
    </row>
    <row r="95" spans="4:6" ht="15">
      <c r="D95" s="4"/>
      <c r="E95" s="4"/>
      <c r="F95" s="4"/>
    </row>
    <row r="96" spans="4:6" ht="15">
      <c r="D96" s="4"/>
      <c r="E96" s="4"/>
      <c r="F96" s="4"/>
    </row>
  </sheetData>
  <printOptions/>
  <pageMargins left="0.5" right="0.5" top="0.5" bottom="0.5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="75" zoomScaleNormal="75" workbookViewId="0" topLeftCell="A27">
      <selection activeCell="E27" sqref="E27"/>
    </sheetView>
  </sheetViews>
  <sheetFormatPr defaultColWidth="8.88671875" defaultRowHeight="15"/>
  <cols>
    <col min="1" max="1" width="6.88671875" style="0" customWidth="1"/>
    <col min="4" max="4" width="12.88671875" style="0" customWidth="1"/>
    <col min="5" max="5" width="9.3359375" style="0" bestFit="1" customWidth="1"/>
    <col min="6" max="6" width="6.88671875" style="0" customWidth="1"/>
  </cols>
  <sheetData>
    <row r="1" ht="15">
      <c r="A1" t="s">
        <v>16</v>
      </c>
    </row>
    <row r="2" ht="15">
      <c r="A2" t="s">
        <v>20</v>
      </c>
    </row>
    <row r="3" spans="1:4" ht="15">
      <c r="A3" s="38" t="s">
        <v>21</v>
      </c>
      <c r="B3" s="38"/>
      <c r="C3" s="38"/>
      <c r="D3" s="38"/>
    </row>
    <row r="4" spans="5:7" ht="15">
      <c r="E4" s="17" t="s">
        <v>22</v>
      </c>
      <c r="F4" s="37"/>
      <c r="G4" s="17" t="s">
        <v>22</v>
      </c>
    </row>
    <row r="5" spans="5:7" ht="15">
      <c r="E5" s="41" t="s">
        <v>75</v>
      </c>
      <c r="F5" s="37"/>
      <c r="G5" s="39" t="s">
        <v>23</v>
      </c>
    </row>
    <row r="6" spans="5:7" ht="15">
      <c r="E6" s="17" t="s">
        <v>65</v>
      </c>
      <c r="G6" s="17" t="s">
        <v>65</v>
      </c>
    </row>
    <row r="8" spans="1:7" ht="15">
      <c r="A8" t="s">
        <v>24</v>
      </c>
      <c r="E8" s="18">
        <v>70130</v>
      </c>
      <c r="F8" s="18"/>
      <c r="G8" s="18">
        <v>50713</v>
      </c>
    </row>
    <row r="9" spans="5:7" ht="15">
      <c r="E9" s="18"/>
      <c r="F9" s="18"/>
      <c r="G9" s="18"/>
    </row>
    <row r="10" spans="1:7" ht="15">
      <c r="A10" t="s">
        <v>87</v>
      </c>
      <c r="E10" s="18">
        <f>9027-38</f>
        <v>8989</v>
      </c>
      <c r="F10" s="18"/>
      <c r="G10" s="18">
        <v>0</v>
      </c>
    </row>
    <row r="11" spans="5:7" ht="15">
      <c r="E11" s="18"/>
      <c r="F11" s="18"/>
      <c r="G11" s="18"/>
    </row>
    <row r="12" spans="1:7" ht="15">
      <c r="A12" t="s">
        <v>25</v>
      </c>
      <c r="E12" s="18">
        <v>2267</v>
      </c>
      <c r="F12" s="18"/>
      <c r="G12" s="18">
        <v>2267</v>
      </c>
    </row>
    <row r="13" spans="5:7" ht="15">
      <c r="E13" s="18"/>
      <c r="F13" s="18"/>
      <c r="G13" s="18"/>
    </row>
    <row r="14" spans="1:7" ht="15">
      <c r="A14" t="s">
        <v>26</v>
      </c>
      <c r="E14" s="18"/>
      <c r="F14" s="18"/>
      <c r="G14" s="18"/>
    </row>
    <row r="15" spans="2:7" ht="15">
      <c r="B15" t="s">
        <v>27</v>
      </c>
      <c r="E15" s="18">
        <f>31443+1-8</f>
        <v>31436</v>
      </c>
      <c r="F15" s="18"/>
      <c r="G15" s="18">
        <v>23693</v>
      </c>
    </row>
    <row r="16" spans="2:7" ht="15">
      <c r="B16" t="s">
        <v>28</v>
      </c>
      <c r="E16" s="18">
        <f>18759+1</f>
        <v>18760</v>
      </c>
      <c r="F16" s="18"/>
      <c r="G16" s="18">
        <v>20008</v>
      </c>
    </row>
    <row r="17" spans="2:7" ht="15">
      <c r="B17" t="s">
        <v>29</v>
      </c>
      <c r="E17" s="18">
        <f>4188+64</f>
        <v>4252</v>
      </c>
      <c r="F17" s="18"/>
      <c r="G17" s="18">
        <v>1961</v>
      </c>
    </row>
    <row r="18" spans="2:7" ht="15">
      <c r="B18" t="s">
        <v>30</v>
      </c>
      <c r="E18" s="26">
        <v>0</v>
      </c>
      <c r="F18" s="18"/>
      <c r="G18" s="18">
        <v>84</v>
      </c>
    </row>
    <row r="19" spans="2:7" ht="15">
      <c r="B19" t="s">
        <v>31</v>
      </c>
      <c r="D19" s="15"/>
      <c r="E19" s="27">
        <v>3582</v>
      </c>
      <c r="F19" s="28"/>
      <c r="G19" s="27">
        <v>425</v>
      </c>
    </row>
    <row r="20" spans="4:8" ht="15.75" thickBot="1">
      <c r="D20" s="15"/>
      <c r="E20" s="29">
        <f>SUM(E15:E19)</f>
        <v>58030</v>
      </c>
      <c r="F20" s="30"/>
      <c r="G20" s="31">
        <f>SUM(G15:G19)</f>
        <v>46171</v>
      </c>
      <c r="H20" s="16"/>
    </row>
    <row r="21" spans="5:7" ht="15">
      <c r="E21" s="20"/>
      <c r="F21" s="18"/>
      <c r="G21" s="20"/>
    </row>
    <row r="22" spans="1:7" ht="15">
      <c r="A22" t="s">
        <v>32</v>
      </c>
      <c r="E22" s="18"/>
      <c r="F22" s="18"/>
      <c r="G22" s="18"/>
    </row>
    <row r="23" spans="2:7" ht="15">
      <c r="B23" t="s">
        <v>33</v>
      </c>
      <c r="E23" s="18">
        <v>-10976</v>
      </c>
      <c r="F23" s="18"/>
      <c r="G23" s="18">
        <v>-4714</v>
      </c>
    </row>
    <row r="24" spans="2:7" ht="15">
      <c r="B24" t="s">
        <v>34</v>
      </c>
      <c r="E24" s="18">
        <v>-21354</v>
      </c>
      <c r="F24" s="18"/>
      <c r="G24" s="18">
        <v>-10784</v>
      </c>
    </row>
    <row r="25" spans="2:7" ht="15">
      <c r="B25" t="s">
        <v>35</v>
      </c>
      <c r="E25" s="18">
        <f>-315+110-158+15</f>
        <v>-348</v>
      </c>
      <c r="F25" s="18"/>
      <c r="G25" s="18">
        <v>0</v>
      </c>
    </row>
    <row r="26" spans="2:7" ht="15">
      <c r="B26" t="s">
        <v>36</v>
      </c>
      <c r="E26" s="18">
        <v>0</v>
      </c>
      <c r="F26" s="18"/>
      <c r="G26" s="18">
        <v>0</v>
      </c>
    </row>
    <row r="27" spans="5:7" ht="15.75" thickBot="1">
      <c r="E27" s="29">
        <f>SUM(E22:E26)</f>
        <v>-32678</v>
      </c>
      <c r="F27" s="18"/>
      <c r="G27" s="29">
        <f>SUM(G22:G26)</f>
        <v>-15498</v>
      </c>
    </row>
    <row r="28" spans="5:7" ht="15">
      <c r="E28" s="26"/>
      <c r="F28" s="18"/>
      <c r="G28" s="18"/>
    </row>
    <row r="29" spans="1:7" ht="15.75" thickBot="1">
      <c r="A29" t="s">
        <v>37</v>
      </c>
      <c r="D29" s="15"/>
      <c r="E29" s="32">
        <f>E20+E27</f>
        <v>25352</v>
      </c>
      <c r="F29" s="28"/>
      <c r="G29" s="32">
        <f>G20+G27</f>
        <v>30673</v>
      </c>
    </row>
    <row r="30" spans="4:7" ht="15.75" thickBot="1">
      <c r="D30" s="15"/>
      <c r="E30" s="33">
        <f>E8+E12+E29+E10</f>
        <v>106738</v>
      </c>
      <c r="F30" s="28"/>
      <c r="G30" s="33">
        <f>G8+G12+G29</f>
        <v>83653</v>
      </c>
    </row>
    <row r="31" spans="5:7" ht="15.75" thickTop="1">
      <c r="E31" s="20"/>
      <c r="F31" s="18"/>
      <c r="G31" s="18"/>
    </row>
    <row r="32" spans="1:7" ht="15">
      <c r="A32" t="s">
        <v>38</v>
      </c>
      <c r="E32" s="18">
        <v>39999</v>
      </c>
      <c r="F32" s="18"/>
      <c r="G32" s="18">
        <v>39999</v>
      </c>
    </row>
    <row r="33" spans="1:7" ht="15">
      <c r="A33" t="s">
        <v>39</v>
      </c>
      <c r="E33" s="19">
        <v>39903</v>
      </c>
      <c r="F33" s="18"/>
      <c r="G33" s="19">
        <f>37361+2800</f>
        <v>40161</v>
      </c>
    </row>
    <row r="34" spans="1:7" ht="15">
      <c r="A34" t="s">
        <v>40</v>
      </c>
      <c r="E34" s="20">
        <f>SUM(E32:E33)</f>
        <v>79902</v>
      </c>
      <c r="F34" s="18"/>
      <c r="G34" s="20">
        <f>SUM(G32:G33)</f>
        <v>80160</v>
      </c>
    </row>
    <row r="35" spans="1:7" ht="15">
      <c r="A35" t="s">
        <v>86</v>
      </c>
      <c r="E35" s="18">
        <v>3149</v>
      </c>
      <c r="F35" s="18"/>
      <c r="G35" s="18">
        <v>0</v>
      </c>
    </row>
    <row r="36" spans="1:7" ht="15">
      <c r="A36" t="s">
        <v>41</v>
      </c>
      <c r="E36" s="18"/>
      <c r="F36" s="18"/>
      <c r="G36" s="18"/>
    </row>
    <row r="37" spans="2:7" ht="15">
      <c r="B37" t="s">
        <v>42</v>
      </c>
      <c r="E37" s="18">
        <f>3756+16000</f>
        <v>19756</v>
      </c>
      <c r="F37" s="18"/>
      <c r="G37" s="18">
        <v>654</v>
      </c>
    </row>
    <row r="38" spans="2:7" ht="15">
      <c r="B38" t="s">
        <v>43</v>
      </c>
      <c r="E38" s="19">
        <f>3916+15</f>
        <v>3931</v>
      </c>
      <c r="F38" s="18"/>
      <c r="G38" s="18">
        <v>2839</v>
      </c>
    </row>
    <row r="39" spans="5:7" ht="15.75" thickBot="1">
      <c r="E39" s="34">
        <f>SUM(E34:E38)</f>
        <v>106738</v>
      </c>
      <c r="F39" s="18"/>
      <c r="G39" s="34">
        <f>SUM(G34:G38)</f>
        <v>83653</v>
      </c>
    </row>
    <row r="40" spans="5:7" ht="15.75" thickTop="1">
      <c r="E40" s="20"/>
      <c r="F40" s="18"/>
      <c r="G40" s="18"/>
    </row>
    <row r="41" ht="15">
      <c r="A41" t="s">
        <v>44</v>
      </c>
    </row>
    <row r="42" ht="15">
      <c r="A42" t="s">
        <v>45</v>
      </c>
    </row>
    <row r="44" ht="15">
      <c r="E44" s="18">
        <f>+E39-E30</f>
        <v>0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9"/>
  <sheetViews>
    <sheetView showOutlineSymbols="0" zoomScale="87" zoomScaleNormal="87" workbookViewId="0" topLeftCell="A40">
      <selection activeCell="A45" sqref="A45"/>
    </sheetView>
  </sheetViews>
  <sheetFormatPr defaultColWidth="8.88671875" defaultRowHeight="15"/>
  <cols>
    <col min="1" max="1" width="21.77734375" style="7" customWidth="1"/>
    <col min="2" max="2" width="8.77734375" style="7" customWidth="1"/>
    <col min="3" max="3" width="9.77734375" style="7" customWidth="1"/>
    <col min="4" max="4" width="11.77734375" style="7" customWidth="1"/>
    <col min="5" max="6" width="9.77734375" style="7" customWidth="1"/>
    <col min="7" max="7" width="2.77734375" style="7" customWidth="1"/>
    <col min="8" max="16384" width="9.6640625" style="7" customWidth="1"/>
  </cols>
  <sheetData>
    <row r="1" spans="1:6" ht="15.75">
      <c r="A1" s="7" t="s">
        <v>16</v>
      </c>
      <c r="F1" s="13" t="s">
        <v>3</v>
      </c>
    </row>
    <row r="3" ht="15">
      <c r="A3" s="8" t="s">
        <v>11</v>
      </c>
    </row>
    <row r="4" ht="15">
      <c r="A4" s="8" t="s">
        <v>73</v>
      </c>
    </row>
    <row r="6" spans="2:5" ht="15">
      <c r="B6" s="42" t="s">
        <v>18</v>
      </c>
      <c r="C6" s="9" t="s">
        <v>68</v>
      </c>
      <c r="D6" s="9" t="s">
        <v>70</v>
      </c>
      <c r="E6" s="9" t="s">
        <v>13</v>
      </c>
    </row>
    <row r="7" spans="2:6" ht="15">
      <c r="B7" s="9" t="s">
        <v>12</v>
      </c>
      <c r="C7" s="9" t="s">
        <v>69</v>
      </c>
      <c r="D7" s="9" t="s">
        <v>71</v>
      </c>
      <c r="E7" s="9" t="s">
        <v>14</v>
      </c>
      <c r="F7" s="9" t="s">
        <v>15</v>
      </c>
    </row>
    <row r="8" spans="2:6" ht="15">
      <c r="B8" s="11" t="s">
        <v>65</v>
      </c>
      <c r="C8" s="11" t="s">
        <v>65</v>
      </c>
      <c r="D8" s="11" t="s">
        <v>65</v>
      </c>
      <c r="E8" s="11" t="s">
        <v>65</v>
      </c>
      <c r="F8" s="11" t="s">
        <v>65</v>
      </c>
    </row>
    <row r="9" spans="1:6" ht="15">
      <c r="A9" s="7" t="s">
        <v>79</v>
      </c>
      <c r="B9" s="5"/>
      <c r="C9" s="5"/>
      <c r="D9" s="5"/>
      <c r="E9" s="5"/>
      <c r="F9" s="5"/>
    </row>
    <row r="10" spans="1:6" ht="15">
      <c r="A10" s="8" t="s">
        <v>78</v>
      </c>
      <c r="B10" s="5"/>
      <c r="C10" s="5"/>
      <c r="D10" s="5"/>
      <c r="E10" s="5"/>
      <c r="F10" s="5"/>
    </row>
    <row r="11" spans="2:6" ht="15">
      <c r="B11" s="5"/>
      <c r="C11" s="5"/>
      <c r="D11" s="5"/>
      <c r="E11" s="5"/>
      <c r="F11" s="5"/>
    </row>
    <row r="12" spans="1:6" ht="15">
      <c r="A12" s="7" t="s">
        <v>4</v>
      </c>
      <c r="B12" s="35"/>
      <c r="C12" s="35"/>
      <c r="D12" s="35"/>
      <c r="E12" s="35"/>
      <c r="F12" s="35"/>
    </row>
    <row r="13" spans="1:6" ht="15">
      <c r="A13" s="49" t="s">
        <v>105</v>
      </c>
      <c r="B13" s="35">
        <v>39999</v>
      </c>
      <c r="C13" s="35">
        <v>2554</v>
      </c>
      <c r="D13" s="35">
        <v>293</v>
      </c>
      <c r="E13" s="35">
        <f>34515-1200</f>
        <v>33315</v>
      </c>
      <c r="F13" s="35">
        <f>SUM(B13:E13)</f>
        <v>76161</v>
      </c>
    </row>
    <row r="14" spans="1:6" ht="15">
      <c r="A14" s="49" t="s">
        <v>103</v>
      </c>
      <c r="B14" s="45"/>
      <c r="C14" s="45"/>
      <c r="D14" s="45"/>
      <c r="E14" s="45">
        <v>1200</v>
      </c>
      <c r="F14" s="45">
        <f>SUM(B14:E14)</f>
        <v>1200</v>
      </c>
    </row>
    <row r="15" spans="1:6" ht="15">
      <c r="A15" s="49" t="s">
        <v>104</v>
      </c>
      <c r="B15" s="35">
        <f>SUM(B13:B14)</f>
        <v>39999</v>
      </c>
      <c r="C15" s="35">
        <f>SUM(C13:C14)</f>
        <v>2554</v>
      </c>
      <c r="D15" s="35">
        <f>SUM(B15:C15)</f>
        <v>42553</v>
      </c>
      <c r="E15" s="35">
        <f>SUM(E13:E14)</f>
        <v>34515</v>
      </c>
      <c r="F15" s="35">
        <f>SUM(F13:F14)</f>
        <v>77361</v>
      </c>
    </row>
    <row r="16" spans="1:6" ht="15">
      <c r="A16" s="10"/>
      <c r="B16" s="35"/>
      <c r="C16" s="35"/>
      <c r="D16" s="35"/>
      <c r="E16" s="35"/>
      <c r="F16" s="35"/>
    </row>
    <row r="17" spans="1:6" ht="15">
      <c r="A17" s="7" t="s">
        <v>6</v>
      </c>
      <c r="B17" s="35"/>
      <c r="C17" s="35"/>
      <c r="D17" s="35"/>
      <c r="E17" s="35"/>
      <c r="F17" s="35"/>
    </row>
    <row r="18" spans="1:6" ht="15">
      <c r="A18" s="10" t="s">
        <v>7</v>
      </c>
      <c r="B18" s="35"/>
      <c r="C18" s="35"/>
      <c r="D18" s="35"/>
      <c r="E18" s="35">
        <f>3914-8-158-38+31+1</f>
        <v>3742</v>
      </c>
      <c r="F18" s="35">
        <f>SUM(B18:E18)</f>
        <v>3742</v>
      </c>
    </row>
    <row r="19" spans="1:6" ht="15">
      <c r="A19" s="10"/>
      <c r="B19" s="35"/>
      <c r="C19" s="35"/>
      <c r="D19" s="35"/>
      <c r="E19" s="35"/>
      <c r="F19" s="35"/>
    </row>
    <row r="20" spans="1:6" ht="15">
      <c r="A20" s="10"/>
      <c r="B20" s="35"/>
      <c r="C20" s="35"/>
      <c r="D20" s="35"/>
      <c r="E20" s="35"/>
      <c r="F20" s="35"/>
    </row>
    <row r="21" spans="1:6" ht="15">
      <c r="A21" s="10" t="s">
        <v>102</v>
      </c>
      <c r="B21" s="35"/>
      <c r="C21" s="35"/>
      <c r="D21" s="35"/>
      <c r="E21" s="35">
        <v>-1200</v>
      </c>
      <c r="F21" s="35">
        <f>SUM(B21:E21)</f>
        <v>-1200</v>
      </c>
    </row>
    <row r="22" spans="2:6" ht="15">
      <c r="B22" s="35"/>
      <c r="C22" s="35"/>
      <c r="D22" s="35"/>
      <c r="E22" s="35"/>
      <c r="F22" s="35"/>
    </row>
    <row r="23" spans="1:6" ht="15">
      <c r="A23" s="7" t="s">
        <v>9</v>
      </c>
      <c r="B23" s="35"/>
      <c r="C23" s="35"/>
      <c r="D23" s="35"/>
      <c r="E23" s="35"/>
      <c r="F23" s="45"/>
    </row>
    <row r="24" spans="1:6" ht="15">
      <c r="A24" s="7" t="s">
        <v>10</v>
      </c>
      <c r="B24" s="36">
        <f>SUM(B15:B23)</f>
        <v>39999</v>
      </c>
      <c r="C24" s="36">
        <f>SUM(C15:C23)</f>
        <v>2554</v>
      </c>
      <c r="D24" s="36">
        <f>SUM(D15:D23)</f>
        <v>42553</v>
      </c>
      <c r="E24" s="36">
        <f>SUM(E15:E23)</f>
        <v>37057</v>
      </c>
      <c r="F24" s="36">
        <f>SUM(F15:F23)</f>
        <v>79903</v>
      </c>
    </row>
    <row r="25" spans="2:6" ht="15">
      <c r="B25" s="36"/>
      <c r="C25" s="36"/>
      <c r="D25" s="36"/>
      <c r="E25" s="36"/>
      <c r="F25" s="36"/>
    </row>
    <row r="26" spans="2:6" ht="15">
      <c r="B26" s="35"/>
      <c r="C26" s="35"/>
      <c r="D26" s="35"/>
      <c r="E26" s="35"/>
      <c r="F26" s="35"/>
    </row>
    <row r="27" spans="1:6" ht="15">
      <c r="A27" s="7" t="s">
        <v>79</v>
      </c>
      <c r="B27" s="35"/>
      <c r="C27" s="35"/>
      <c r="D27" s="35"/>
      <c r="E27" s="35"/>
      <c r="F27" s="35"/>
    </row>
    <row r="28" spans="1:6" ht="15">
      <c r="A28" s="8" t="s">
        <v>80</v>
      </c>
      <c r="B28" s="35"/>
      <c r="C28" s="35"/>
      <c r="D28" s="35"/>
      <c r="E28" s="35"/>
      <c r="F28" s="35"/>
    </row>
    <row r="29" spans="2:6" ht="15">
      <c r="B29" s="35"/>
      <c r="C29" s="35"/>
      <c r="D29" s="35"/>
      <c r="E29" s="35"/>
      <c r="F29" s="35"/>
    </row>
    <row r="30" spans="1:6" ht="15">
      <c r="A30" s="7" t="s">
        <v>4</v>
      </c>
      <c r="B30" s="35"/>
      <c r="C30" s="35"/>
      <c r="D30" s="35"/>
      <c r="E30" s="35"/>
      <c r="F30" s="35"/>
    </row>
    <row r="31" spans="1:6" ht="15">
      <c r="A31" s="10" t="s">
        <v>5</v>
      </c>
      <c r="B31" s="35">
        <v>39999</v>
      </c>
      <c r="C31" s="35">
        <v>2554</v>
      </c>
      <c r="D31" s="35">
        <v>293</v>
      </c>
      <c r="E31" s="35">
        <v>33689</v>
      </c>
      <c r="F31" s="35">
        <f>SUM(B31:E31)</f>
        <v>76535</v>
      </c>
    </row>
    <row r="32" spans="2:6" ht="15">
      <c r="B32" s="35"/>
      <c r="C32" s="35"/>
      <c r="D32" s="35"/>
      <c r="E32" s="35"/>
      <c r="F32" s="35"/>
    </row>
    <row r="33" spans="1:6" ht="15">
      <c r="A33" s="7" t="s">
        <v>6</v>
      </c>
      <c r="B33" s="35"/>
      <c r="C33" s="35"/>
      <c r="D33" s="35"/>
      <c r="E33" s="35"/>
      <c r="F33" s="35"/>
    </row>
    <row r="34" spans="1:6" ht="15">
      <c r="A34" s="10" t="s">
        <v>7</v>
      </c>
      <c r="B34" s="35"/>
      <c r="C34" s="35"/>
      <c r="D34" s="35"/>
      <c r="E34" s="35">
        <v>4826</v>
      </c>
      <c r="F34" s="35">
        <f>SUM(B34:E34)</f>
        <v>4826</v>
      </c>
    </row>
    <row r="35" spans="2:6" ht="15">
      <c r="B35" s="35"/>
      <c r="C35" s="35"/>
      <c r="D35" s="35"/>
      <c r="E35" s="35"/>
      <c r="F35" s="35"/>
    </row>
    <row r="36" spans="1:6" ht="15">
      <c r="A36" s="7" t="s">
        <v>8</v>
      </c>
      <c r="B36" s="35"/>
      <c r="C36" s="35"/>
      <c r="D36" s="35"/>
      <c r="E36" s="35">
        <v>-4000</v>
      </c>
      <c r="F36" s="35">
        <f>SUM(B36:E36)</f>
        <v>-4000</v>
      </c>
    </row>
    <row r="37" spans="2:6" ht="15">
      <c r="B37" s="35"/>
      <c r="C37" s="35"/>
      <c r="D37" s="35"/>
      <c r="E37" s="35"/>
      <c r="F37" s="35"/>
    </row>
    <row r="38" spans="1:6" ht="15">
      <c r="A38" s="7" t="s">
        <v>9</v>
      </c>
      <c r="B38" s="35"/>
      <c r="C38" s="35"/>
      <c r="D38" s="35"/>
      <c r="E38" s="35"/>
      <c r="F38" s="35"/>
    </row>
    <row r="39" spans="1:6" ht="15">
      <c r="A39" s="7" t="s">
        <v>10</v>
      </c>
      <c r="B39" s="36">
        <f>SUM(B31:B36)</f>
        <v>39999</v>
      </c>
      <c r="C39" s="36">
        <f>SUM(C31:C36)</f>
        <v>2554</v>
      </c>
      <c r="D39" s="36">
        <f>SUM(D31:D36)</f>
        <v>293</v>
      </c>
      <c r="E39" s="36">
        <f>SUM(E31:E36)</f>
        <v>34515</v>
      </c>
      <c r="F39" s="48">
        <f>SUM(B39:E39)</f>
        <v>77361</v>
      </c>
    </row>
    <row r="40" spans="2:6" ht="15">
      <c r="B40" s="36"/>
      <c r="C40" s="36"/>
      <c r="D40" s="36"/>
      <c r="E40" s="36"/>
      <c r="F40" s="47"/>
    </row>
    <row r="41" spans="1:6" ht="15">
      <c r="A41" s="7" t="s">
        <v>19</v>
      </c>
      <c r="B41" s="6"/>
      <c r="C41" s="6"/>
      <c r="D41" s="6"/>
      <c r="E41" s="6"/>
      <c r="F41" s="6"/>
    </row>
    <row r="42" spans="1:6" ht="15">
      <c r="A42" s="7" t="s">
        <v>72</v>
      </c>
      <c r="B42" s="6"/>
      <c r="C42" s="6"/>
      <c r="D42" s="6"/>
      <c r="E42" s="6"/>
      <c r="F42" s="6"/>
    </row>
    <row r="43" spans="2:6" ht="15">
      <c r="B43" s="6"/>
      <c r="C43" s="6"/>
      <c r="D43" s="6"/>
      <c r="E43" s="6"/>
      <c r="F43" s="6"/>
    </row>
    <row r="44" spans="1:6" ht="15">
      <c r="A44" s="7" t="s">
        <v>109</v>
      </c>
      <c r="B44" s="6"/>
      <c r="C44" s="6"/>
      <c r="D44" s="6"/>
      <c r="E44" s="6"/>
      <c r="F44" s="6"/>
    </row>
    <row r="45" spans="1:6" ht="15">
      <c r="A45" s="7" t="s">
        <v>106</v>
      </c>
      <c r="B45" s="6"/>
      <c r="C45" s="6"/>
      <c r="D45" s="6"/>
      <c r="E45" s="6"/>
      <c r="F45" s="6"/>
    </row>
    <row r="46" spans="1:6" ht="15">
      <c r="A46" s="7" t="s">
        <v>107</v>
      </c>
      <c r="B46" s="6"/>
      <c r="C46" s="6"/>
      <c r="D46" s="6"/>
      <c r="E46" s="6"/>
      <c r="F46" s="6"/>
    </row>
    <row r="47" spans="1:6" ht="15">
      <c r="A47" s="7" t="s">
        <v>108</v>
      </c>
      <c r="B47" s="6"/>
      <c r="C47" s="6"/>
      <c r="D47" s="6"/>
      <c r="E47" s="6"/>
      <c r="F47" s="6"/>
    </row>
    <row r="48" spans="2:6" ht="15">
      <c r="B48" s="6"/>
      <c r="C48" s="6"/>
      <c r="D48" s="6"/>
      <c r="E48" s="6"/>
      <c r="F48" s="6"/>
    </row>
    <row r="49" spans="2:6" ht="15">
      <c r="B49" s="6"/>
      <c r="C49" s="6"/>
      <c r="D49" s="6"/>
      <c r="E49" s="6"/>
      <c r="F49" s="6"/>
    </row>
    <row r="50" spans="2:6" ht="15">
      <c r="B50" s="6"/>
      <c r="C50" s="6"/>
      <c r="D50" s="6"/>
      <c r="E50" s="6"/>
      <c r="F50" s="6"/>
    </row>
    <row r="51" spans="2:6" ht="15">
      <c r="B51" s="6"/>
      <c r="C51" s="6"/>
      <c r="D51" s="6"/>
      <c r="E51" s="6"/>
      <c r="F51" s="6"/>
    </row>
    <row r="52" spans="2:6" ht="15">
      <c r="B52" s="6"/>
      <c r="C52" s="6"/>
      <c r="D52" s="6"/>
      <c r="E52" s="6"/>
      <c r="F52" s="6"/>
    </row>
    <row r="53" spans="2:6" ht="15">
      <c r="B53" s="6"/>
      <c r="C53" s="6"/>
      <c r="D53" s="6"/>
      <c r="E53" s="6"/>
      <c r="F53" s="6"/>
    </row>
    <row r="54" spans="2:6" ht="15">
      <c r="B54" s="6"/>
      <c r="C54" s="6"/>
      <c r="D54" s="6"/>
      <c r="E54" s="6"/>
      <c r="F54" s="6"/>
    </row>
    <row r="55" spans="2:6" ht="15">
      <c r="B55" s="6"/>
      <c r="C55" s="6"/>
      <c r="D55" s="6"/>
      <c r="E55" s="6"/>
      <c r="F55" s="6"/>
    </row>
    <row r="56" spans="2:6" ht="15">
      <c r="B56" s="6"/>
      <c r="C56" s="6"/>
      <c r="D56" s="6"/>
      <c r="E56" s="6"/>
      <c r="F56" s="6"/>
    </row>
    <row r="57" spans="2:6" ht="15">
      <c r="B57" s="6"/>
      <c r="C57" s="6"/>
      <c r="D57" s="6"/>
      <c r="E57" s="6"/>
      <c r="F57" s="6"/>
    </row>
    <row r="58" spans="2:6" ht="15">
      <c r="B58" s="6"/>
      <c r="C58" s="6"/>
      <c r="D58" s="6"/>
      <c r="E58" s="6"/>
      <c r="F58" s="6"/>
    </row>
    <row r="59" spans="2:6" ht="15">
      <c r="B59" s="6"/>
      <c r="C59" s="6"/>
      <c r="D59" s="6"/>
      <c r="E59" s="6"/>
      <c r="F59" s="6"/>
    </row>
    <row r="60" spans="2:6" ht="15">
      <c r="B60" s="6"/>
      <c r="C60" s="6"/>
      <c r="D60" s="6"/>
      <c r="E60" s="6"/>
      <c r="F60" s="6"/>
    </row>
    <row r="61" spans="2:6" ht="15">
      <c r="B61" s="6"/>
      <c r="C61" s="6"/>
      <c r="D61" s="6"/>
      <c r="E61" s="6"/>
      <c r="F61" s="6"/>
    </row>
    <row r="62" spans="2:6" ht="15">
      <c r="B62" s="5"/>
      <c r="C62" s="5"/>
      <c r="D62" s="5"/>
      <c r="E62" s="5"/>
      <c r="F62" s="5"/>
    </row>
    <row r="63" spans="2:6" ht="15">
      <c r="B63" s="5"/>
      <c r="C63" s="5"/>
      <c r="D63" s="5"/>
      <c r="E63" s="5"/>
      <c r="F63" s="5"/>
    </row>
    <row r="64" spans="2:6" ht="15">
      <c r="B64" s="5"/>
      <c r="C64" s="5"/>
      <c r="D64" s="5"/>
      <c r="E64" s="5"/>
      <c r="F64" s="5"/>
    </row>
    <row r="65" spans="2:6" ht="15">
      <c r="B65" s="5"/>
      <c r="C65" s="5"/>
      <c r="D65" s="5"/>
      <c r="E65" s="5"/>
      <c r="F65" s="5"/>
    </row>
    <row r="66" spans="2:6" ht="15">
      <c r="B66" s="5"/>
      <c r="C66" s="5"/>
      <c r="D66" s="5"/>
      <c r="E66" s="5"/>
      <c r="F66" s="5"/>
    </row>
    <row r="67" spans="2:6" ht="15">
      <c r="B67" s="5"/>
      <c r="C67" s="5"/>
      <c r="D67" s="5"/>
      <c r="E67" s="5"/>
      <c r="F67" s="5"/>
    </row>
    <row r="68" spans="2:6" ht="15">
      <c r="B68" s="5"/>
      <c r="C68" s="5"/>
      <c r="D68" s="5"/>
      <c r="E68" s="5"/>
      <c r="F68" s="5"/>
    </row>
    <row r="69" spans="2:6" ht="15">
      <c r="B69" s="5"/>
      <c r="C69" s="5"/>
      <c r="D69" s="5"/>
      <c r="E69" s="5"/>
      <c r="F69" s="5"/>
    </row>
    <row r="70" spans="2:6" ht="15">
      <c r="B70" s="5"/>
      <c r="C70" s="5"/>
      <c r="D70" s="5"/>
      <c r="E70" s="5"/>
      <c r="F70" s="5"/>
    </row>
    <row r="71" spans="2:6" ht="15">
      <c r="B71" s="5"/>
      <c r="C71" s="5"/>
      <c r="D71" s="5"/>
      <c r="E71" s="5"/>
      <c r="F71" s="5"/>
    </row>
    <row r="72" spans="2:6" ht="15">
      <c r="B72" s="5"/>
      <c r="C72" s="5"/>
      <c r="D72" s="5"/>
      <c r="E72" s="5"/>
      <c r="F72" s="5"/>
    </row>
    <row r="73" spans="2:6" ht="15">
      <c r="B73" s="5"/>
      <c r="C73" s="5"/>
      <c r="D73" s="5"/>
      <c r="E73" s="5"/>
      <c r="F73" s="5"/>
    </row>
    <row r="74" spans="2:6" ht="15">
      <c r="B74" s="5"/>
      <c r="C74" s="5"/>
      <c r="D74" s="5"/>
      <c r="E74" s="5"/>
      <c r="F74" s="5"/>
    </row>
    <row r="75" spans="2:6" ht="15">
      <c r="B75" s="5"/>
      <c r="C75" s="5"/>
      <c r="D75" s="5"/>
      <c r="E75" s="5"/>
      <c r="F75" s="5"/>
    </row>
    <row r="76" spans="2:6" ht="15">
      <c r="B76" s="5"/>
      <c r="C76" s="5"/>
      <c r="D76" s="5"/>
      <c r="E76" s="5"/>
      <c r="F76" s="5"/>
    </row>
    <row r="77" spans="2:6" ht="15">
      <c r="B77" s="5"/>
      <c r="C77" s="5"/>
      <c r="D77" s="5"/>
      <c r="E77" s="5"/>
      <c r="F77" s="5"/>
    </row>
    <row r="78" spans="2:6" ht="15">
      <c r="B78" s="5"/>
      <c r="C78" s="5"/>
      <c r="D78" s="5"/>
      <c r="E78" s="5"/>
      <c r="F78" s="5"/>
    </row>
    <row r="79" spans="2:6" ht="15">
      <c r="B79" s="5"/>
      <c r="C79" s="5"/>
      <c r="D79" s="5"/>
      <c r="E79" s="5"/>
      <c r="F79" s="5"/>
    </row>
    <row r="80" spans="2:6" ht="15">
      <c r="B80" s="5"/>
      <c r="C80" s="5"/>
      <c r="D80" s="5"/>
      <c r="E80" s="5"/>
      <c r="F80" s="5"/>
    </row>
    <row r="81" spans="2:6" ht="15">
      <c r="B81" s="5"/>
      <c r="C81" s="5"/>
      <c r="D81" s="5"/>
      <c r="E81" s="5"/>
      <c r="F81" s="5"/>
    </row>
    <row r="82" spans="2:6" ht="15">
      <c r="B82" s="5"/>
      <c r="C82" s="5"/>
      <c r="D82" s="5"/>
      <c r="E82" s="5"/>
      <c r="F82" s="5"/>
    </row>
    <row r="83" spans="2:6" ht="15">
      <c r="B83" s="5"/>
      <c r="C83" s="5"/>
      <c r="D83" s="5"/>
      <c r="E83" s="5"/>
      <c r="F83" s="5"/>
    </row>
    <row r="84" spans="2:6" ht="15">
      <c r="B84" s="5"/>
      <c r="C84" s="5"/>
      <c r="D84" s="5"/>
      <c r="E84" s="5"/>
      <c r="F84" s="5"/>
    </row>
    <row r="85" spans="2:6" ht="15">
      <c r="B85" s="5"/>
      <c r="C85" s="5"/>
      <c r="D85" s="5"/>
      <c r="E85" s="5"/>
      <c r="F85" s="5"/>
    </row>
    <row r="86" spans="2:6" ht="15">
      <c r="B86" s="5"/>
      <c r="C86" s="5"/>
      <c r="D86" s="5"/>
      <c r="E86" s="5"/>
      <c r="F86" s="5"/>
    </row>
    <row r="87" spans="2:6" ht="15">
      <c r="B87" s="5"/>
      <c r="C87" s="5"/>
      <c r="D87" s="5"/>
      <c r="E87" s="5"/>
      <c r="F87" s="5"/>
    </row>
    <row r="88" spans="2:6" ht="15">
      <c r="B88" s="5"/>
      <c r="C88" s="5"/>
      <c r="D88" s="5"/>
      <c r="E88" s="5"/>
      <c r="F88" s="5"/>
    </row>
    <row r="89" spans="2:6" ht="15">
      <c r="B89" s="5"/>
      <c r="C89" s="5"/>
      <c r="D89" s="5"/>
      <c r="E89" s="5"/>
      <c r="F89" s="5"/>
    </row>
  </sheetData>
  <printOptions/>
  <pageMargins left="0.5" right="0.5" top="0.5" bottom="0.5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