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65521" windowWidth="6915" windowHeight="7395" activeTab="0"/>
  </bookViews>
  <sheets>
    <sheet name="1stDQTR02" sheetId="1" r:id="rId1"/>
    <sheet name="NOTES" sheetId="2" r:id="rId2"/>
  </sheets>
  <definedNames>
    <definedName name="_xlnm.Print_Area" localSheetId="0">'1stDQTR02'!$C$73:$F$134</definedName>
    <definedName name="_xlnm.Print_Area" localSheetId="1">'NOTES'!$B$6:$G$144</definedName>
  </definedNames>
  <calcPr fullCalcOnLoad="1"/>
</workbook>
</file>

<file path=xl/sharedStrings.xml><?xml version="1.0" encoding="utf-8"?>
<sst xmlns="http://schemas.openxmlformats.org/spreadsheetml/2006/main" count="241" uniqueCount="211">
  <si>
    <t>The figures have not been audited.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</si>
  <si>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</si>
  <si>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</si>
  <si>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</si>
  <si>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</si>
  <si>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</si>
  <si>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</si>
  <si>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</si>
  <si>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</si>
  <si>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TAKASO RESOURCES BERHAD</t>
  </si>
  <si>
    <t>(a)</t>
  </si>
  <si>
    <t>(b)</t>
  </si>
  <si>
    <t>Investment Income</t>
  </si>
  <si>
    <t>( c)</t>
  </si>
  <si>
    <t>interests and extraordinary items.</t>
  </si>
  <si>
    <t xml:space="preserve">( c) 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</si>
  <si>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</si>
  <si>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</si>
  <si>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</si>
  <si>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</si>
  <si>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</si>
  <si>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</si>
  <si>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Share in the results of associated</t>
  </si>
  <si>
    <t>companies</t>
  </si>
  <si>
    <t>(g)</t>
  </si>
  <si>
    <t>(h)</t>
  </si>
  <si>
    <t>(j)</t>
  </si>
  <si>
    <t>(k)</t>
  </si>
  <si>
    <t>(iii)  Extraordinary items attributable to</t>
  </si>
  <si>
    <t>(l)</t>
  </si>
  <si>
    <t>dividends, if any:-</t>
  </si>
  <si>
    <t>CONSOLIDATED BALANCE SHEET</t>
  </si>
  <si>
    <t xml:space="preserve">AS AT </t>
  </si>
  <si>
    <t>END OF</t>
  </si>
  <si>
    <t>AS AT</t>
  </si>
  <si>
    <t>PRECEDING</t>
  </si>
  <si>
    <t>FINANCIAL</t>
  </si>
  <si>
    <t>YEAR END</t>
  </si>
  <si>
    <t>Current Assets</t>
  </si>
  <si>
    <t xml:space="preserve">      Short Term Investments</t>
  </si>
  <si>
    <t xml:space="preserve">      Cash</t>
  </si>
  <si>
    <t>Current Liabilities</t>
  </si>
  <si>
    <t xml:space="preserve">      Short Term Borrowings</t>
  </si>
  <si>
    <t xml:space="preserve">      Provision for Taxation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</si>
  <si>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</si>
  <si>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</si>
  <si>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</si>
  <si>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</si>
  <si>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</si>
  <si>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</si>
  <si>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</si>
  <si>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 xml:space="preserve">      Others</t>
  </si>
  <si>
    <t>Minority Interest</t>
  </si>
  <si>
    <t>Long Term Borrowings</t>
  </si>
  <si>
    <t>Other Long Term Liabilities</t>
  </si>
  <si>
    <t>CUMULATIVE QUARTER</t>
  </si>
  <si>
    <t>TO DATE</t>
  </si>
  <si>
    <t>PERIOD</t>
  </si>
  <si>
    <t xml:space="preserve">     Proposed Dividend</t>
  </si>
  <si>
    <t xml:space="preserve">Net Current Assets </t>
  </si>
  <si>
    <t>(Company No. 440503-K)</t>
  </si>
  <si>
    <t>Bank Overdraft</t>
  </si>
  <si>
    <t>Banker acceptance</t>
  </si>
  <si>
    <t>Term Loan</t>
  </si>
  <si>
    <t>Hire Purchase</t>
  </si>
  <si>
    <t>Total</t>
  </si>
  <si>
    <t>(RM'000)</t>
  </si>
  <si>
    <t>Less than</t>
  </si>
  <si>
    <t>12 months</t>
  </si>
  <si>
    <t xml:space="preserve">More than </t>
  </si>
  <si>
    <t>ACCOUNTING POLICIES AND METHOD OF COMPUTATION</t>
  </si>
  <si>
    <t>EXCEPTIONAL ITEMS</t>
  </si>
  <si>
    <t>EXTRAORDINARY ITEMS</t>
  </si>
  <si>
    <t>PROFIT ON SALES OF INVESTMENT OR PROPERTIES.</t>
  </si>
  <si>
    <t>PURCHASE OR DISPOSAL OF QUOTED SECURITIES.</t>
  </si>
  <si>
    <t>CHANGES IN COMPOSITION OF COMPANY/GROUP</t>
  </si>
  <si>
    <t>CORPORATE PROPOSAL</t>
  </si>
  <si>
    <t>SEASONAL OR CYCLICAL FACTORS</t>
  </si>
  <si>
    <t>TAXATION</t>
  </si>
  <si>
    <t>ISSUANCE OR REPAYMENT OF DEBT AND EQUITY SECURITIES.</t>
  </si>
  <si>
    <t>GROUP BORROWINGS</t>
  </si>
  <si>
    <t>CONTINGENT LIABILITIES</t>
  </si>
  <si>
    <t>FINANCIAL INSTRUMENT</t>
  </si>
  <si>
    <t>MATERIAL LITIGATION</t>
  </si>
  <si>
    <t>SEGMENTAL REPORTING.</t>
  </si>
  <si>
    <t>REVIEW OF PERFORMANCE</t>
  </si>
  <si>
    <t>CURRENT YEAR PROSPECT</t>
  </si>
  <si>
    <t>VARIANCE FROM PROFIT FORECAST &amp; SHORTFALL ON PROFIT GUARANTEE</t>
  </si>
  <si>
    <t>DIVIDEND</t>
  </si>
  <si>
    <t>INDIVIDUAL</t>
  </si>
  <si>
    <t xml:space="preserve">CUMULATIVE </t>
  </si>
  <si>
    <t>CURRENT YEAR</t>
  </si>
  <si>
    <t>DEFERRED TAX</t>
  </si>
  <si>
    <t xml:space="preserve">TAKASO RESOURCES BERHAD </t>
  </si>
  <si>
    <t>The Group is continously and actively seeking for opportunities to expand its existing product</t>
  </si>
  <si>
    <t>range in terms of design and sourcing for new products to expand its existing baby products</t>
  </si>
  <si>
    <t>range.</t>
  </si>
  <si>
    <t>No deferred taxation has been provided for in the current quarter. The current tax charge does not</t>
  </si>
  <si>
    <t>Shareholders' Funds</t>
  </si>
  <si>
    <t>There are no change of the composition of the Group since the last quarter.</t>
  </si>
  <si>
    <t>Revenue</t>
  </si>
  <si>
    <t xml:space="preserve">Other income </t>
  </si>
  <si>
    <t>Profit/(loss) before finance cost, depreciation</t>
  </si>
  <si>
    <t>and amortisation,exceptional items, income</t>
  </si>
  <si>
    <t>items</t>
  </si>
  <si>
    <t>Finance Cost</t>
  </si>
  <si>
    <t>Profit/(loss) before income tax, minority</t>
  </si>
  <si>
    <t>Profit/(loss) before income tax,</t>
  </si>
  <si>
    <t>after share of profit and losses of</t>
  </si>
  <si>
    <t>associated companies.</t>
  </si>
  <si>
    <t>Income Tax</t>
  </si>
  <si>
    <t>(ii) Minority interests</t>
  </si>
  <si>
    <t>(i)</t>
  </si>
  <si>
    <t>Pre-acquisition profit/(loss), if applicable.</t>
  </si>
  <si>
    <t>Net Profit/(loss) from ordinary activities</t>
  </si>
  <si>
    <t>attributable to members of the Company</t>
  </si>
  <si>
    <t>(ii)   Minority interests</t>
  </si>
  <si>
    <t>(m)</t>
  </si>
  <si>
    <t>Net profit/(loss) attributable to members</t>
  </si>
  <si>
    <t>Earnings per share based on 2(m) above</t>
  </si>
  <si>
    <t>Net tangible assets per share (RM)</t>
  </si>
  <si>
    <t>Property,plant and equipment</t>
  </si>
  <si>
    <t>Investment property</t>
  </si>
  <si>
    <t>Investment in associated companies</t>
  </si>
  <si>
    <t>Long Term investments</t>
  </si>
  <si>
    <t>Goodwill on consolidation</t>
  </si>
  <si>
    <t>Intangible Asset</t>
  </si>
  <si>
    <t>Other long term assets</t>
  </si>
  <si>
    <t xml:space="preserve">      Inventories</t>
  </si>
  <si>
    <t xml:space="preserve">      Trade receivable</t>
  </si>
  <si>
    <t xml:space="preserve">      Trade payables</t>
  </si>
  <si>
    <t xml:space="preserve">      Other payables</t>
  </si>
  <si>
    <t xml:space="preserve">     Others - Hire Purchase Creditor</t>
  </si>
  <si>
    <t xml:space="preserve">                 Term Loans</t>
  </si>
  <si>
    <t>Deffered Taxation</t>
  </si>
  <si>
    <t>The accounting policies adopted and the methods of computation used in the quarterly financial</t>
  </si>
  <si>
    <t>There was no exceptional item for the current quarter and the financial year to date.</t>
  </si>
  <si>
    <t>There were no extraordinary item for the current quarter and the financial year to date.</t>
  </si>
  <si>
    <t>There were no profits on sales of investment or properties for the current quarter and the</t>
  </si>
  <si>
    <t>financial year to date.</t>
  </si>
  <si>
    <t>There were no purchase or disposal of quoted investment for current quarter and the financial</t>
  </si>
  <si>
    <t>year to date.  The Company and the Group did not hold any quoted investment.</t>
  </si>
  <si>
    <t>Group borrowings as at end of reporting quarter:</t>
  </si>
  <si>
    <t>The above borrowings are secured by way of fixed and floating charges over all the fixed assets</t>
  </si>
  <si>
    <t xml:space="preserve">Corporate guarantees issued by the Company to financial institution for credit facilities granted </t>
  </si>
  <si>
    <t xml:space="preserve">of a subsidiary and a corporate guarantee given by the Company.  </t>
  </si>
  <si>
    <t>PROFIT BEFORE TAXATION</t>
  </si>
  <si>
    <t>SUBSEQUENT MATERIAL EVENTS</t>
  </si>
  <si>
    <t>quarter and the financial year to date.</t>
  </si>
  <si>
    <t>the current distribution network of the local market.</t>
  </si>
  <si>
    <t xml:space="preserve">No dividend is recommended for the current quarter. </t>
  </si>
  <si>
    <t>demand of baby products and medical contraceptive condoms.</t>
  </si>
  <si>
    <t xml:space="preserve">      Others Receivables &amp; Prepayment</t>
  </si>
  <si>
    <t>tax,minority interest and extraordinary</t>
  </si>
  <si>
    <t xml:space="preserve">    deducting minority interests</t>
  </si>
  <si>
    <t xml:space="preserve">      members of the Company.</t>
  </si>
  <si>
    <t>of the Company.</t>
  </si>
  <si>
    <t>after deducting any provision for preference</t>
  </si>
  <si>
    <t>(i)    Extraordinary items</t>
  </si>
  <si>
    <t>(i) Profit /(Loss) after income tax before</t>
  </si>
  <si>
    <t>the current quarter and the financial year to date.</t>
  </si>
  <si>
    <t>rate principally because there is no group relief for losses incurred by certain subsidiaries for both</t>
  </si>
  <si>
    <t xml:space="preserve">There were no unusual items, events or transactions during the quarter ended and at </t>
  </si>
  <si>
    <t>the date of this report that has materially affected the operation of the Group for the current quarter.</t>
  </si>
  <si>
    <t>There were no material events that have occurred subsequent to the end of the current quarter</t>
  </si>
  <si>
    <t xml:space="preserve">There were no material seasonal or cyclical factors that have affected the financial performance of </t>
  </si>
  <si>
    <t xml:space="preserve">the Group. However, the demand of the Group's products is generally dependent on consumer </t>
  </si>
  <si>
    <t>Currently the Group is continuing in its effort to improve on the existing logistic warehouse and</t>
  </si>
  <si>
    <t>The prospect of the next quarter for the Group is expected to be good.</t>
  </si>
  <si>
    <t>accounting policies and methods as stated in the annual financial statements of the Group for</t>
  </si>
  <si>
    <t>statement are in accordance with the Malaysian Accounting Standards Board (MASB) standards of</t>
  </si>
  <si>
    <t>and up to 24th September 2001 which should be reflected in the financial statement for the current</t>
  </si>
  <si>
    <t>The borrowings are denominated in Ringgit Malaysia.</t>
  </si>
  <si>
    <t>include any adjustment of tax in respect of prior years.The effective tax rate is higher than the statutory tax</t>
  </si>
  <si>
    <t>Quarterly report on consolidated results for the third quarter ended 31st Oct 2001</t>
  </si>
  <si>
    <t>Notes to the quarterly financial statement ended 31st October 2001.</t>
  </si>
  <si>
    <t>There are no corporate proposals outstanding as at 27th December 2001</t>
  </si>
  <si>
    <t>to subsidiary amounted to RM24,228,000 as at 27th December 2001</t>
  </si>
  <si>
    <t>There are no financial instruments with off balance sheet risk as at 27th December 2001</t>
  </si>
  <si>
    <t>There are no pending material litigation as at 27th December 2001</t>
  </si>
  <si>
    <t>Segmental Reporting are by reporting the activity of each segment as per 31st October 2001</t>
  </si>
  <si>
    <t>By Activities</t>
  </si>
  <si>
    <t>Profit/(Loss)</t>
  </si>
  <si>
    <t xml:space="preserve">before </t>
  </si>
  <si>
    <t>taxation</t>
  </si>
  <si>
    <t>Employed</t>
  </si>
  <si>
    <t>Investment holding</t>
  </si>
  <si>
    <t>Manufacturing of Condoms</t>
  </si>
  <si>
    <t xml:space="preserve">  &amp; baby products</t>
  </si>
  <si>
    <t>Trading and retailing in baby</t>
  </si>
  <si>
    <t>apparels, infant milk formula</t>
  </si>
  <si>
    <t>&amp; toiletries</t>
  </si>
  <si>
    <t>Manufacturing  and repairing</t>
  </si>
  <si>
    <t>of moulds</t>
  </si>
  <si>
    <t xml:space="preserve">The current quarter has shown an decrease in profit as compare with the previous quarter and also the </t>
  </si>
  <si>
    <t>preceding quarter.</t>
  </si>
  <si>
    <t>There are no profit guarantee for the financial year ended 31st July 2002.</t>
  </si>
  <si>
    <t>(i) Basic (based on 23,020,000 paid up) sen</t>
  </si>
  <si>
    <t>31-10-01</t>
  </si>
  <si>
    <t>The  revenue has increase compare with the preceding quarter but the profit margin has been</t>
  </si>
  <si>
    <t>reduced.  This is due to the promotion sales for the festive carnival sales whereby the Company</t>
  </si>
  <si>
    <t xml:space="preserve">At this economic slow down the Company has to concentrate on the distribution network by </t>
  </si>
  <si>
    <t>margin and expect to generate profit by next year.</t>
  </si>
  <si>
    <t>investing in trading arm and retail outlets.  The two  activities will be expect to absorbed most of the</t>
  </si>
  <si>
    <t>the year ended 31st July 2001</t>
  </si>
  <si>
    <t>has given a special discount in order to promote sales.</t>
  </si>
  <si>
    <t>There are 20,000 shares issued pursuance to the Employee Shares Option Scheme as at</t>
  </si>
  <si>
    <t>31st October 2001.</t>
  </si>
  <si>
    <t>Total Assets</t>
  </si>
  <si>
    <t>The total asset employed exclude the intangible asset of RM458,000.00</t>
  </si>
  <si>
    <t>Amended 27/12/2001</t>
  </si>
</sst>
</file>

<file path=xl/styles.xml><?xml version="1.0" encoding="utf-8"?>
<styleSheet xmlns="http://schemas.openxmlformats.org/spreadsheetml/2006/main">
  <numFmts count="2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dd/mmm/yy"/>
    <numFmt numFmtId="177" formatCode="_(* #,##0.000_);_(* \(#,##0.000\);_(* &quot;-&quot;???_);_(@_)"/>
    <numFmt numFmtId="178" formatCode="_(* #,##0.00000_);_(* \(#,##0.00000\);_(* &quot;-&quot;?????_);_(@_)"/>
    <numFmt numFmtId="179" formatCode="_(* #,##0.0_);_(* \(#,##0.0\);_(* &quot;-&quot;?_);_(@_)"/>
    <numFmt numFmtId="180" formatCode="mmm\-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15" applyAlignment="1">
      <alignment/>
    </xf>
    <xf numFmtId="171" fontId="1" fillId="0" borderId="0" xfId="15" applyFont="1" applyAlignment="1">
      <alignment horizontal="center"/>
    </xf>
    <xf numFmtId="171" fontId="0" fillId="0" borderId="0" xfId="15" applyFont="1" applyAlignment="1">
      <alignment horizontal="center"/>
    </xf>
    <xf numFmtId="175" fontId="0" fillId="0" borderId="0" xfId="15" applyNumberFormat="1" applyAlignment="1">
      <alignment/>
    </xf>
    <xf numFmtId="14" fontId="1" fillId="0" borderId="0" xfId="15" applyNumberFormat="1" applyFont="1" applyAlignment="1">
      <alignment horizontal="center"/>
    </xf>
    <xf numFmtId="17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4" fontId="0" fillId="0" borderId="0" xfId="15" applyNumberFormat="1" applyAlignment="1">
      <alignment/>
    </xf>
    <xf numFmtId="175" fontId="0" fillId="0" borderId="1" xfId="15" applyNumberFormat="1" applyBorder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5" fontId="0" fillId="0" borderId="4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5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75" fontId="0" fillId="0" borderId="5" xfId="15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5" fontId="1" fillId="0" borderId="6" xfId="15" applyNumberFormat="1" applyFont="1" applyBorder="1" applyAlignment="1">
      <alignment/>
    </xf>
    <xf numFmtId="175" fontId="0" fillId="0" borderId="1" xfId="15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75" fontId="1" fillId="0" borderId="4" xfId="15" applyNumberFormat="1" applyFont="1" applyFill="1" applyBorder="1" applyAlignment="1">
      <alignment/>
    </xf>
    <xf numFmtId="175" fontId="1" fillId="0" borderId="5" xfId="1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0" fillId="0" borderId="6" xfId="15" applyNumberFormat="1" applyBorder="1" applyAlignment="1">
      <alignment/>
    </xf>
    <xf numFmtId="175" fontId="0" fillId="0" borderId="3" xfId="15" applyNumberFormat="1" applyFont="1" applyBorder="1" applyAlignment="1">
      <alignment/>
    </xf>
    <xf numFmtId="171" fontId="1" fillId="0" borderId="0" xfId="15" applyFont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 horizontal="center"/>
    </xf>
    <xf numFmtId="171" fontId="0" fillId="0" borderId="1" xfId="15" applyFont="1" applyBorder="1" applyAlignment="1">
      <alignment horizontal="center"/>
    </xf>
    <xf numFmtId="171" fontId="0" fillId="0" borderId="0" xfId="15" applyFont="1" applyAlignment="1">
      <alignment/>
    </xf>
    <xf numFmtId="171" fontId="0" fillId="0" borderId="0" xfId="15" applyBorder="1" applyAlignment="1">
      <alignment/>
    </xf>
    <xf numFmtId="175" fontId="1" fillId="0" borderId="0" xfId="15" applyNumberFormat="1" applyFont="1" applyBorder="1" applyAlignment="1">
      <alignment/>
    </xf>
    <xf numFmtId="9" fontId="0" fillId="0" borderId="0" xfId="19" applyBorder="1" applyAlignment="1">
      <alignment/>
    </xf>
    <xf numFmtId="175" fontId="1" fillId="0" borderId="0" xfId="15" applyNumberFormat="1" applyFont="1" applyBorder="1" applyAlignment="1">
      <alignment horizontal="center"/>
    </xf>
    <xf numFmtId="171" fontId="0" fillId="0" borderId="1" xfId="15" applyBorder="1" applyAlignment="1">
      <alignment/>
    </xf>
    <xf numFmtId="175" fontId="0" fillId="0" borderId="7" xfId="15" applyNumberFormat="1" applyBorder="1" applyAlignment="1">
      <alignment/>
    </xf>
    <xf numFmtId="171" fontId="0" fillId="0" borderId="10" xfId="15" applyFont="1" applyBorder="1" applyAlignment="1">
      <alignment horizontal="center"/>
    </xf>
    <xf numFmtId="175" fontId="0" fillId="0" borderId="8" xfId="15" applyNumberFormat="1" applyBorder="1" applyAlignment="1">
      <alignment/>
    </xf>
    <xf numFmtId="171" fontId="0" fillId="0" borderId="11" xfId="15" applyFont="1" applyBorder="1" applyAlignment="1">
      <alignment horizontal="center"/>
    </xf>
    <xf numFmtId="175" fontId="0" fillId="0" borderId="9" xfId="15" applyNumberFormat="1" applyBorder="1" applyAlignment="1">
      <alignment/>
    </xf>
    <xf numFmtId="171" fontId="0" fillId="0" borderId="12" xfId="15" applyBorder="1" applyAlignment="1">
      <alignment/>
    </xf>
    <xf numFmtId="175" fontId="0" fillId="0" borderId="13" xfId="15" applyNumberFormat="1" applyBorder="1" applyAlignment="1">
      <alignment/>
    </xf>
    <xf numFmtId="175" fontId="0" fillId="0" borderId="13" xfId="15" applyNumberFormat="1" applyFont="1" applyBorder="1" applyAlignment="1">
      <alignment horizontal="center"/>
    </xf>
    <xf numFmtId="175" fontId="0" fillId="0" borderId="14" xfId="15" applyNumberFormat="1" applyBorder="1" applyAlignment="1">
      <alignment/>
    </xf>
    <xf numFmtId="175" fontId="0" fillId="0" borderId="14" xfId="15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5" fontId="0" fillId="0" borderId="2" xfId="0" applyNumberFormat="1" applyBorder="1" applyAlignment="1">
      <alignment/>
    </xf>
    <xf numFmtId="175" fontId="0" fillId="0" borderId="16" xfId="15" applyNumberFormat="1" applyBorder="1" applyAlignment="1">
      <alignment/>
    </xf>
    <xf numFmtId="175" fontId="0" fillId="0" borderId="5" xfId="0" applyNumberFormat="1" applyBorder="1" applyAlignment="1">
      <alignment/>
    </xf>
    <xf numFmtId="0" fontId="0" fillId="0" borderId="0" xfId="0" applyFont="1" applyFill="1" applyBorder="1" applyAlignment="1">
      <alignment/>
    </xf>
    <xf numFmtId="175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7"/>
  <sheetViews>
    <sheetView tabSelected="1" workbookViewId="0" topLeftCell="A119">
      <selection activeCell="F133" sqref="F133"/>
    </sheetView>
  </sheetViews>
  <sheetFormatPr defaultColWidth="9.140625" defaultRowHeight="12.75"/>
  <cols>
    <col min="2" max="2" width="3.7109375" style="0" customWidth="1"/>
    <col min="3" max="3" width="3.421875" style="0" customWidth="1"/>
    <col min="4" max="4" width="37.28125" style="0" customWidth="1"/>
    <col min="5" max="5" width="19.28125" style="0" customWidth="1"/>
    <col min="6" max="6" width="21.00390625" style="0" customWidth="1"/>
    <col min="7" max="7" width="16.8515625" style="0" customWidth="1"/>
    <col min="8" max="8" width="18.7109375" style="0" customWidth="1"/>
  </cols>
  <sheetData>
    <row r="2" spans="2:7" ht="12.75">
      <c r="B2" s="1" t="s">
        <v>93</v>
      </c>
      <c r="G2" s="1"/>
    </row>
    <row r="3" ht="12.75">
      <c r="B3" t="s">
        <v>60</v>
      </c>
    </row>
    <row r="4" ht="12.75">
      <c r="B4" t="s">
        <v>174</v>
      </c>
    </row>
    <row r="5" ht="12.75">
      <c r="B5" t="s">
        <v>0</v>
      </c>
    </row>
    <row r="7" ht="12.75">
      <c r="B7" s="1" t="s">
        <v>1</v>
      </c>
    </row>
    <row r="8" spans="5:8" ht="12.75">
      <c r="E8" s="71" t="s">
        <v>2</v>
      </c>
      <c r="F8" s="72"/>
      <c r="G8" s="71" t="s">
        <v>55</v>
      </c>
      <c r="H8" s="72"/>
    </row>
    <row r="9" spans="5:8" ht="12.75">
      <c r="E9" s="17" t="s">
        <v>3</v>
      </c>
      <c r="F9" s="17" t="s">
        <v>7</v>
      </c>
      <c r="G9" s="17" t="s">
        <v>3</v>
      </c>
      <c r="H9" s="17" t="s">
        <v>7</v>
      </c>
    </row>
    <row r="10" spans="5:8" ht="12.75">
      <c r="E10" s="18" t="s">
        <v>4</v>
      </c>
      <c r="F10" s="18" t="s">
        <v>8</v>
      </c>
      <c r="G10" s="18" t="s">
        <v>4</v>
      </c>
      <c r="H10" s="18" t="s">
        <v>8</v>
      </c>
    </row>
    <row r="11" spans="5:8" ht="12.75">
      <c r="E11" s="18" t="s">
        <v>5</v>
      </c>
      <c r="F11" s="18" t="s">
        <v>5</v>
      </c>
      <c r="G11" s="18" t="s">
        <v>56</v>
      </c>
      <c r="H11" s="18" t="s">
        <v>57</v>
      </c>
    </row>
    <row r="12" spans="5:8" ht="12.75">
      <c r="E12" s="19">
        <v>37195</v>
      </c>
      <c r="F12" s="19">
        <v>36830</v>
      </c>
      <c r="G12" s="19">
        <v>37195</v>
      </c>
      <c r="H12" s="19">
        <v>36830</v>
      </c>
    </row>
    <row r="13" spans="5:8" ht="12.75">
      <c r="E13" s="20" t="s">
        <v>6</v>
      </c>
      <c r="F13" s="20" t="s">
        <v>6</v>
      </c>
      <c r="G13" s="20" t="s">
        <v>6</v>
      </c>
      <c r="H13" s="20" t="s">
        <v>6</v>
      </c>
    </row>
    <row r="14" spans="2:8" ht="12.75">
      <c r="B14">
        <v>1</v>
      </c>
      <c r="C14" t="s">
        <v>10</v>
      </c>
      <c r="D14" t="s">
        <v>100</v>
      </c>
      <c r="E14" s="44">
        <v>9451</v>
      </c>
      <c r="F14" s="45">
        <v>6294</v>
      </c>
      <c r="G14" s="44">
        <v>9451</v>
      </c>
      <c r="H14" s="45">
        <v>6294</v>
      </c>
    </row>
    <row r="15" spans="5:8" ht="12.75">
      <c r="E15" s="44"/>
      <c r="F15" s="48"/>
      <c r="G15" s="44"/>
      <c r="H15" s="48"/>
    </row>
    <row r="16" spans="3:8" ht="12.75">
      <c r="C16" t="s">
        <v>11</v>
      </c>
      <c r="D16" t="s">
        <v>12</v>
      </c>
      <c r="E16" s="44">
        <v>0</v>
      </c>
      <c r="F16" s="44">
        <v>0</v>
      </c>
      <c r="G16" s="44">
        <v>0</v>
      </c>
      <c r="H16" s="44">
        <v>0</v>
      </c>
    </row>
    <row r="17" spans="5:8" ht="12.75">
      <c r="E17" s="44"/>
      <c r="F17" s="48"/>
      <c r="G17" s="44"/>
      <c r="H17" s="48"/>
    </row>
    <row r="18" spans="3:8" ht="13.5" thickBot="1">
      <c r="C18" t="s">
        <v>13</v>
      </c>
      <c r="D18" t="s">
        <v>101</v>
      </c>
      <c r="E18" s="61">
        <v>11</v>
      </c>
      <c r="F18" s="62">
        <v>1</v>
      </c>
      <c r="G18" s="61">
        <v>11</v>
      </c>
      <c r="H18" s="62">
        <v>1</v>
      </c>
    </row>
    <row r="19" spans="5:8" ht="13.5" thickTop="1">
      <c r="E19" s="44"/>
      <c r="F19" s="48"/>
      <c r="G19" s="44"/>
      <c r="H19" s="48"/>
    </row>
    <row r="20" spans="2:8" ht="12.75">
      <c r="B20">
        <v>2</v>
      </c>
      <c r="C20" t="s">
        <v>10</v>
      </c>
      <c r="D20" t="s">
        <v>102</v>
      </c>
      <c r="E20" s="49">
        <f>+E31-E27-E25</f>
        <v>1222</v>
      </c>
      <c r="F20" s="49">
        <v>1403</v>
      </c>
      <c r="G20" s="49">
        <f>+G31-G27-G25</f>
        <v>1222</v>
      </c>
      <c r="H20" s="49">
        <v>1403</v>
      </c>
    </row>
    <row r="21" spans="4:8" ht="12.75">
      <c r="D21" t="s">
        <v>103</v>
      </c>
      <c r="E21" s="50"/>
      <c r="F21" s="48"/>
      <c r="G21" s="50"/>
      <c r="H21" s="48"/>
    </row>
    <row r="22" spans="4:8" ht="12.75">
      <c r="D22" t="s">
        <v>153</v>
      </c>
      <c r="E22" s="44"/>
      <c r="F22" s="48"/>
      <c r="G22" s="44"/>
      <c r="H22" s="48"/>
    </row>
    <row r="23" spans="4:8" ht="12.75">
      <c r="D23" t="s">
        <v>104</v>
      </c>
      <c r="E23" s="44"/>
      <c r="F23" s="48"/>
      <c r="G23" s="44"/>
      <c r="H23" s="48"/>
    </row>
    <row r="24" spans="5:8" ht="12.75">
      <c r="E24" s="44"/>
      <c r="F24" s="48"/>
      <c r="G24" s="44"/>
      <c r="H24" s="48"/>
    </row>
    <row r="25" spans="3:8" ht="12.75">
      <c r="C25" t="s">
        <v>11</v>
      </c>
      <c r="D25" t="s">
        <v>105</v>
      </c>
      <c r="E25" s="44">
        <f>-200-1</f>
        <v>-201</v>
      </c>
      <c r="F25" s="45">
        <v>-185</v>
      </c>
      <c r="G25" s="44">
        <f>-200-1</f>
        <v>-201</v>
      </c>
      <c r="H25" s="45">
        <v>-185</v>
      </c>
    </row>
    <row r="26" spans="5:8" ht="12.75">
      <c r="E26" s="44"/>
      <c r="F26" s="44"/>
      <c r="G26" s="44"/>
      <c r="H26" s="44"/>
    </row>
    <row r="27" spans="3:8" ht="12.75">
      <c r="C27" t="s">
        <v>15</v>
      </c>
      <c r="D27" t="s">
        <v>16</v>
      </c>
      <c r="E27" s="44">
        <v>-770</v>
      </c>
      <c r="F27" s="45">
        <v>-717</v>
      </c>
      <c r="G27" s="44">
        <v>-770</v>
      </c>
      <c r="H27" s="45">
        <v>-717</v>
      </c>
    </row>
    <row r="28" spans="5:8" ht="12.75">
      <c r="E28" s="44"/>
      <c r="F28" s="48"/>
      <c r="G28" s="44"/>
      <c r="H28" s="48"/>
    </row>
    <row r="29" spans="3:8" ht="12.75">
      <c r="C29" t="s">
        <v>17</v>
      </c>
      <c r="D29" t="s">
        <v>18</v>
      </c>
      <c r="E29" s="13"/>
      <c r="F29" s="46"/>
      <c r="G29" s="13"/>
      <c r="H29" s="46"/>
    </row>
    <row r="30" spans="5:8" ht="12.75">
      <c r="E30" s="44"/>
      <c r="F30" s="48"/>
      <c r="G30" s="44"/>
      <c r="H30" s="48"/>
    </row>
    <row r="31" spans="3:8" ht="12.75">
      <c r="C31" t="s">
        <v>19</v>
      </c>
      <c r="D31" t="s">
        <v>106</v>
      </c>
      <c r="E31" s="49">
        <v>251</v>
      </c>
      <c r="F31" s="51">
        <v>501</v>
      </c>
      <c r="G31" s="49">
        <v>251</v>
      </c>
      <c r="H31" s="51">
        <v>501</v>
      </c>
    </row>
    <row r="32" spans="4:8" ht="12.75">
      <c r="D32" t="s">
        <v>14</v>
      </c>
      <c r="E32" s="50"/>
      <c r="F32" s="48"/>
      <c r="G32" s="50"/>
      <c r="H32" s="48"/>
    </row>
    <row r="33" spans="5:8" ht="12.75">
      <c r="E33" s="44"/>
      <c r="F33" s="48"/>
      <c r="G33" s="44"/>
      <c r="H33" s="48"/>
    </row>
    <row r="34" spans="3:8" ht="12.75">
      <c r="C34" t="s">
        <v>21</v>
      </c>
      <c r="D34" t="s">
        <v>22</v>
      </c>
      <c r="E34" s="45">
        <v>0</v>
      </c>
      <c r="F34" s="45">
        <v>0</v>
      </c>
      <c r="G34" s="45">
        <v>0</v>
      </c>
      <c r="H34" s="45">
        <v>0</v>
      </c>
    </row>
    <row r="35" spans="4:8" ht="12.75">
      <c r="D35" t="s">
        <v>23</v>
      </c>
      <c r="E35" s="44"/>
      <c r="F35" s="48"/>
      <c r="G35" s="44"/>
      <c r="H35" s="48"/>
    </row>
    <row r="36" spans="5:8" ht="12.75">
      <c r="E36" s="13"/>
      <c r="F36" s="52"/>
      <c r="G36" s="13"/>
      <c r="H36" s="52"/>
    </row>
    <row r="37" spans="3:8" ht="12.75">
      <c r="C37" t="s">
        <v>24</v>
      </c>
      <c r="D37" t="s">
        <v>107</v>
      </c>
      <c r="E37" s="44">
        <f>SUM(E31:E36)</f>
        <v>251</v>
      </c>
      <c r="F37" s="45">
        <v>501</v>
      </c>
      <c r="G37" s="44">
        <f>SUM(G31:G36)</f>
        <v>251</v>
      </c>
      <c r="H37" s="45">
        <v>501</v>
      </c>
    </row>
    <row r="38" spans="4:8" ht="12.75">
      <c r="D38" t="s">
        <v>20</v>
      </c>
      <c r="E38" s="44"/>
      <c r="F38" s="45"/>
      <c r="G38" s="44"/>
      <c r="H38" s="45"/>
    </row>
    <row r="39" spans="4:8" ht="12.75">
      <c r="D39" t="s">
        <v>108</v>
      </c>
      <c r="E39" s="44"/>
      <c r="F39" s="45"/>
      <c r="G39" s="44"/>
      <c r="H39" s="45"/>
    </row>
    <row r="40" spans="4:8" ht="12.75">
      <c r="D40" t="s">
        <v>109</v>
      </c>
      <c r="E40" s="44"/>
      <c r="F40" s="45"/>
      <c r="G40" s="44"/>
      <c r="H40" s="45"/>
    </row>
    <row r="41" spans="5:8" ht="12.75">
      <c r="E41" s="44"/>
      <c r="F41" s="48"/>
      <c r="G41" s="44"/>
      <c r="H41" s="48"/>
    </row>
    <row r="42" spans="5:8" ht="12.75">
      <c r="E42" s="44"/>
      <c r="F42" s="48"/>
      <c r="G42" s="44"/>
      <c r="H42" s="48"/>
    </row>
    <row r="43" spans="3:8" ht="12.75">
      <c r="C43" t="s">
        <v>25</v>
      </c>
      <c r="D43" t="s">
        <v>110</v>
      </c>
      <c r="E43" s="13">
        <v>-127</v>
      </c>
      <c r="F43" s="29">
        <v>-163</v>
      </c>
      <c r="G43" s="13">
        <v>-127</v>
      </c>
      <c r="H43" s="29">
        <v>-163</v>
      </c>
    </row>
    <row r="44" spans="5:8" ht="12.75">
      <c r="E44" s="44"/>
      <c r="F44" s="48"/>
      <c r="G44" s="44"/>
      <c r="H44" s="48"/>
    </row>
    <row r="45" spans="3:8" ht="12.75">
      <c r="C45" t="s">
        <v>112</v>
      </c>
      <c r="D45" t="s">
        <v>159</v>
      </c>
      <c r="E45" s="44">
        <f>SUM(E37:E44)</f>
        <v>124</v>
      </c>
      <c r="F45" s="45">
        <f>SUM(F37:F44)</f>
        <v>338</v>
      </c>
      <c r="G45" s="44">
        <f>SUM(G37:G44)</f>
        <v>124</v>
      </c>
      <c r="H45" s="45">
        <f>SUM(H37:H44)</f>
        <v>338</v>
      </c>
    </row>
    <row r="46" spans="4:8" ht="12.75">
      <c r="D46" t="s">
        <v>154</v>
      </c>
      <c r="E46" s="44"/>
      <c r="F46" s="48"/>
      <c r="G46" s="44"/>
      <c r="H46" s="48"/>
    </row>
    <row r="47" spans="5:8" ht="12.75">
      <c r="E47" s="44"/>
      <c r="F47" s="48"/>
      <c r="G47" s="44"/>
      <c r="H47" s="48"/>
    </row>
    <row r="48" spans="4:8" ht="12.75">
      <c r="D48" t="s">
        <v>111</v>
      </c>
      <c r="E48" s="44">
        <v>0</v>
      </c>
      <c r="F48" s="45">
        <v>4</v>
      </c>
      <c r="G48" s="44">
        <v>0</v>
      </c>
      <c r="H48" s="45">
        <v>4</v>
      </c>
    </row>
    <row r="49" spans="5:8" ht="12.75">
      <c r="E49" s="44"/>
      <c r="F49" s="45"/>
      <c r="G49" s="44"/>
      <c r="H49" s="45"/>
    </row>
    <row r="50" spans="3:8" ht="12.75">
      <c r="C50" t="s">
        <v>26</v>
      </c>
      <c r="D50" t="s">
        <v>113</v>
      </c>
      <c r="E50" s="52">
        <v>0</v>
      </c>
      <c r="F50" s="52">
        <v>0</v>
      </c>
      <c r="G50" s="52">
        <v>0</v>
      </c>
      <c r="H50" s="52">
        <v>0</v>
      </c>
    </row>
    <row r="51" spans="5:8" ht="12.75">
      <c r="E51" s="44"/>
      <c r="F51" s="48"/>
      <c r="G51" s="44"/>
      <c r="H51" s="48"/>
    </row>
    <row r="52" spans="3:8" ht="12.75">
      <c r="C52" t="s">
        <v>27</v>
      </c>
      <c r="D52" t="s">
        <v>114</v>
      </c>
      <c r="E52" s="44">
        <f>SUM(E45:E51)</f>
        <v>124</v>
      </c>
      <c r="F52" s="45">
        <f>SUM(F45:F51)</f>
        <v>342</v>
      </c>
      <c r="G52" s="44">
        <f>SUM(G45:G51)</f>
        <v>124</v>
      </c>
      <c r="H52" s="45">
        <f>SUM(H45:H51)</f>
        <v>342</v>
      </c>
    </row>
    <row r="53" spans="4:8" ht="12.75">
      <c r="D53" t="s">
        <v>115</v>
      </c>
      <c r="E53" s="50"/>
      <c r="F53" s="48"/>
      <c r="G53" s="50"/>
      <c r="H53" s="48"/>
    </row>
    <row r="54" spans="5:8" ht="12.75">
      <c r="E54" s="44"/>
      <c r="F54" s="48"/>
      <c r="G54" s="44"/>
      <c r="H54" s="48"/>
    </row>
    <row r="55" spans="3:8" ht="12.75">
      <c r="C55" t="s">
        <v>29</v>
      </c>
      <c r="D55" t="s">
        <v>158</v>
      </c>
      <c r="E55" s="53">
        <v>0</v>
      </c>
      <c r="F55" s="54">
        <v>0</v>
      </c>
      <c r="G55" s="53">
        <v>0</v>
      </c>
      <c r="H55" s="54">
        <v>0</v>
      </c>
    </row>
    <row r="56" spans="4:8" ht="12.75">
      <c r="D56" t="s">
        <v>116</v>
      </c>
      <c r="E56" s="55">
        <v>0</v>
      </c>
      <c r="F56" s="56">
        <v>0</v>
      </c>
      <c r="G56" s="55">
        <v>0</v>
      </c>
      <c r="H56" s="56">
        <v>0</v>
      </c>
    </row>
    <row r="57" spans="4:8" ht="12.75">
      <c r="D57" t="s">
        <v>28</v>
      </c>
      <c r="E57" s="55">
        <v>0</v>
      </c>
      <c r="F57" s="56">
        <v>0</v>
      </c>
      <c r="G57" s="55">
        <v>0</v>
      </c>
      <c r="H57" s="56">
        <v>0</v>
      </c>
    </row>
    <row r="58" spans="4:8" ht="12.75">
      <c r="D58" t="s">
        <v>155</v>
      </c>
      <c r="E58" s="57"/>
      <c r="F58" s="58"/>
      <c r="G58" s="57"/>
      <c r="H58" s="58"/>
    </row>
    <row r="59" spans="5:8" ht="12.75">
      <c r="E59" s="44"/>
      <c r="F59" s="48"/>
      <c r="G59" s="44"/>
      <c r="H59" s="48"/>
    </row>
    <row r="60" spans="3:8" ht="13.5" thickBot="1">
      <c r="C60" t="s">
        <v>117</v>
      </c>
      <c r="D60" t="s">
        <v>118</v>
      </c>
      <c r="E60" s="59">
        <f>SUM(E51:E59)</f>
        <v>124</v>
      </c>
      <c r="F60" s="60">
        <f>SUM(F51:F59)</f>
        <v>342</v>
      </c>
      <c r="G60" s="59">
        <f>SUM(G51:G59)</f>
        <v>124</v>
      </c>
      <c r="H60" s="60">
        <f>SUM(H51:H59)</f>
        <v>342</v>
      </c>
    </row>
    <row r="61" spans="4:8" ht="13.5" thickTop="1">
      <c r="D61" t="s">
        <v>156</v>
      </c>
      <c r="E61" s="44"/>
      <c r="F61" s="48"/>
      <c r="G61" s="44"/>
      <c r="H61" s="48"/>
    </row>
    <row r="62" spans="5:8" ht="12.75">
      <c r="E62" s="44"/>
      <c r="F62" s="48"/>
      <c r="G62" s="44"/>
      <c r="H62" s="48"/>
    </row>
    <row r="63" spans="5:8" ht="12.75">
      <c r="E63" s="6"/>
      <c r="F63" s="3"/>
      <c r="G63" s="6"/>
      <c r="H63" s="3"/>
    </row>
    <row r="64" spans="2:8" ht="12.75">
      <c r="B64">
        <v>3</v>
      </c>
      <c r="D64" t="s">
        <v>119</v>
      </c>
      <c r="F64" s="3"/>
      <c r="H64" s="3"/>
    </row>
    <row r="65" spans="4:8" ht="12.75">
      <c r="D65" t="s">
        <v>157</v>
      </c>
      <c r="E65" s="6"/>
      <c r="F65" s="3"/>
      <c r="G65" s="6"/>
      <c r="H65" s="3"/>
    </row>
    <row r="66" spans="4:8" ht="12.75">
      <c r="D66" t="s">
        <v>30</v>
      </c>
      <c r="E66" s="3"/>
      <c r="F66" s="3"/>
      <c r="G66" s="3"/>
      <c r="H66" s="3"/>
    </row>
    <row r="67" spans="5:8" ht="12.75">
      <c r="E67" s="3"/>
      <c r="F67" s="3"/>
      <c r="G67" s="3"/>
      <c r="H67" s="3"/>
    </row>
    <row r="68" spans="4:8" ht="12.75">
      <c r="D68" t="s">
        <v>197</v>
      </c>
      <c r="E68" s="27">
        <f>+E52/23020*100</f>
        <v>0.5386620330147698</v>
      </c>
      <c r="F68" s="27">
        <v>1.49</v>
      </c>
      <c r="G68" s="27">
        <f>+G52/23020*100</f>
        <v>0.5386620330147698</v>
      </c>
      <c r="H68" s="27">
        <v>1.49</v>
      </c>
    </row>
    <row r="69" spans="5:8" ht="12.75">
      <c r="E69" s="12"/>
      <c r="F69" s="3"/>
      <c r="G69" s="12"/>
      <c r="H69" s="12"/>
    </row>
    <row r="70" spans="5:8" ht="12.75">
      <c r="E70" s="27"/>
      <c r="F70" s="3"/>
      <c r="G70" s="12"/>
      <c r="H70" s="12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3:8" ht="12.75">
      <c r="C73" s="1" t="s">
        <v>9</v>
      </c>
      <c r="E73" s="43"/>
      <c r="F73" s="3"/>
      <c r="G73" s="3"/>
      <c r="H73" s="3"/>
    </row>
    <row r="74" spans="3:8" ht="12.75">
      <c r="C74" t="s">
        <v>60</v>
      </c>
      <c r="E74" s="3"/>
      <c r="F74" s="3"/>
      <c r="G74" s="3"/>
      <c r="H74" s="3"/>
    </row>
    <row r="75" spans="3:8" ht="12.75">
      <c r="C75" t="str">
        <f>+B4</f>
        <v>Quarterly report on consolidated results for the third quarter ended 31st Oct 2001</v>
      </c>
      <c r="E75" s="3"/>
      <c r="F75" s="3"/>
      <c r="H75" s="3"/>
    </row>
    <row r="76" spans="3:8" ht="12.75">
      <c r="C76" t="s">
        <v>0</v>
      </c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3:8" ht="12.75">
      <c r="C78" s="1" t="s">
        <v>31</v>
      </c>
      <c r="E78" s="3"/>
      <c r="F78" s="3"/>
      <c r="G78" s="3"/>
      <c r="H78" s="3"/>
    </row>
    <row r="79" spans="5:8" ht="12.75">
      <c r="E79" s="4" t="s">
        <v>32</v>
      </c>
      <c r="F79" s="4" t="s">
        <v>34</v>
      </c>
      <c r="G79" s="3"/>
      <c r="H79" s="3"/>
    </row>
    <row r="80" spans="5:8" ht="12.75">
      <c r="E80" s="4" t="s">
        <v>33</v>
      </c>
      <c r="F80" s="4" t="s">
        <v>35</v>
      </c>
      <c r="G80" s="3"/>
      <c r="H80" s="3"/>
    </row>
    <row r="81" spans="5:8" ht="12.75">
      <c r="E81" s="4" t="s">
        <v>3</v>
      </c>
      <c r="F81" s="4" t="s">
        <v>36</v>
      </c>
      <c r="G81" s="3"/>
      <c r="H81" s="3"/>
    </row>
    <row r="82" spans="5:8" ht="12.75">
      <c r="E82" s="4" t="s">
        <v>5</v>
      </c>
      <c r="F82" s="4" t="s">
        <v>37</v>
      </c>
      <c r="G82" s="3"/>
      <c r="H82" s="3"/>
    </row>
    <row r="83" spans="5:8" ht="12.75">
      <c r="E83" s="7">
        <v>37195</v>
      </c>
      <c r="F83" s="7">
        <v>37103</v>
      </c>
      <c r="G83" s="3"/>
      <c r="H83" s="3"/>
    </row>
    <row r="84" spans="5:8" ht="12.75">
      <c r="E84" s="4" t="s">
        <v>6</v>
      </c>
      <c r="F84" s="4" t="s">
        <v>6</v>
      </c>
      <c r="G84" s="3"/>
      <c r="H84" s="3"/>
    </row>
    <row r="85" spans="5:8" ht="12.75">
      <c r="E85" s="3"/>
      <c r="F85" s="3"/>
      <c r="G85" s="3"/>
      <c r="H85" s="3"/>
    </row>
    <row r="86" spans="3:8" ht="12.75">
      <c r="C86">
        <v>1</v>
      </c>
      <c r="D86" t="s">
        <v>121</v>
      </c>
      <c r="E86" s="6">
        <v>28358</v>
      </c>
      <c r="F86" s="8">
        <v>28523</v>
      </c>
      <c r="G86" s="3"/>
      <c r="H86" s="3"/>
    </row>
    <row r="87" spans="3:8" ht="12.75">
      <c r="C87">
        <v>2</v>
      </c>
      <c r="D87" t="s">
        <v>122</v>
      </c>
      <c r="E87" s="6"/>
      <c r="F87" s="5"/>
      <c r="G87" s="3"/>
      <c r="H87" s="3"/>
    </row>
    <row r="88" spans="3:8" ht="12.75">
      <c r="C88">
        <v>3</v>
      </c>
      <c r="D88" t="s">
        <v>123</v>
      </c>
      <c r="E88" s="6"/>
      <c r="F88" s="5"/>
      <c r="G88" s="3"/>
      <c r="H88" s="3"/>
    </row>
    <row r="89" spans="3:8" ht="12.75">
      <c r="C89">
        <v>4</v>
      </c>
      <c r="D89" t="s">
        <v>124</v>
      </c>
      <c r="E89" s="6"/>
      <c r="F89" s="5"/>
      <c r="G89" s="3"/>
      <c r="H89" s="3"/>
    </row>
    <row r="90" spans="3:8" ht="12.75">
      <c r="C90">
        <v>5</v>
      </c>
      <c r="D90" t="s">
        <v>125</v>
      </c>
      <c r="E90" s="6"/>
      <c r="F90" s="6">
        <v>0</v>
      </c>
      <c r="G90" s="3"/>
      <c r="H90" s="3"/>
    </row>
    <row r="91" spans="3:8" ht="12.75">
      <c r="C91">
        <v>6</v>
      </c>
      <c r="D91" t="s">
        <v>126</v>
      </c>
      <c r="E91" s="6">
        <f>443+15</f>
        <v>458</v>
      </c>
      <c r="F91" s="6">
        <v>423</v>
      </c>
      <c r="G91" s="3"/>
      <c r="H91" s="3"/>
    </row>
    <row r="92" spans="3:8" ht="12.75">
      <c r="C92">
        <v>7</v>
      </c>
      <c r="D92" t="s">
        <v>127</v>
      </c>
      <c r="E92" s="6"/>
      <c r="F92" s="6"/>
      <c r="G92" s="3"/>
      <c r="H92" s="3"/>
    </row>
    <row r="93" spans="5:8" ht="12.75">
      <c r="E93" s="6"/>
      <c r="F93" s="6"/>
      <c r="G93" s="3"/>
      <c r="H93" s="3"/>
    </row>
    <row r="94" spans="3:8" ht="12.75">
      <c r="C94">
        <v>8</v>
      </c>
      <c r="D94" t="s">
        <v>38</v>
      </c>
      <c r="E94" s="6"/>
      <c r="F94" s="6"/>
      <c r="G94" s="3"/>
      <c r="H94" s="3"/>
    </row>
    <row r="95" spans="4:8" ht="12.75">
      <c r="D95" s="2" t="s">
        <v>128</v>
      </c>
      <c r="E95" s="14">
        <v>12387</v>
      </c>
      <c r="F95" s="14">
        <v>11153</v>
      </c>
      <c r="G95" s="3"/>
      <c r="H95" s="3"/>
    </row>
    <row r="96" spans="4:8" ht="12.75">
      <c r="D96" s="2" t="s">
        <v>129</v>
      </c>
      <c r="E96" s="15">
        <v>27747</v>
      </c>
      <c r="F96" s="42">
        <v>27719</v>
      </c>
      <c r="G96" s="3"/>
      <c r="H96" s="3"/>
    </row>
    <row r="97" spans="4:8" ht="12.75">
      <c r="D97" s="2" t="s">
        <v>39</v>
      </c>
      <c r="E97" s="15"/>
      <c r="F97" s="15">
        <v>0</v>
      </c>
      <c r="G97" s="3"/>
      <c r="H97" s="3"/>
    </row>
    <row r="98" spans="4:8" ht="12.75">
      <c r="D98" s="2" t="s">
        <v>40</v>
      </c>
      <c r="E98" s="15">
        <v>458</v>
      </c>
      <c r="F98" s="15">
        <v>310</v>
      </c>
      <c r="G98" s="3"/>
      <c r="H98" s="3"/>
    </row>
    <row r="99" spans="4:8" ht="12.75">
      <c r="D99" s="2" t="s">
        <v>152</v>
      </c>
      <c r="E99" s="15">
        <v>1267</v>
      </c>
      <c r="F99" s="15">
        <v>617</v>
      </c>
      <c r="G99" s="3"/>
      <c r="H99" s="3"/>
    </row>
    <row r="100" spans="5:8" ht="12.75">
      <c r="E100" s="23">
        <f>SUM(E95:E99)</f>
        <v>41859</v>
      </c>
      <c r="F100" s="23">
        <f>SUM(F95:F99)</f>
        <v>39799</v>
      </c>
      <c r="G100" s="3"/>
      <c r="H100" s="3"/>
    </row>
    <row r="101" spans="5:8" ht="12.75">
      <c r="E101" s="6"/>
      <c r="F101" s="5"/>
      <c r="G101" s="3"/>
      <c r="H101" s="3"/>
    </row>
    <row r="102" spans="3:8" ht="12.75">
      <c r="C102">
        <v>9</v>
      </c>
      <c r="D102" t="s">
        <v>41</v>
      </c>
      <c r="E102" s="13"/>
      <c r="F102" s="46"/>
      <c r="G102" s="3"/>
      <c r="H102" s="3"/>
    </row>
    <row r="103" spans="4:8" ht="12.75">
      <c r="D103" s="2" t="s">
        <v>130</v>
      </c>
      <c r="E103" s="15">
        <v>4884</v>
      </c>
      <c r="F103" s="15">
        <v>3318</v>
      </c>
      <c r="G103" s="3"/>
      <c r="H103" s="3"/>
    </row>
    <row r="104" spans="4:8" ht="12.75">
      <c r="D104" s="2" t="s">
        <v>131</v>
      </c>
      <c r="E104" s="15">
        <v>3223</v>
      </c>
      <c r="F104" s="15">
        <v>2847</v>
      </c>
      <c r="G104" s="3"/>
      <c r="H104" s="3"/>
    </row>
    <row r="105" spans="4:8" ht="12.75">
      <c r="D105" s="2" t="s">
        <v>42</v>
      </c>
      <c r="E105" s="15">
        <v>14428</v>
      </c>
      <c r="F105" s="15">
        <v>13989</v>
      </c>
      <c r="G105" s="3"/>
      <c r="H105" s="3"/>
    </row>
    <row r="106" spans="4:8" ht="12.75">
      <c r="D106" s="2" t="s">
        <v>43</v>
      </c>
      <c r="E106" s="15">
        <v>3184</v>
      </c>
      <c r="F106" s="15">
        <v>3358</v>
      </c>
      <c r="G106" s="3"/>
      <c r="H106" s="3"/>
    </row>
    <row r="107" spans="4:8" ht="12.75">
      <c r="D107" s="2" t="s">
        <v>58</v>
      </c>
      <c r="E107" s="15"/>
      <c r="F107" s="15">
        <v>0</v>
      </c>
      <c r="G107" s="3"/>
      <c r="H107" s="3"/>
    </row>
    <row r="108" spans="4:8" ht="12.75">
      <c r="D108" s="9" t="s">
        <v>132</v>
      </c>
      <c r="E108" s="15">
        <v>319</v>
      </c>
      <c r="F108" s="15">
        <v>342</v>
      </c>
      <c r="G108" s="3"/>
      <c r="H108" s="3"/>
    </row>
    <row r="109" spans="4:8" ht="12.75">
      <c r="D109" s="2" t="s">
        <v>133</v>
      </c>
      <c r="E109" s="15">
        <f>162+1000</f>
        <v>1162</v>
      </c>
      <c r="F109" s="15">
        <v>1293</v>
      </c>
      <c r="G109" s="3"/>
      <c r="H109" s="3"/>
    </row>
    <row r="110" spans="4:8" ht="12.75">
      <c r="D110" s="2"/>
      <c r="E110" s="23">
        <f>SUM(E103:E109)</f>
        <v>27200</v>
      </c>
      <c r="F110" s="23">
        <f>SUM(F103:F109)</f>
        <v>25147</v>
      </c>
      <c r="G110" s="3"/>
      <c r="H110" s="3"/>
    </row>
    <row r="111" spans="5:8" ht="12.75">
      <c r="E111" s="6"/>
      <c r="F111" s="6"/>
      <c r="G111" s="3"/>
      <c r="H111" s="3"/>
    </row>
    <row r="112" spans="3:8" ht="12.75">
      <c r="C112">
        <v>10</v>
      </c>
      <c r="D112" t="s">
        <v>59</v>
      </c>
      <c r="E112" s="6">
        <f>+E100-E110</f>
        <v>14659</v>
      </c>
      <c r="F112" s="6">
        <f>+F100-F110</f>
        <v>14652</v>
      </c>
      <c r="G112" s="3"/>
      <c r="H112" s="3"/>
    </row>
    <row r="113" spans="5:8" ht="12.75">
      <c r="E113" s="28">
        <f>E86+E90+E91+E112</f>
        <v>43475</v>
      </c>
      <c r="F113" s="28">
        <f>F86+F90+F112+F91</f>
        <v>43598</v>
      </c>
      <c r="G113" s="3"/>
      <c r="H113" s="3"/>
    </row>
    <row r="114" spans="5:8" ht="12.75">
      <c r="E114" s="6"/>
      <c r="F114" s="6"/>
      <c r="G114" s="3"/>
      <c r="H114" s="3"/>
    </row>
    <row r="115" spans="3:8" ht="12.75">
      <c r="C115">
        <v>11</v>
      </c>
      <c r="D115" t="s">
        <v>98</v>
      </c>
      <c r="E115" s="6"/>
      <c r="F115" s="6"/>
      <c r="G115" s="3"/>
      <c r="H115" s="3"/>
    </row>
    <row r="116" spans="4:8" ht="12.75">
      <c r="D116" t="s">
        <v>44</v>
      </c>
      <c r="E116" s="14">
        <f>23020000/1000</f>
        <v>23020</v>
      </c>
      <c r="F116" s="14">
        <f>23000000/1000</f>
        <v>23000</v>
      </c>
      <c r="G116" s="3"/>
      <c r="H116" s="3"/>
    </row>
    <row r="117" spans="4:8" ht="12.75">
      <c r="D117" t="s">
        <v>45</v>
      </c>
      <c r="E117" s="15"/>
      <c r="F117" s="15"/>
      <c r="G117" s="3"/>
      <c r="H117" s="3"/>
    </row>
    <row r="118" spans="4:8" ht="12.75">
      <c r="D118" s="2" t="s">
        <v>46</v>
      </c>
      <c r="E118" s="15">
        <v>3881</v>
      </c>
      <c r="F118" s="15">
        <f>3880269/1000</f>
        <v>3880.269</v>
      </c>
      <c r="G118" s="3"/>
      <c r="H118" s="3"/>
    </row>
    <row r="119" spans="4:8" ht="12.75">
      <c r="D119" s="2" t="s">
        <v>47</v>
      </c>
      <c r="E119" s="15">
        <v>2236</v>
      </c>
      <c r="F119" s="15">
        <v>2236</v>
      </c>
      <c r="G119" s="3"/>
      <c r="H119" s="3"/>
    </row>
    <row r="120" spans="4:8" ht="12.75">
      <c r="D120" s="2" t="s">
        <v>48</v>
      </c>
      <c r="E120" s="15">
        <v>1999</v>
      </c>
      <c r="F120" s="15">
        <v>1999</v>
      </c>
      <c r="G120" s="3"/>
      <c r="H120" s="3"/>
    </row>
    <row r="121" spans="4:8" ht="12.75">
      <c r="D121" s="2" t="s">
        <v>49</v>
      </c>
      <c r="E121" s="15"/>
      <c r="F121" s="15"/>
      <c r="G121" s="3"/>
      <c r="H121" s="3"/>
    </row>
    <row r="122" spans="4:8" ht="12.75">
      <c r="D122" s="2" t="s">
        <v>50</v>
      </c>
      <c r="E122" s="15">
        <v>8664</v>
      </c>
      <c r="F122" s="15">
        <v>8540</v>
      </c>
      <c r="G122" s="3"/>
      <c r="H122" s="3"/>
    </row>
    <row r="123" spans="4:8" ht="12.75">
      <c r="D123" s="2" t="s">
        <v>51</v>
      </c>
      <c r="E123" s="16"/>
      <c r="F123" s="16"/>
      <c r="G123" s="3"/>
      <c r="H123" s="3"/>
    </row>
    <row r="124" spans="5:8" ht="12.75">
      <c r="E124" s="6">
        <f>SUM(E116:E123)</f>
        <v>39800</v>
      </c>
      <c r="F124" s="6">
        <f>SUM(F116:F123)</f>
        <v>39655.269</v>
      </c>
      <c r="G124" s="3"/>
      <c r="H124" s="3"/>
    </row>
    <row r="125" spans="5:8" ht="12.75">
      <c r="E125" s="6"/>
      <c r="F125" s="6"/>
      <c r="G125" s="3"/>
      <c r="H125" s="3"/>
    </row>
    <row r="126" spans="3:8" ht="12.75">
      <c r="C126">
        <v>12</v>
      </c>
      <c r="D126" t="s">
        <v>52</v>
      </c>
      <c r="E126" s="6">
        <v>0</v>
      </c>
      <c r="F126" s="6">
        <v>0</v>
      </c>
      <c r="G126" s="3"/>
      <c r="H126" s="3"/>
    </row>
    <row r="127" spans="3:8" ht="12.75">
      <c r="C127">
        <v>13</v>
      </c>
      <c r="D127" t="s">
        <v>53</v>
      </c>
      <c r="E127" s="21">
        <v>2690</v>
      </c>
      <c r="F127" s="6">
        <f>2504+570</f>
        <v>3074</v>
      </c>
      <c r="G127" s="3"/>
      <c r="H127" s="3"/>
    </row>
    <row r="128" spans="3:8" ht="12.75">
      <c r="C128">
        <v>14</v>
      </c>
      <c r="D128" t="s">
        <v>54</v>
      </c>
      <c r="E128" s="6">
        <v>0</v>
      </c>
      <c r="F128" s="6">
        <v>0</v>
      </c>
      <c r="G128" s="3"/>
      <c r="H128" s="3"/>
    </row>
    <row r="129" spans="3:8" ht="12.75">
      <c r="C129">
        <v>15</v>
      </c>
      <c r="D129" t="s">
        <v>134</v>
      </c>
      <c r="E129" s="6">
        <v>985</v>
      </c>
      <c r="F129" s="6">
        <v>869</v>
      </c>
      <c r="G129" s="3"/>
      <c r="H129" s="3"/>
    </row>
    <row r="130" spans="5:8" ht="12.75">
      <c r="E130" s="6"/>
      <c r="F130" s="6"/>
      <c r="G130" s="3"/>
      <c r="H130" s="3"/>
    </row>
    <row r="131" spans="5:8" ht="12.75">
      <c r="E131" s="28">
        <f>SUM(E124:E130)</f>
        <v>43475</v>
      </c>
      <c r="F131" s="28">
        <f>SUM(F124:F130)</f>
        <v>43598.269</v>
      </c>
      <c r="G131" s="3"/>
      <c r="H131" s="3"/>
    </row>
    <row r="132" spans="5:8" ht="12.75">
      <c r="E132" s="22"/>
      <c r="F132" s="27"/>
      <c r="G132" s="3"/>
      <c r="H132" s="3"/>
    </row>
    <row r="133" spans="3:8" ht="12.75">
      <c r="C133">
        <v>16</v>
      </c>
      <c r="D133" t="s">
        <v>120</v>
      </c>
      <c r="E133" s="47">
        <f>(+E124-E91)/E116</f>
        <v>1.7090356211989575</v>
      </c>
      <c r="F133" s="47">
        <f>(+F124-F91)/F116</f>
        <v>1.7057508260869565</v>
      </c>
      <c r="G133" s="3"/>
      <c r="H133" s="3"/>
    </row>
    <row r="134" spans="5:8" ht="12.75">
      <c r="E134" s="6"/>
      <c r="F134" s="3"/>
      <c r="G134" s="3"/>
      <c r="H134" s="3"/>
    </row>
    <row r="135" spans="5:8" ht="12.75">
      <c r="E135" s="3">
        <f>+E113-E131</f>
        <v>0</v>
      </c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8" ht="12.75">
      <c r="E142" s="3"/>
      <c r="F142" s="3"/>
      <c r="G142" s="3"/>
      <c r="H142" s="3"/>
    </row>
    <row r="143" spans="5:8" ht="12.75">
      <c r="E143" s="3"/>
      <c r="F143" s="3"/>
      <c r="G143" s="3"/>
      <c r="H143" s="3"/>
    </row>
    <row r="144" spans="5:8" ht="12.75">
      <c r="E144" s="3"/>
      <c r="F144" s="3"/>
      <c r="G144" s="3"/>
      <c r="H144" s="3"/>
    </row>
    <row r="145" spans="5:8" ht="12.75">
      <c r="E145" s="3"/>
      <c r="F145" s="3"/>
      <c r="G145" s="3"/>
      <c r="H145" s="3"/>
    </row>
    <row r="146" spans="5:8" ht="12.75">
      <c r="E146" s="3"/>
      <c r="F146" s="3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8" ht="12.75">
      <c r="E158" s="3"/>
      <c r="F158" s="3"/>
      <c r="G158" s="3"/>
      <c r="H158" s="3"/>
    </row>
    <row r="159" spans="5:8" ht="12.75">
      <c r="E159" s="3"/>
      <c r="F159" s="3"/>
      <c r="G159" s="3"/>
      <c r="H159" s="3"/>
    </row>
    <row r="160" spans="5:8" ht="12.75">
      <c r="E160" s="3"/>
      <c r="F160" s="3"/>
      <c r="G160" s="3"/>
      <c r="H160" s="3"/>
    </row>
    <row r="161" spans="5:8" ht="12.75">
      <c r="E161" s="3"/>
      <c r="F161" s="3"/>
      <c r="G161" s="3"/>
      <c r="H161" s="3"/>
    </row>
    <row r="162" spans="5:8" ht="12.75">
      <c r="E162" s="3"/>
      <c r="F162" s="3"/>
      <c r="G162" s="3"/>
      <c r="H162" s="3"/>
    </row>
    <row r="163" spans="5:8" ht="12.75">
      <c r="E163" s="3"/>
      <c r="F163" s="3"/>
      <c r="G163" s="3"/>
      <c r="H163" s="3"/>
    </row>
    <row r="164" spans="5:8" ht="12.75">
      <c r="E164" s="3"/>
      <c r="F164" s="3"/>
      <c r="G164" s="3"/>
      <c r="H164" s="3"/>
    </row>
    <row r="165" spans="5:8" ht="12.75">
      <c r="E165" s="3"/>
      <c r="F165" s="3"/>
      <c r="G165" s="3"/>
      <c r="H165" s="3"/>
    </row>
    <row r="166" spans="5:8" ht="12.75">
      <c r="E166" s="3"/>
      <c r="F166" s="3"/>
      <c r="G166" s="3"/>
      <c r="H166" s="3"/>
    </row>
    <row r="167" spans="5:8" ht="12.75">
      <c r="E167" s="3"/>
      <c r="F167" s="3"/>
      <c r="G167" s="3"/>
      <c r="H167" s="3"/>
    </row>
    <row r="168" spans="5:8" ht="12.75">
      <c r="E168" s="3"/>
      <c r="F168" s="3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5:8" ht="12.75">
      <c r="E178" s="3"/>
      <c r="F178" s="3"/>
      <c r="G178" s="3"/>
      <c r="H178" s="3"/>
    </row>
    <row r="179" spans="5:8" ht="12.75">
      <c r="E179" s="3"/>
      <c r="F179" s="3"/>
      <c r="G179" s="3"/>
      <c r="H179" s="3"/>
    </row>
    <row r="180" spans="5:8" ht="12.75">
      <c r="E180" s="3"/>
      <c r="F180" s="3"/>
      <c r="G180" s="3"/>
      <c r="H180" s="3"/>
    </row>
    <row r="181" spans="5:8" ht="12.75">
      <c r="E181" s="3"/>
      <c r="F181" s="3"/>
      <c r="G181" s="3"/>
      <c r="H181" s="3"/>
    </row>
    <row r="182" spans="5:8" ht="12.75">
      <c r="E182" s="3"/>
      <c r="F182" s="3"/>
      <c r="G182" s="3"/>
      <c r="H182" s="3"/>
    </row>
    <row r="183" spans="5:8" ht="12.75">
      <c r="E183" s="3"/>
      <c r="F183" s="3"/>
      <c r="G183" s="3"/>
      <c r="H183" s="3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  <row r="191" spans="5:8" ht="12.75">
      <c r="E191" s="3"/>
      <c r="F191" s="3"/>
      <c r="G191" s="3"/>
      <c r="H191" s="3"/>
    </row>
    <row r="192" spans="5:8" ht="12.75">
      <c r="E192" s="3"/>
      <c r="F192" s="3"/>
      <c r="G192" s="3"/>
      <c r="H192" s="3"/>
    </row>
    <row r="193" spans="5:8" ht="12.75">
      <c r="E193" s="3"/>
      <c r="F193" s="3"/>
      <c r="G193" s="3"/>
      <c r="H193" s="3"/>
    </row>
    <row r="194" spans="5:8" ht="12.75">
      <c r="E194" s="3"/>
      <c r="F194" s="3"/>
      <c r="G194" s="3"/>
      <c r="H194" s="3"/>
    </row>
    <row r="195" spans="5:8" ht="12.75">
      <c r="E195" s="3"/>
      <c r="F195" s="3"/>
      <c r="G195" s="3"/>
      <c r="H195" s="3"/>
    </row>
    <row r="196" spans="5:8" ht="12.75">
      <c r="E196" s="3"/>
      <c r="F196" s="3"/>
      <c r="G196" s="3"/>
      <c r="H196" s="3"/>
    </row>
    <row r="197" spans="5:8" ht="12.75">
      <c r="E197" s="3"/>
      <c r="F197" s="3"/>
      <c r="G197" s="3"/>
      <c r="H197" s="3"/>
    </row>
  </sheetData>
  <mergeCells count="2">
    <mergeCell ref="E8:F8"/>
    <mergeCell ref="G8:H8"/>
  </mergeCells>
  <printOptions/>
  <pageMargins left="0.49" right="0.36" top="0.56" bottom="0.55" header="0.5" footer="0.55"/>
  <pageSetup fitToHeight="1" fitToWidth="1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3"/>
  <sheetViews>
    <sheetView workbookViewId="0" topLeftCell="A50">
      <selection activeCell="C73" sqref="C73"/>
    </sheetView>
  </sheetViews>
  <sheetFormatPr defaultColWidth="9.140625" defaultRowHeight="12.75"/>
  <cols>
    <col min="1" max="1" width="1.28515625" style="0" customWidth="1"/>
    <col min="2" max="2" width="4.8515625" style="0" customWidth="1"/>
    <col min="3" max="3" width="24.8515625" style="0" customWidth="1"/>
    <col min="4" max="4" width="18.57421875" style="0" customWidth="1"/>
    <col min="5" max="5" width="19.140625" style="0" customWidth="1"/>
    <col min="6" max="6" width="22.57421875" style="0" customWidth="1"/>
    <col min="7" max="7" width="3.57421875" style="0" customWidth="1"/>
  </cols>
  <sheetData>
    <row r="3" spans="1:2" ht="12.75">
      <c r="A3" s="10"/>
      <c r="B3" s="1" t="s">
        <v>9</v>
      </c>
    </row>
    <row r="4" ht="12.75">
      <c r="B4" t="s">
        <v>60</v>
      </c>
    </row>
    <row r="5" ht="12.75">
      <c r="B5" t="s">
        <v>175</v>
      </c>
    </row>
    <row r="6" ht="12.75">
      <c r="F6" t="s">
        <v>210</v>
      </c>
    </row>
    <row r="7" spans="2:3" ht="12.75">
      <c r="B7">
        <v>1</v>
      </c>
      <c r="C7" s="1" t="s">
        <v>70</v>
      </c>
    </row>
    <row r="8" ht="12.75">
      <c r="C8" s="11" t="s">
        <v>135</v>
      </c>
    </row>
    <row r="9" ht="12.75">
      <c r="C9" s="11" t="s">
        <v>170</v>
      </c>
    </row>
    <row r="10" ht="12.75">
      <c r="C10" s="11" t="s">
        <v>169</v>
      </c>
    </row>
    <row r="11" ht="12.75">
      <c r="C11" s="11" t="s">
        <v>204</v>
      </c>
    </row>
    <row r="12" ht="12.75">
      <c r="C12" s="11"/>
    </row>
    <row r="13" spans="2:3" ht="12.75">
      <c r="B13">
        <v>2</v>
      </c>
      <c r="C13" s="1" t="s">
        <v>71</v>
      </c>
    </row>
    <row r="14" ht="12.75">
      <c r="C14" t="s">
        <v>136</v>
      </c>
    </row>
    <row r="16" spans="2:3" ht="12.75">
      <c r="B16">
        <v>3</v>
      </c>
      <c r="C16" s="1" t="s">
        <v>72</v>
      </c>
    </row>
    <row r="17" ht="12.75">
      <c r="C17" s="11" t="s">
        <v>137</v>
      </c>
    </row>
    <row r="18" ht="12.75">
      <c r="C18" s="1"/>
    </row>
    <row r="19" spans="2:3" ht="12.75">
      <c r="B19">
        <v>4</v>
      </c>
      <c r="C19" s="1" t="s">
        <v>78</v>
      </c>
    </row>
    <row r="20" spans="3:5" ht="12.75">
      <c r="C20" s="1"/>
      <c r="D20" s="24" t="s">
        <v>89</v>
      </c>
      <c r="E20" s="24" t="s">
        <v>90</v>
      </c>
    </row>
    <row r="21" spans="3:5" ht="12.75">
      <c r="C21" s="1"/>
      <c r="D21" s="24" t="s">
        <v>5</v>
      </c>
      <c r="E21" s="24" t="s">
        <v>5</v>
      </c>
    </row>
    <row r="22" spans="3:5" ht="12.75">
      <c r="C22" s="1"/>
      <c r="D22" s="25" t="s">
        <v>198</v>
      </c>
      <c r="E22" s="25" t="s">
        <v>198</v>
      </c>
    </row>
    <row r="23" spans="3:5" ht="12.75">
      <c r="C23" s="1"/>
      <c r="D23" s="26" t="s">
        <v>66</v>
      </c>
      <c r="E23" s="26" t="s">
        <v>66</v>
      </c>
    </row>
    <row r="24" spans="3:5" ht="12.75">
      <c r="C24" s="1" t="s">
        <v>91</v>
      </c>
      <c r="D24" s="14">
        <v>127</v>
      </c>
      <c r="E24" s="14">
        <v>127</v>
      </c>
    </row>
    <row r="25" spans="3:5" ht="12.75">
      <c r="C25" s="1" t="s">
        <v>92</v>
      </c>
      <c r="D25" s="16">
        <v>0</v>
      </c>
      <c r="E25" s="16">
        <v>0</v>
      </c>
    </row>
    <row r="26" spans="4:5" ht="12.75">
      <c r="D26" s="41">
        <f>SUM(D24:D25)</f>
        <v>127</v>
      </c>
      <c r="E26" s="41">
        <f>SUM(E24:E25)</f>
        <v>127</v>
      </c>
    </row>
    <row r="27" spans="4:5" ht="12.75">
      <c r="D27" s="10"/>
      <c r="E27" s="10"/>
    </row>
    <row r="28" spans="3:5" ht="12.75">
      <c r="C28" t="s">
        <v>97</v>
      </c>
      <c r="D28" s="10"/>
      <c r="E28" s="10"/>
    </row>
    <row r="29" spans="3:5" ht="12.75">
      <c r="C29" t="s">
        <v>173</v>
      </c>
      <c r="D29" s="10"/>
      <c r="E29" s="10"/>
    </row>
    <row r="30" spans="3:5" ht="12.75">
      <c r="C30" t="s">
        <v>161</v>
      </c>
      <c r="D30" s="10"/>
      <c r="E30" s="10"/>
    </row>
    <row r="31" spans="3:5" ht="12.75">
      <c r="C31" t="s">
        <v>160</v>
      </c>
      <c r="D31" s="10"/>
      <c r="E31" s="10"/>
    </row>
    <row r="33" spans="2:3" ht="12.75">
      <c r="B33">
        <v>5</v>
      </c>
      <c r="C33" s="1" t="s">
        <v>73</v>
      </c>
    </row>
    <row r="34" ht="12.75">
      <c r="C34" t="s">
        <v>138</v>
      </c>
    </row>
    <row r="35" ht="12.75">
      <c r="C35" t="s">
        <v>139</v>
      </c>
    </row>
    <row r="37" spans="2:3" ht="12.75">
      <c r="B37">
        <v>6</v>
      </c>
      <c r="C37" s="1" t="s">
        <v>74</v>
      </c>
    </row>
    <row r="38" ht="12.75">
      <c r="C38" t="s">
        <v>140</v>
      </c>
    </row>
    <row r="39" ht="12.75">
      <c r="C39" t="s">
        <v>141</v>
      </c>
    </row>
    <row r="41" spans="2:3" ht="12.75">
      <c r="B41">
        <v>7</v>
      </c>
      <c r="C41" s="1" t="s">
        <v>75</v>
      </c>
    </row>
    <row r="42" spans="3:4" ht="12.75">
      <c r="C42" t="s">
        <v>99</v>
      </c>
      <c r="D42" s="11"/>
    </row>
    <row r="44" spans="2:3" ht="12.75">
      <c r="B44">
        <v>8</v>
      </c>
      <c r="C44" s="1" t="s">
        <v>76</v>
      </c>
    </row>
    <row r="45" ht="12.75">
      <c r="C45" s="11" t="s">
        <v>176</v>
      </c>
    </row>
    <row r="46" ht="12.75">
      <c r="C46" s="11"/>
    </row>
    <row r="47" spans="2:3" ht="12.75">
      <c r="B47">
        <v>9</v>
      </c>
      <c r="C47" s="1" t="s">
        <v>79</v>
      </c>
    </row>
    <row r="48" ht="12.75">
      <c r="C48" s="11" t="s">
        <v>206</v>
      </c>
    </row>
    <row r="49" ht="12.75">
      <c r="C49" s="11" t="s">
        <v>207</v>
      </c>
    </row>
    <row r="50" ht="14.25" customHeight="1"/>
    <row r="51" ht="14.25" customHeight="1"/>
    <row r="52" spans="2:3" ht="12.75">
      <c r="B52">
        <v>10</v>
      </c>
      <c r="C52" s="1" t="s">
        <v>80</v>
      </c>
    </row>
    <row r="53" ht="12.75">
      <c r="C53" t="s">
        <v>142</v>
      </c>
    </row>
    <row r="55" spans="3:5" ht="12.75">
      <c r="C55" s="30"/>
      <c r="D55" s="31" t="s">
        <v>67</v>
      </c>
      <c r="E55" s="32" t="s">
        <v>69</v>
      </c>
    </row>
    <row r="56" spans="3:5" ht="12.75">
      <c r="C56" s="30"/>
      <c r="D56" s="33" t="s">
        <v>68</v>
      </c>
      <c r="E56" s="34" t="s">
        <v>68</v>
      </c>
    </row>
    <row r="57" spans="3:5" ht="12.75">
      <c r="C57" s="30"/>
      <c r="D57" s="35" t="s">
        <v>66</v>
      </c>
      <c r="E57" s="36" t="s">
        <v>66</v>
      </c>
    </row>
    <row r="58" spans="3:5" ht="12.75">
      <c r="C58" s="37" t="s">
        <v>61</v>
      </c>
      <c r="D58" s="38">
        <v>4912</v>
      </c>
      <c r="E58" s="38"/>
    </row>
    <row r="59" spans="3:5" ht="12.75">
      <c r="C59" s="37" t="s">
        <v>62</v>
      </c>
      <c r="D59" s="39">
        <v>9516</v>
      </c>
      <c r="E59" s="39"/>
    </row>
    <row r="60" spans="3:6" ht="12.75">
      <c r="C60" s="37" t="s">
        <v>63</v>
      </c>
      <c r="D60" s="39">
        <f>+1stDQTR02!E109</f>
        <v>1162</v>
      </c>
      <c r="E60" s="39">
        <v>2139</v>
      </c>
      <c r="F60" s="40"/>
    </row>
    <row r="61" spans="3:6" ht="12.75">
      <c r="C61" s="37" t="s">
        <v>64</v>
      </c>
      <c r="D61" s="39">
        <f>+1stDQTR02!E108</f>
        <v>319</v>
      </c>
      <c r="E61" s="39">
        <v>551</v>
      </c>
      <c r="F61" s="40"/>
    </row>
    <row r="62" spans="3:5" ht="12.75">
      <c r="C62" s="37" t="s">
        <v>65</v>
      </c>
      <c r="D62" s="39">
        <f>SUM(D58:D61)</f>
        <v>15909</v>
      </c>
      <c r="E62" s="39">
        <f>SUM(E60:E61)</f>
        <v>2690</v>
      </c>
    </row>
    <row r="64" ht="12.75">
      <c r="C64" t="s">
        <v>143</v>
      </c>
    </row>
    <row r="65" ht="12.75">
      <c r="C65" t="s">
        <v>145</v>
      </c>
    </row>
    <row r="66" ht="12.75">
      <c r="C66" t="s">
        <v>172</v>
      </c>
    </row>
    <row r="68" spans="2:3" ht="12.75">
      <c r="B68">
        <v>11</v>
      </c>
      <c r="C68" s="1" t="s">
        <v>81</v>
      </c>
    </row>
    <row r="69" ht="12.75">
      <c r="C69" t="s">
        <v>144</v>
      </c>
    </row>
    <row r="70" ht="12.75">
      <c r="C70" t="s">
        <v>177</v>
      </c>
    </row>
    <row r="72" spans="2:3" ht="12.75">
      <c r="B72">
        <v>12</v>
      </c>
      <c r="C72" s="1" t="s">
        <v>82</v>
      </c>
    </row>
    <row r="73" ht="12.75">
      <c r="C73" t="s">
        <v>178</v>
      </c>
    </row>
    <row r="75" spans="2:3" ht="12.75">
      <c r="B75">
        <v>13</v>
      </c>
      <c r="C75" s="1" t="s">
        <v>83</v>
      </c>
    </row>
    <row r="76" ht="12.75">
      <c r="C76" t="s">
        <v>179</v>
      </c>
    </row>
    <row r="78" spans="2:3" ht="12.75">
      <c r="B78">
        <v>14</v>
      </c>
      <c r="C78" s="1" t="s">
        <v>84</v>
      </c>
    </row>
    <row r="79" ht="12.75">
      <c r="C79" s="11" t="s">
        <v>180</v>
      </c>
    </row>
    <row r="80" ht="12.75">
      <c r="C80" s="1"/>
    </row>
    <row r="81" ht="12.75">
      <c r="C81" s="1" t="s">
        <v>181</v>
      </c>
    </row>
    <row r="82" spans="3:6" ht="12.75">
      <c r="C82" s="1"/>
      <c r="D82" s="26" t="s">
        <v>100</v>
      </c>
      <c r="E82" s="26" t="s">
        <v>182</v>
      </c>
      <c r="F82" s="26" t="s">
        <v>208</v>
      </c>
    </row>
    <row r="83" spans="3:6" ht="12.75">
      <c r="C83" s="1"/>
      <c r="D83" s="26"/>
      <c r="E83" s="26" t="s">
        <v>183</v>
      </c>
      <c r="F83" s="26" t="s">
        <v>185</v>
      </c>
    </row>
    <row r="84" spans="3:6" ht="12.75">
      <c r="C84" s="1"/>
      <c r="D84" s="26"/>
      <c r="E84" s="26" t="s">
        <v>184</v>
      </c>
      <c r="F84" s="26"/>
    </row>
    <row r="85" spans="3:6" ht="12.75">
      <c r="C85" s="1"/>
      <c r="D85" s="26" t="s">
        <v>6</v>
      </c>
      <c r="E85" s="26" t="s">
        <v>6</v>
      </c>
      <c r="F85" s="26" t="s">
        <v>6</v>
      </c>
    </row>
    <row r="86" spans="3:6" ht="12.75">
      <c r="C86" s="11" t="s">
        <v>186</v>
      </c>
      <c r="D86" s="63"/>
      <c r="E86" s="23">
        <v>-11</v>
      </c>
      <c r="F86" s="67">
        <v>20</v>
      </c>
    </row>
    <row r="87" spans="3:6" ht="12.75">
      <c r="C87" s="11" t="s">
        <v>187</v>
      </c>
      <c r="D87" s="14">
        <v>6750</v>
      </c>
      <c r="E87" s="14">
        <v>505</v>
      </c>
      <c r="F87" s="14">
        <f>120+24550+12067+26894+1202-93</f>
        <v>64740</v>
      </c>
    </row>
    <row r="88" spans="3:6" ht="12.75">
      <c r="C88" s="11" t="s">
        <v>188</v>
      </c>
      <c r="D88" s="64"/>
      <c r="E88" s="16"/>
      <c r="F88" s="64"/>
    </row>
    <row r="89" spans="3:6" ht="12.75">
      <c r="C89" s="11" t="s">
        <v>189</v>
      </c>
      <c r="D89" s="14">
        <f>2620+80</f>
        <v>2700</v>
      </c>
      <c r="E89" s="14">
        <v>-243</v>
      </c>
      <c r="F89" s="14">
        <f>292+14+2937+110+5+91+746+338+3</f>
        <v>4536</v>
      </c>
    </row>
    <row r="90" spans="3:6" ht="12.75">
      <c r="C90" s="11" t="s">
        <v>190</v>
      </c>
      <c r="D90" s="65"/>
      <c r="E90" s="15"/>
      <c r="F90" s="65"/>
    </row>
    <row r="91" spans="3:6" ht="12.75">
      <c r="C91" s="11" t="s">
        <v>191</v>
      </c>
      <c r="D91" s="64"/>
      <c r="E91" s="16"/>
      <c r="F91" s="64"/>
    </row>
    <row r="92" spans="3:6" ht="12.75">
      <c r="C92" s="11" t="s">
        <v>192</v>
      </c>
      <c r="D92" s="66"/>
      <c r="E92" s="14"/>
      <c r="F92" s="14">
        <f>11+209+441+260</f>
        <v>921</v>
      </c>
    </row>
    <row r="93" spans="3:6" ht="12.75">
      <c r="C93" s="11" t="s">
        <v>193</v>
      </c>
      <c r="D93" s="64"/>
      <c r="E93" s="16"/>
      <c r="F93" s="64"/>
    </row>
    <row r="94" spans="3:6" ht="12.75">
      <c r="C94" s="1" t="s">
        <v>65</v>
      </c>
      <c r="D94" s="23">
        <f>SUM(D86:D93)</f>
        <v>9450</v>
      </c>
      <c r="E94" s="23">
        <f>SUM(E86:E93)</f>
        <v>251</v>
      </c>
      <c r="F94" s="68">
        <f>SUM(F86:F93)</f>
        <v>70217</v>
      </c>
    </row>
    <row r="95" spans="3:6" ht="12.75">
      <c r="C95" s="1"/>
      <c r="D95" s="44"/>
      <c r="E95" s="44"/>
      <c r="F95" s="70"/>
    </row>
    <row r="96" spans="3:6" ht="12.75">
      <c r="C96" s="1" t="s">
        <v>209</v>
      </c>
      <c r="D96" s="44"/>
      <c r="E96" s="44"/>
      <c r="F96" s="70"/>
    </row>
    <row r="97" spans="3:6" ht="12.75">
      <c r="C97" s="1"/>
      <c r="D97" s="44"/>
      <c r="E97" s="44"/>
      <c r="F97" s="70"/>
    </row>
    <row r="99" spans="2:3" ht="12.75">
      <c r="B99">
        <v>15</v>
      </c>
      <c r="C99" s="1" t="s">
        <v>146</v>
      </c>
    </row>
    <row r="100" ht="12.75">
      <c r="C100" t="s">
        <v>199</v>
      </c>
    </row>
    <row r="101" ht="12.75">
      <c r="C101" s="69" t="s">
        <v>200</v>
      </c>
    </row>
    <row r="102" ht="12.75">
      <c r="C102" s="69" t="s">
        <v>205</v>
      </c>
    </row>
    <row r="104" spans="2:3" ht="12.75">
      <c r="B104">
        <v>16</v>
      </c>
      <c r="C104" s="1" t="s">
        <v>85</v>
      </c>
    </row>
    <row r="105" ht="12.75">
      <c r="C105" t="s">
        <v>194</v>
      </c>
    </row>
    <row r="106" ht="12.75">
      <c r="C106" t="s">
        <v>195</v>
      </c>
    </row>
    <row r="108" ht="12.75">
      <c r="C108" t="s">
        <v>201</v>
      </c>
    </row>
    <row r="109" ht="12.75">
      <c r="C109" t="s">
        <v>203</v>
      </c>
    </row>
    <row r="110" ht="12.75">
      <c r="C110" t="s">
        <v>202</v>
      </c>
    </row>
    <row r="113" ht="12.75">
      <c r="C113" t="s">
        <v>162</v>
      </c>
    </row>
    <row r="114" ht="12.75">
      <c r="C114" t="s">
        <v>163</v>
      </c>
    </row>
    <row r="116" spans="2:3" ht="12.75">
      <c r="B116">
        <v>17</v>
      </c>
      <c r="C116" s="1" t="s">
        <v>147</v>
      </c>
    </row>
    <row r="117" ht="12.75">
      <c r="C117" t="s">
        <v>164</v>
      </c>
    </row>
    <row r="118" ht="12.75">
      <c r="C118" t="s">
        <v>171</v>
      </c>
    </row>
    <row r="119" ht="12.75">
      <c r="C119" t="s">
        <v>148</v>
      </c>
    </row>
    <row r="123" spans="2:3" ht="12.75">
      <c r="B123">
        <v>18</v>
      </c>
      <c r="C123" s="1" t="s">
        <v>77</v>
      </c>
    </row>
    <row r="124" ht="12.75">
      <c r="C124" t="s">
        <v>165</v>
      </c>
    </row>
    <row r="125" ht="12.75">
      <c r="C125" t="s">
        <v>166</v>
      </c>
    </row>
    <row r="126" ht="12.75">
      <c r="C126" t="s">
        <v>151</v>
      </c>
    </row>
    <row r="127" spans="4:6" ht="12.75">
      <c r="D127" s="24"/>
      <c r="E127" s="24"/>
      <c r="F127" s="24"/>
    </row>
    <row r="128" spans="2:3" ht="12.75">
      <c r="B128">
        <v>19</v>
      </c>
      <c r="C128" s="1" t="s">
        <v>86</v>
      </c>
    </row>
    <row r="129" ht="12.75">
      <c r="C129" s="11" t="s">
        <v>94</v>
      </c>
    </row>
    <row r="130" ht="12.75">
      <c r="C130" s="11" t="s">
        <v>95</v>
      </c>
    </row>
    <row r="131" ht="12.75">
      <c r="C131" s="11" t="s">
        <v>96</v>
      </c>
    </row>
    <row r="132" ht="12.75">
      <c r="C132" s="11"/>
    </row>
    <row r="133" ht="12.75">
      <c r="C133" s="11" t="s">
        <v>167</v>
      </c>
    </row>
    <row r="134" ht="12.75">
      <c r="C134" s="11" t="s">
        <v>149</v>
      </c>
    </row>
    <row r="135" ht="12.75">
      <c r="C135" s="11"/>
    </row>
    <row r="136" ht="12.75">
      <c r="C136" s="11" t="s">
        <v>168</v>
      </c>
    </row>
    <row r="137" ht="12.75">
      <c r="C137" s="11"/>
    </row>
    <row r="138" ht="12.75">
      <c r="C138" s="11"/>
    </row>
    <row r="139" spans="2:3" ht="12.75">
      <c r="B139">
        <v>20</v>
      </c>
      <c r="C139" s="1" t="s">
        <v>87</v>
      </c>
    </row>
    <row r="140" ht="12.75">
      <c r="C140" t="s">
        <v>196</v>
      </c>
    </row>
    <row r="142" spans="2:3" ht="12.75">
      <c r="B142">
        <v>21</v>
      </c>
      <c r="C142" s="1" t="s">
        <v>88</v>
      </c>
    </row>
    <row r="143" ht="12.75">
      <c r="C143" t="s">
        <v>150</v>
      </c>
    </row>
  </sheetData>
  <printOptions/>
  <pageMargins left="0.75" right="0.75" top="0.91" bottom="1" header="0.37" footer="0.5"/>
  <pageSetup orientation="portrait" scale="90" r:id="rId1"/>
  <headerFooter alignWithMargins="0">
    <oddHeader>&amp;L&amp;"Arial,Bold"TAKASO RESOURCES BERHAD.&amp;"Arial,Regular"
(Company No.440503-K)
Notes to the quarterly financial statement ended 31st Oct 2001.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Takaso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Tee</dc:creator>
  <cp:keywords/>
  <dc:description/>
  <cp:lastModifiedBy>Lily Tee</cp:lastModifiedBy>
  <cp:lastPrinted>2001-12-27T09:14:49Z</cp:lastPrinted>
  <dcterms:created xsi:type="dcterms:W3CDTF">1999-06-16T02:49:59Z</dcterms:created>
  <dcterms:modified xsi:type="dcterms:W3CDTF">2002-01-03T08:19:52Z</dcterms:modified>
  <cp:category/>
  <cp:version/>
  <cp:contentType/>
  <cp:contentStatus/>
</cp:coreProperties>
</file>