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2"/>
  </bookViews>
  <sheets>
    <sheet name="P&amp;L" sheetId="1" r:id="rId1"/>
    <sheet name="BS" sheetId="2" r:id="rId2"/>
    <sheet name="CF" sheetId="3" r:id="rId3"/>
    <sheet name="CoE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<sst xmlns="http://schemas.openxmlformats.org/spreadsheetml/2006/main" count="165" uniqueCount="142">
  <si>
    <t>YONG TAI BERHAD</t>
  </si>
  <si>
    <t>CUMULATIVE QUARTER</t>
  </si>
  <si>
    <t>Current</t>
  </si>
  <si>
    <t xml:space="preserve">Preceding </t>
  </si>
  <si>
    <t>Year</t>
  </si>
  <si>
    <t xml:space="preserve">Year </t>
  </si>
  <si>
    <t>Quarter</t>
  </si>
  <si>
    <t>Corresponding</t>
  </si>
  <si>
    <t>Minority interest</t>
  </si>
  <si>
    <t>(RM'000)</t>
  </si>
  <si>
    <t>Current Assets</t>
  </si>
  <si>
    <t>Short Term Deposit</t>
  </si>
  <si>
    <t>Cash and Bank Balances</t>
  </si>
  <si>
    <t>Current Liabilities</t>
  </si>
  <si>
    <t>Short Term Borrowings</t>
  </si>
  <si>
    <t>Provision for Taxation</t>
  </si>
  <si>
    <t>Net Current Assets</t>
  </si>
  <si>
    <t>Share Capital</t>
  </si>
  <si>
    <t>Reserves</t>
  </si>
  <si>
    <t>Share Premium</t>
  </si>
  <si>
    <t>Retained Profit</t>
  </si>
  <si>
    <t>Shareholders' funds</t>
  </si>
  <si>
    <t>Minority Interest</t>
  </si>
  <si>
    <t>As At End Of</t>
  </si>
  <si>
    <t>Current Quarter</t>
  </si>
  <si>
    <t>RM'000</t>
  </si>
  <si>
    <t>As At Preceding</t>
  </si>
  <si>
    <t>Financial Year End</t>
  </si>
  <si>
    <t>Tax credit</t>
  </si>
  <si>
    <t>Period</t>
  </si>
  <si>
    <t>To date</t>
  </si>
  <si>
    <t>Property, plant and equipment</t>
  </si>
  <si>
    <t>Inventories</t>
  </si>
  <si>
    <t>Other receivables</t>
  </si>
  <si>
    <t>Trade receivables</t>
  </si>
  <si>
    <t>Trade payables</t>
  </si>
  <si>
    <t>Other payables</t>
  </si>
  <si>
    <t>Revenue</t>
  </si>
  <si>
    <t>INDIVIDUAL QUARTER</t>
  </si>
  <si>
    <t>Other Operating Income</t>
  </si>
  <si>
    <t>Finance costs</t>
  </si>
  <si>
    <t>Investing Results</t>
  </si>
  <si>
    <t>Taxation</t>
  </si>
  <si>
    <t>(The Condensed Consolidated Income Statements should be read in conjunction with the Annual Financial</t>
  </si>
  <si>
    <t>CONDENSED CONSOLIDATED BALANCE SHEETS</t>
  </si>
  <si>
    <t>CONDENSED CONSOLIDATED CASH FLOW STATEMENTS</t>
  </si>
  <si>
    <t>Adjustment for non-cash flow:-</t>
  </si>
  <si>
    <t xml:space="preserve">(The Condensed Consolidated Cash Flow Statements should be read in conjunction with the Annual </t>
  </si>
  <si>
    <t>CONDENSED CONSOLIDATED STATEMENTS OF CHANGES IN EQUITY</t>
  </si>
  <si>
    <t xml:space="preserve">Share </t>
  </si>
  <si>
    <t>Capital</t>
  </si>
  <si>
    <t>Premium</t>
  </si>
  <si>
    <t xml:space="preserve">Retained </t>
  </si>
  <si>
    <t>Profit</t>
  </si>
  <si>
    <t>Total</t>
  </si>
  <si>
    <t>Operating Expenses</t>
  </si>
  <si>
    <t>Amount due to directors</t>
  </si>
  <si>
    <t xml:space="preserve">  Depreciation</t>
  </si>
  <si>
    <t xml:space="preserve">  Interest expenses</t>
  </si>
  <si>
    <t>Cash flows from operating activities</t>
  </si>
  <si>
    <t xml:space="preserve">  Interest paid</t>
  </si>
  <si>
    <t>Cash flows from investing activities</t>
  </si>
  <si>
    <t xml:space="preserve">  Purchase of property, plant and equipment</t>
  </si>
  <si>
    <t>Cash flows from financing activities</t>
  </si>
  <si>
    <t xml:space="preserve">  Repayment of term loans</t>
  </si>
  <si>
    <t>CONDENSED CONSOLIDATED INCOME STATEMENTS</t>
  </si>
  <si>
    <t xml:space="preserve">(The Condensed Consolidated Balance Sheets should be read in conjunction with the </t>
  </si>
  <si>
    <t>Cash &amp; cash equivalents at end of period</t>
  </si>
  <si>
    <t>Cash &amp; cash equivalents at beginning of period</t>
  </si>
  <si>
    <t xml:space="preserve">  Amortisation of Negative Goodwill on consolidation</t>
  </si>
  <si>
    <t xml:space="preserve">  Dividend paid</t>
  </si>
  <si>
    <t>Non-current Assets</t>
  </si>
  <si>
    <t>Investment</t>
  </si>
  <si>
    <t>Deferred tax assets</t>
  </si>
  <si>
    <t>Negative goodwill on consolidation</t>
  </si>
  <si>
    <t>Non-Current liabilities</t>
  </si>
  <si>
    <t>Deferred tax liability</t>
  </si>
  <si>
    <t>Borrowings</t>
  </si>
  <si>
    <t>NTA</t>
  </si>
  <si>
    <t xml:space="preserve">  Proceeds from insurance claim</t>
  </si>
  <si>
    <t>Net cash used in investing activities</t>
  </si>
  <si>
    <t xml:space="preserve">  Property, plant and equipment written off</t>
  </si>
  <si>
    <t xml:space="preserve">  Proceeds from disposal of property, plant and equipment</t>
  </si>
  <si>
    <t xml:space="preserve">  Net proceeds from short term borrowings</t>
  </si>
  <si>
    <t xml:space="preserve">  Incorporation fees</t>
  </si>
  <si>
    <t xml:space="preserve">  General allowance for bad and doubtful debts</t>
  </si>
  <si>
    <t xml:space="preserve">  Net repayment of short term borrowings</t>
  </si>
  <si>
    <t>Balance as at 01.07.2004</t>
  </si>
  <si>
    <t xml:space="preserve">  Dividend received</t>
  </si>
  <si>
    <t>New ordinary shares issued</t>
  </si>
  <si>
    <t xml:space="preserve">  Increase in amount due to Directors</t>
  </si>
  <si>
    <t>2005</t>
  </si>
  <si>
    <t xml:space="preserve">  Increase in inventories</t>
  </si>
  <si>
    <t xml:space="preserve">  Proceeds from issuance of shares</t>
  </si>
  <si>
    <t xml:space="preserve">  Proceeds from issuance of shares of subsidiary company</t>
  </si>
  <si>
    <t>Shareholders' Funds</t>
  </si>
  <si>
    <t>30/06/2005</t>
  </si>
  <si>
    <t>Foreign Exchange Reserve</t>
  </si>
  <si>
    <t xml:space="preserve">  Bad debts written off</t>
  </si>
  <si>
    <t xml:space="preserve">  Inventories loss</t>
  </si>
  <si>
    <t xml:space="preserve">  Gain on disposal of property, plant and equipment</t>
  </si>
  <si>
    <t xml:space="preserve">  Interest income</t>
  </si>
  <si>
    <t xml:space="preserve">  General allowance for doubtful debts written back</t>
  </si>
  <si>
    <t xml:space="preserve">  Repayment of hire purchase creditors</t>
  </si>
  <si>
    <t>Effect on Foreign exchange</t>
  </si>
  <si>
    <t>Foreign</t>
  </si>
  <si>
    <t>Exchange</t>
  </si>
  <si>
    <t>Reserve</t>
  </si>
  <si>
    <t xml:space="preserve">  Interest received</t>
  </si>
  <si>
    <t xml:space="preserve">  Deposit forfeited</t>
  </si>
  <si>
    <t xml:space="preserve">Exchange difference on translation of </t>
  </si>
  <si>
    <t xml:space="preserve"> overseas subsidiary</t>
  </si>
  <si>
    <t>FOR THE FIRST QUARTER ENDED 30 SEPT 2005</t>
  </si>
  <si>
    <t>30/09/2005</t>
  </si>
  <si>
    <t>30/09/2004</t>
  </si>
  <si>
    <t>Report for the year ended 30th June 2005)</t>
  </si>
  <si>
    <t>Loss from Operations</t>
  </si>
  <si>
    <t>Loss before tax</t>
  </si>
  <si>
    <t>Loss after taxation</t>
  </si>
  <si>
    <t>Net loss</t>
  </si>
  <si>
    <t>LPS - Basic (sen)</t>
  </si>
  <si>
    <t xml:space="preserve">       - Diluted (sen)</t>
  </si>
  <si>
    <t>Annual Financial Report for the year ended 30th June 2005)</t>
  </si>
  <si>
    <t>2006</t>
  </si>
  <si>
    <t>3 months ended</t>
  </si>
  <si>
    <t>Net loss before taxation</t>
  </si>
  <si>
    <t>Financial Report for the year ended 30th June 2005)</t>
  </si>
  <si>
    <t xml:space="preserve">  Increase in receivables</t>
  </si>
  <si>
    <t xml:space="preserve">  Increase/(Decrease) in payables</t>
  </si>
  <si>
    <t>Cash generated from/(used in) operations</t>
  </si>
  <si>
    <t xml:space="preserve">  Taxation paid</t>
  </si>
  <si>
    <t>Net cash from/(used in) operating activities</t>
  </si>
  <si>
    <t>Net cash (used in)/from financing activities</t>
  </si>
  <si>
    <t>Net decreased in cash &amp; cash equivalents</t>
  </si>
  <si>
    <t>3 Months Year Ended 30.09.2005</t>
  </si>
  <si>
    <t>Balance as at 01.07.2005</t>
  </si>
  <si>
    <t>Net loss for the period</t>
  </si>
  <si>
    <t>Balance as at 30.09.2005</t>
  </si>
  <si>
    <t>3 Months Year Ended 30.09.2004</t>
  </si>
  <si>
    <t>Balance as at 30.09.2004</t>
  </si>
  <si>
    <t>Cost incurred pursuant to Private Placement</t>
  </si>
  <si>
    <t>Operating (loss)/profit before changes in working capital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</si>
</sst>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14" fontId="5" fillId="0" borderId="0" xfId="0" applyNumberFormat="1" applyFont="1" applyBorder="1" applyAlignment="1">
      <alignment horizontal="center"/>
    </xf>
    <xf numFmtId="173" fontId="5" fillId="0" borderId="0" xfId="15" applyNumberFormat="1" applyFont="1" applyAlignment="1">
      <alignment horizontal="center"/>
    </xf>
    <xf numFmtId="174" fontId="5" fillId="0" borderId="0" xfId="19" applyNumberFormat="1" applyFont="1" applyAlignment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9" fontId="5" fillId="0" borderId="0" xfId="19" applyFont="1" applyAlignment="1">
      <alignment/>
    </xf>
    <xf numFmtId="173" fontId="5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6" fillId="0" borderId="2" xfId="15" applyNumberFormat="1" applyFont="1" applyBorder="1" applyAlignment="1">
      <alignment horizontal="center"/>
    </xf>
    <xf numFmtId="173" fontId="6" fillId="0" borderId="3" xfId="15" applyNumberFormat="1" applyFont="1" applyBorder="1" applyAlignment="1">
      <alignment horizontal="center"/>
    </xf>
    <xf numFmtId="173" fontId="6" fillId="0" borderId="4" xfId="15" applyNumberFormat="1" applyFont="1" applyBorder="1" applyAlignment="1">
      <alignment horizontal="center"/>
    </xf>
    <xf numFmtId="173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173" fontId="6" fillId="0" borderId="5" xfId="15" applyNumberFormat="1" applyFont="1" applyBorder="1" applyAlignment="1">
      <alignment horizontal="center"/>
    </xf>
    <xf numFmtId="173" fontId="6" fillId="0" borderId="0" xfId="15" applyNumberFormat="1" applyFont="1" applyAlignment="1" quotePrefix="1">
      <alignment horizontal="center"/>
    </xf>
    <xf numFmtId="173" fontId="5" fillId="0" borderId="0" xfId="15" applyNumberFormat="1" applyFont="1" applyBorder="1" applyAlignment="1">
      <alignment horizontal="left"/>
    </xf>
    <xf numFmtId="173" fontId="5" fillId="0" borderId="0" xfId="15" applyNumberFormat="1" applyFont="1" applyAlignment="1">
      <alignment horizontal="left"/>
    </xf>
    <xf numFmtId="173" fontId="5" fillId="0" borderId="6" xfId="15" applyNumberFormat="1" applyFont="1" applyBorder="1" applyAlignment="1">
      <alignment horizontal="left"/>
    </xf>
    <xf numFmtId="173" fontId="5" fillId="0" borderId="1" xfId="15" applyNumberFormat="1" applyFont="1" applyBorder="1" applyAlignment="1">
      <alignment horizontal="left"/>
    </xf>
    <xf numFmtId="173" fontId="6" fillId="0" borderId="0" xfId="15" applyNumberFormat="1" applyFont="1" applyAlignment="1">
      <alignment horizontal="left"/>
    </xf>
    <xf numFmtId="173" fontId="6" fillId="0" borderId="2" xfId="15" applyNumberFormat="1" applyFont="1" applyBorder="1" applyAlignment="1">
      <alignment horizontal="left"/>
    </xf>
    <xf numFmtId="173" fontId="6" fillId="0" borderId="3" xfId="15" applyNumberFormat="1" applyFont="1" applyBorder="1" applyAlignment="1">
      <alignment horizontal="left"/>
    </xf>
    <xf numFmtId="173" fontId="6" fillId="0" borderId="7" xfId="15" applyNumberFormat="1" applyFont="1" applyBorder="1" applyAlignment="1">
      <alignment horizontal="left"/>
    </xf>
    <xf numFmtId="173" fontId="6" fillId="0" borderId="1" xfId="15" applyNumberFormat="1" applyFont="1" applyBorder="1" applyAlignment="1">
      <alignment horizontal="left"/>
    </xf>
    <xf numFmtId="173" fontId="6" fillId="0" borderId="4" xfId="15" applyNumberFormat="1" applyFont="1" applyBorder="1" applyAlignment="1">
      <alignment horizontal="left"/>
    </xf>
    <xf numFmtId="173" fontId="6" fillId="0" borderId="6" xfId="15" applyNumberFormat="1" applyFont="1" applyBorder="1" applyAlignment="1">
      <alignment horizontal="left"/>
    </xf>
    <xf numFmtId="173" fontId="6" fillId="0" borderId="5" xfId="15" applyNumberFormat="1" applyFont="1" applyBorder="1" applyAlignment="1">
      <alignment horizontal="left"/>
    </xf>
    <xf numFmtId="0" fontId="7" fillId="0" borderId="0" xfId="0" applyFont="1" applyAlignment="1">
      <alignment/>
    </xf>
    <xf numFmtId="43" fontId="5" fillId="0" borderId="8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6" fillId="0" borderId="0" xfId="15" applyNumberFormat="1" applyFont="1" applyBorder="1" applyAlignment="1">
      <alignment horizontal="left"/>
    </xf>
    <xf numFmtId="43" fontId="6" fillId="0" borderId="0" xfId="15" applyFont="1" applyAlignment="1">
      <alignment/>
    </xf>
    <xf numFmtId="173" fontId="8" fillId="0" borderId="0" xfId="15" applyNumberFormat="1" applyFont="1" applyAlignment="1" quotePrefix="1">
      <alignment horizontal="center"/>
    </xf>
    <xf numFmtId="0" fontId="9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5" fillId="0" borderId="8" xfId="15" applyNumberFormat="1" applyFont="1" applyBorder="1" applyAlignment="1">
      <alignment/>
    </xf>
    <xf numFmtId="43" fontId="5" fillId="0" borderId="9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28">
      <selection activeCell="A39" sqref="A39"/>
    </sheetView>
  </sheetViews>
  <sheetFormatPr defaultColWidth="9.140625" defaultRowHeight="12.75"/>
  <cols>
    <col min="1" max="1" width="28.421875" style="2" customWidth="1"/>
    <col min="2" max="2" width="12.8515625" style="2" customWidth="1"/>
    <col min="3" max="3" width="1.57421875" style="3" customWidth="1"/>
    <col min="4" max="4" width="13.28125" style="2" customWidth="1"/>
    <col min="5" max="5" width="3.7109375" style="2" customWidth="1"/>
    <col min="6" max="6" width="13.28125" style="2" customWidth="1"/>
    <col min="7" max="7" width="1.421875" style="3" customWidth="1"/>
    <col min="8" max="8" width="13.140625" style="2" customWidth="1"/>
    <col min="9" max="9" width="8.00390625" style="2" customWidth="1"/>
    <col min="10" max="16384" width="9.140625" style="2" customWidth="1"/>
  </cols>
  <sheetData>
    <row r="1" ht="15">
      <c r="A1" s="1" t="s">
        <v>0</v>
      </c>
    </row>
    <row r="2" ht="15">
      <c r="A2" s="1" t="s">
        <v>65</v>
      </c>
    </row>
    <row r="3" ht="15">
      <c r="A3" s="1" t="s">
        <v>112</v>
      </c>
    </row>
    <row r="5" spans="2:8" ht="15">
      <c r="B5" s="46" t="s">
        <v>38</v>
      </c>
      <c r="C5" s="46"/>
      <c r="D5" s="46"/>
      <c r="F5" s="4" t="s">
        <v>1</v>
      </c>
      <c r="G5" s="4"/>
      <c r="H5" s="5"/>
    </row>
    <row r="6" spans="2:8" ht="15">
      <c r="B6" s="6" t="s">
        <v>2</v>
      </c>
      <c r="C6" s="6"/>
      <c r="D6" s="6" t="s">
        <v>3</v>
      </c>
      <c r="F6" s="6" t="s">
        <v>2</v>
      </c>
      <c r="G6" s="6"/>
      <c r="H6" s="6" t="s">
        <v>3</v>
      </c>
    </row>
    <row r="7" spans="2:8" ht="15">
      <c r="B7" s="6" t="s">
        <v>4</v>
      </c>
      <c r="C7" s="6"/>
      <c r="D7" s="6" t="s">
        <v>5</v>
      </c>
      <c r="F7" s="6" t="s">
        <v>4</v>
      </c>
      <c r="G7" s="6"/>
      <c r="H7" s="6" t="s">
        <v>5</v>
      </c>
    </row>
    <row r="8" spans="2:9" ht="15">
      <c r="B8" s="6" t="s">
        <v>6</v>
      </c>
      <c r="C8" s="6"/>
      <c r="D8" s="6" t="s">
        <v>7</v>
      </c>
      <c r="E8" s="7"/>
      <c r="F8" s="6" t="s">
        <v>30</v>
      </c>
      <c r="G8" s="6"/>
      <c r="H8" s="6" t="s">
        <v>7</v>
      </c>
      <c r="I8" s="7"/>
    </row>
    <row r="9" spans="2:9" ht="15">
      <c r="B9" s="6"/>
      <c r="C9" s="6"/>
      <c r="D9" s="6" t="s">
        <v>6</v>
      </c>
      <c r="E9" s="7"/>
      <c r="F9" s="6"/>
      <c r="G9" s="6"/>
      <c r="H9" s="6" t="s">
        <v>29</v>
      </c>
      <c r="I9" s="7"/>
    </row>
    <row r="10" spans="2:9" ht="15">
      <c r="B10" s="8" t="s">
        <v>113</v>
      </c>
      <c r="C10" s="8"/>
      <c r="D10" s="6" t="s">
        <v>114</v>
      </c>
      <c r="E10" s="7"/>
      <c r="F10" s="6" t="str">
        <f>+B10</f>
        <v>30/09/2005</v>
      </c>
      <c r="G10" s="6"/>
      <c r="H10" s="6" t="str">
        <f>+D10</f>
        <v>30/09/2004</v>
      </c>
      <c r="I10" s="7"/>
    </row>
    <row r="11" spans="2:9" ht="15">
      <c r="B11" s="6" t="s">
        <v>9</v>
      </c>
      <c r="C11" s="6"/>
      <c r="D11" s="6" t="str">
        <f>+B11</f>
        <v>(RM'000)</v>
      </c>
      <c r="E11" s="7"/>
      <c r="F11" s="6" t="str">
        <f>+B11</f>
        <v>(RM'000)</v>
      </c>
      <c r="G11" s="6"/>
      <c r="H11" s="6" t="str">
        <f>+B11</f>
        <v>(RM'000)</v>
      </c>
      <c r="I11" s="7"/>
    </row>
    <row r="12" spans="2:9" ht="15">
      <c r="B12" s="5"/>
      <c r="C12" s="5"/>
      <c r="D12" s="5"/>
      <c r="E12" s="7"/>
      <c r="F12" s="5"/>
      <c r="G12" s="5"/>
      <c r="H12" s="5"/>
      <c r="I12" s="7"/>
    </row>
    <row r="14" spans="1:9" ht="15">
      <c r="A14" s="2" t="s">
        <v>37</v>
      </c>
      <c r="B14" s="24">
        <v>20596</v>
      </c>
      <c r="C14" s="24"/>
      <c r="D14" s="24">
        <v>15961</v>
      </c>
      <c r="E14" s="25"/>
      <c r="F14" s="24">
        <v>20596</v>
      </c>
      <c r="G14" s="24"/>
      <c r="H14" s="24">
        <v>15961</v>
      </c>
      <c r="I14" s="10"/>
    </row>
    <row r="15" spans="2:8" ht="15">
      <c r="B15" s="25"/>
      <c r="C15" s="24"/>
      <c r="D15" s="25"/>
      <c r="E15" s="25"/>
      <c r="F15" s="25"/>
      <c r="G15" s="24"/>
      <c r="H15" s="25"/>
    </row>
    <row r="16" spans="1:8" ht="15">
      <c r="A16" s="2" t="s">
        <v>55</v>
      </c>
      <c r="B16" s="25">
        <v>-21406</v>
      </c>
      <c r="C16" s="24"/>
      <c r="D16" s="25">
        <v>-16575</v>
      </c>
      <c r="E16" s="25"/>
      <c r="F16" s="25">
        <v>-21406</v>
      </c>
      <c r="G16" s="24"/>
      <c r="H16" s="25">
        <v>-16575</v>
      </c>
    </row>
    <row r="17" spans="2:8" ht="15">
      <c r="B17" s="25"/>
      <c r="C17" s="24"/>
      <c r="D17" s="25"/>
      <c r="E17" s="25"/>
      <c r="F17" s="25"/>
      <c r="G17" s="24"/>
      <c r="H17" s="25"/>
    </row>
    <row r="18" spans="1:9" ht="15">
      <c r="A18" s="2" t="s">
        <v>39</v>
      </c>
      <c r="B18" s="24">
        <v>348</v>
      </c>
      <c r="C18" s="24"/>
      <c r="D18" s="25">
        <v>345</v>
      </c>
      <c r="E18" s="25"/>
      <c r="F18" s="25">
        <v>348</v>
      </c>
      <c r="G18" s="24"/>
      <c r="H18" s="25">
        <v>345</v>
      </c>
      <c r="I18" s="10"/>
    </row>
    <row r="19" spans="2:8" ht="15">
      <c r="B19" s="26"/>
      <c r="C19" s="24"/>
      <c r="D19" s="26"/>
      <c r="E19" s="25"/>
      <c r="F19" s="26"/>
      <c r="G19" s="24"/>
      <c r="H19" s="26"/>
    </row>
    <row r="20" spans="1:9" ht="23.25" customHeight="1">
      <c r="A20" s="2" t="s">
        <v>116</v>
      </c>
      <c r="B20" s="25">
        <f>SUM(B14:B19)</f>
        <v>-462</v>
      </c>
      <c r="C20" s="24"/>
      <c r="D20" s="25">
        <f>SUM(D14:D19)</f>
        <v>-269</v>
      </c>
      <c r="E20" s="25"/>
      <c r="F20" s="25">
        <f>SUM(F14:F19)</f>
        <v>-462</v>
      </c>
      <c r="G20" s="24"/>
      <c r="H20" s="25">
        <f>SUM(H14:H19)</f>
        <v>-269</v>
      </c>
      <c r="I20" s="10"/>
    </row>
    <row r="21" spans="2:8" ht="15">
      <c r="B21" s="25"/>
      <c r="C21" s="24"/>
      <c r="D21" s="25"/>
      <c r="E21" s="25"/>
      <c r="F21" s="25"/>
      <c r="G21" s="24"/>
      <c r="H21" s="25"/>
    </row>
    <row r="22" spans="1:9" ht="15">
      <c r="A22" s="2" t="s">
        <v>40</v>
      </c>
      <c r="B22" s="25">
        <v>-429</v>
      </c>
      <c r="C22" s="24"/>
      <c r="D22" s="25">
        <v>-416</v>
      </c>
      <c r="E22" s="25"/>
      <c r="F22" s="25">
        <v>-429</v>
      </c>
      <c r="G22" s="24"/>
      <c r="H22" s="25">
        <v>-416</v>
      </c>
      <c r="I22" s="10"/>
    </row>
    <row r="23" spans="2:8" ht="15">
      <c r="B23" s="25"/>
      <c r="C23" s="24"/>
      <c r="D23" s="25"/>
      <c r="E23" s="25"/>
      <c r="F23" s="25"/>
      <c r="G23" s="24"/>
      <c r="H23" s="25"/>
    </row>
    <row r="24" spans="1:8" ht="15">
      <c r="A24" s="2" t="s">
        <v>41</v>
      </c>
      <c r="B24" s="25">
        <v>0</v>
      </c>
      <c r="C24" s="24"/>
      <c r="D24" s="25">
        <v>0</v>
      </c>
      <c r="E24" s="25"/>
      <c r="F24" s="25">
        <v>0</v>
      </c>
      <c r="G24" s="24"/>
      <c r="H24" s="25">
        <v>0</v>
      </c>
    </row>
    <row r="25" spans="2:9" ht="15">
      <c r="B25" s="26"/>
      <c r="C25" s="24"/>
      <c r="D25" s="26"/>
      <c r="E25" s="25"/>
      <c r="F25" s="26"/>
      <c r="G25" s="24"/>
      <c r="H25" s="26"/>
      <c r="I25" s="10"/>
    </row>
    <row r="26" spans="1:9" ht="21" customHeight="1">
      <c r="A26" s="2" t="s">
        <v>117</v>
      </c>
      <c r="B26" s="25">
        <f>SUM(B20:B25)</f>
        <v>-891</v>
      </c>
      <c r="C26" s="24"/>
      <c r="D26" s="25">
        <f>SUM(D20:D25)</f>
        <v>-685</v>
      </c>
      <c r="E26" s="25"/>
      <c r="F26" s="25">
        <f>SUM(F20:F25)</f>
        <v>-891</v>
      </c>
      <c r="G26" s="24"/>
      <c r="H26" s="24">
        <f>SUM(H20:H25)</f>
        <v>-685</v>
      </c>
      <c r="I26" s="10"/>
    </row>
    <row r="27" spans="5:9" ht="15">
      <c r="E27" s="25"/>
      <c r="F27" s="25"/>
      <c r="G27" s="24"/>
      <c r="H27" s="25"/>
      <c r="I27" s="10"/>
    </row>
    <row r="28" spans="1:9" ht="15">
      <c r="A28" s="2" t="s">
        <v>42</v>
      </c>
      <c r="B28" s="24">
        <v>-32</v>
      </c>
      <c r="C28" s="24"/>
      <c r="D28" s="24">
        <v>29</v>
      </c>
      <c r="E28" s="25"/>
      <c r="F28" s="24">
        <v>-32</v>
      </c>
      <c r="G28" s="24"/>
      <c r="H28" s="24">
        <v>29</v>
      </c>
      <c r="I28" s="10"/>
    </row>
    <row r="29" spans="2:8" ht="15">
      <c r="B29" s="26"/>
      <c r="C29" s="24"/>
      <c r="D29" s="26"/>
      <c r="E29" s="25"/>
      <c r="F29" s="26"/>
      <c r="G29" s="24"/>
      <c r="H29" s="26"/>
    </row>
    <row r="30" spans="1:9" ht="15">
      <c r="A30" s="2" t="s">
        <v>118</v>
      </c>
      <c r="B30" s="25">
        <f>+B26+B28</f>
        <v>-923</v>
      </c>
      <c r="C30" s="24"/>
      <c r="D30" s="25">
        <f>+D26+D28</f>
        <v>-656</v>
      </c>
      <c r="E30" s="25"/>
      <c r="F30" s="25">
        <f>+F26+F28</f>
        <v>-923</v>
      </c>
      <c r="G30" s="24"/>
      <c r="H30" s="25">
        <f>SUM(H26:H29)</f>
        <v>-656</v>
      </c>
      <c r="I30" s="10"/>
    </row>
    <row r="31" spans="2:8" ht="15">
      <c r="B31" s="25"/>
      <c r="C31" s="24"/>
      <c r="D31" s="25"/>
      <c r="E31" s="25"/>
      <c r="F31" s="25"/>
      <c r="G31" s="24"/>
      <c r="H31" s="25"/>
    </row>
    <row r="32" spans="1:8" ht="15">
      <c r="A32" s="2" t="s">
        <v>8</v>
      </c>
      <c r="B32" s="25">
        <v>-36</v>
      </c>
      <c r="C32" s="24"/>
      <c r="D32" s="25">
        <v>-20</v>
      </c>
      <c r="E32" s="25"/>
      <c r="F32" s="25">
        <v>-36</v>
      </c>
      <c r="G32" s="24"/>
      <c r="H32" s="25">
        <v>-20</v>
      </c>
    </row>
    <row r="33" spans="2:8" ht="15">
      <c r="B33" s="25"/>
      <c r="C33" s="24"/>
      <c r="D33" s="25"/>
      <c r="E33" s="25"/>
      <c r="F33" s="25"/>
      <c r="G33" s="24"/>
      <c r="H33" s="25"/>
    </row>
    <row r="34" spans="1:9" ht="23.25" customHeight="1">
      <c r="A34" s="2" t="s">
        <v>119</v>
      </c>
      <c r="B34" s="27">
        <f>SUM(B30:B33)</f>
        <v>-959</v>
      </c>
      <c r="C34" s="24"/>
      <c r="D34" s="27">
        <f>SUM(D30:D33)</f>
        <v>-676</v>
      </c>
      <c r="E34" s="25"/>
      <c r="F34" s="27">
        <f>SUM(F30:F33)</f>
        <v>-959</v>
      </c>
      <c r="G34" s="24"/>
      <c r="H34" s="27">
        <f>SUM(H30:H33)</f>
        <v>-676</v>
      </c>
      <c r="I34" s="10"/>
    </row>
    <row r="35" spans="2:8" ht="15">
      <c r="B35" s="9"/>
      <c r="C35" s="11"/>
      <c r="D35" s="9"/>
      <c r="E35" s="12"/>
      <c r="F35" s="9"/>
      <c r="G35" s="11"/>
      <c r="H35" s="9"/>
    </row>
    <row r="36" spans="2:8" ht="15">
      <c r="B36" s="9"/>
      <c r="C36" s="11"/>
      <c r="D36" s="9"/>
      <c r="E36" s="12"/>
      <c r="F36" s="9"/>
      <c r="G36" s="11"/>
      <c r="H36" s="38"/>
    </row>
    <row r="37" spans="1:8" ht="18" customHeight="1" thickBot="1">
      <c r="A37" s="2" t="s">
        <v>120</v>
      </c>
      <c r="B37" s="37">
        <f>+B34/40115*100</f>
        <v>-2.3906269475258632</v>
      </c>
      <c r="C37" s="44"/>
      <c r="D37" s="37">
        <f>+D34/40115*100</f>
        <v>-1.685155178860775</v>
      </c>
      <c r="E37" s="12"/>
      <c r="F37" s="37">
        <f>+F34/40115*100</f>
        <v>-2.3906269475258632</v>
      </c>
      <c r="G37" s="44"/>
      <c r="H37" s="37">
        <f>+H34/40115*100</f>
        <v>-1.685155178860775</v>
      </c>
    </row>
    <row r="38" spans="1:9" ht="20.25" customHeight="1" thickBot="1" thickTop="1">
      <c r="A38" s="2" t="s">
        <v>121</v>
      </c>
      <c r="B38" s="37">
        <v>0</v>
      </c>
      <c r="C38" s="45"/>
      <c r="D38" s="37">
        <v>0</v>
      </c>
      <c r="E38" s="11"/>
      <c r="F38" s="45">
        <v>0</v>
      </c>
      <c r="G38" s="45"/>
      <c r="H38" s="37">
        <v>0</v>
      </c>
      <c r="I38" s="10"/>
    </row>
    <row r="39" spans="2:8" ht="15.75" thickTop="1">
      <c r="B39" s="12"/>
      <c r="C39" s="11"/>
      <c r="D39" s="12"/>
      <c r="E39" s="12"/>
      <c r="F39" s="12"/>
      <c r="G39" s="11"/>
      <c r="H39" s="12"/>
    </row>
    <row r="40" spans="2:8" ht="15">
      <c r="B40" s="12"/>
      <c r="C40" s="11"/>
      <c r="D40" s="12"/>
      <c r="E40" s="12"/>
      <c r="F40" s="12"/>
      <c r="G40" s="11"/>
      <c r="H40" s="12"/>
    </row>
    <row r="41" spans="2:8" ht="15" hidden="1">
      <c r="B41" s="12"/>
      <c r="C41" s="11"/>
      <c r="D41" s="12"/>
      <c r="E41" s="12"/>
      <c r="F41" s="12"/>
      <c r="G41" s="11"/>
      <c r="H41" s="12"/>
    </row>
    <row r="42" spans="2:8" ht="15" hidden="1">
      <c r="B42" s="12"/>
      <c r="C42" s="11"/>
      <c r="D42" s="12"/>
      <c r="E42" s="12"/>
      <c r="F42" s="12"/>
      <c r="G42" s="11"/>
      <c r="H42" s="12"/>
    </row>
    <row r="43" ht="15" hidden="1"/>
    <row r="44" ht="15" hidden="1">
      <c r="D44" s="13">
        <f>+D14/60834</f>
        <v>0.2623697274550416</v>
      </c>
    </row>
    <row r="45" ht="15" hidden="1"/>
    <row r="46" ht="15" hidden="1">
      <c r="D46" s="13">
        <f>+D20/11895</f>
        <v>-0.022614543926019335</v>
      </c>
    </row>
    <row r="47" ht="15" hidden="1"/>
    <row r="48" ht="15" hidden="1">
      <c r="D48" s="13">
        <f>+D34/8565</f>
        <v>-0.07892586106246352</v>
      </c>
    </row>
    <row r="49" ht="15" hidden="1"/>
    <row r="50" ht="15" hidden="1"/>
    <row r="51" ht="15" hidden="1">
      <c r="D51" s="12">
        <f>223+93</f>
        <v>316</v>
      </c>
    </row>
    <row r="52" ht="15" hidden="1">
      <c r="D52" s="12">
        <f>1500+397-13</f>
        <v>1884</v>
      </c>
    </row>
    <row r="53" ht="15" customHeight="1" hidden="1">
      <c r="D53" s="14">
        <f>SUM(D51:D52)</f>
        <v>2200</v>
      </c>
    </row>
    <row r="54" ht="15" hidden="1"/>
    <row r="55" ht="15">
      <c r="A55" s="2" t="s">
        <v>43</v>
      </c>
    </row>
    <row r="56" ht="15">
      <c r="A56" s="2" t="s">
        <v>115</v>
      </c>
    </row>
  </sheetData>
  <mergeCells count="1">
    <mergeCell ref="B5:D5"/>
  </mergeCells>
  <printOptions horizontalCentered="1"/>
  <pageMargins left="0.5" right="0.5" top="0.5" bottom="0.5" header="0.5" footer="0.5"/>
  <pageSetup fitToHeight="1" fitToWidth="1" horizontalDpi="300" verticalDpi="300" orientation="portrait" r:id="rId1"/>
  <headerFooter alignWithMargins="0">
    <oddFooter>&amp;R&amp;8&amp;F-&amp;A-&amp;D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47">
      <selection activeCell="A61" sqref="A61"/>
    </sheetView>
  </sheetViews>
  <sheetFormatPr defaultColWidth="9.140625" defaultRowHeight="12.75"/>
  <cols>
    <col min="1" max="1" width="4.28125" style="15" customWidth="1"/>
    <col min="2" max="2" width="36.28125" style="15" customWidth="1"/>
    <col min="3" max="3" width="2.28125" style="15" customWidth="1"/>
    <col min="4" max="4" width="16.421875" style="16" customWidth="1"/>
    <col min="5" max="5" width="1.7109375" style="16" customWidth="1"/>
    <col min="6" max="6" width="18.7109375" style="16" customWidth="1"/>
    <col min="7" max="7" width="2.7109375" style="15" customWidth="1"/>
    <col min="8" max="8" width="12.57421875" style="15" hidden="1" customWidth="1"/>
    <col min="9" max="16384" width="9.140625" style="15" customWidth="1"/>
  </cols>
  <sheetData>
    <row r="1" ht="15.75">
      <c r="A1" s="36" t="s">
        <v>0</v>
      </c>
    </row>
    <row r="2" ht="15.75">
      <c r="A2" s="36" t="s">
        <v>44</v>
      </c>
    </row>
    <row r="3" ht="15.75">
      <c r="A3" s="36"/>
    </row>
    <row r="5" spans="4:6" ht="15.75">
      <c r="D5" s="17" t="s">
        <v>23</v>
      </c>
      <c r="F5" s="17" t="s">
        <v>26</v>
      </c>
    </row>
    <row r="6" spans="4:6" ht="15.75">
      <c r="D6" s="18" t="s">
        <v>24</v>
      </c>
      <c r="F6" s="18" t="s">
        <v>27</v>
      </c>
    </row>
    <row r="7" spans="4:6" ht="15.75">
      <c r="D7" s="18" t="str">
        <f>+'P&amp;L'!F10</f>
        <v>30/09/2005</v>
      </c>
      <c r="F7" s="18" t="s">
        <v>96</v>
      </c>
    </row>
    <row r="8" spans="4:6" ht="15.75">
      <c r="D8" s="19" t="s">
        <v>25</v>
      </c>
      <c r="F8" s="19" t="s">
        <v>25</v>
      </c>
    </row>
    <row r="10" ht="15.75">
      <c r="A10" s="15" t="s">
        <v>71</v>
      </c>
    </row>
    <row r="11" spans="2:8" ht="15.75">
      <c r="B11" s="15" t="s">
        <v>31</v>
      </c>
      <c r="D11" s="28">
        <v>33254</v>
      </c>
      <c r="E11" s="28"/>
      <c r="F11" s="28">
        <v>33598</v>
      </c>
      <c r="H11" s="43">
        <f>+D11-F11</f>
        <v>-344</v>
      </c>
    </row>
    <row r="12" spans="2:8" ht="15.75">
      <c r="B12" s="15" t="s">
        <v>72</v>
      </c>
      <c r="D12" s="28">
        <v>4</v>
      </c>
      <c r="E12" s="28"/>
      <c r="F12" s="28">
        <v>4</v>
      </c>
      <c r="H12" s="43">
        <f>+D12-F12</f>
        <v>0</v>
      </c>
    </row>
    <row r="13" spans="2:8" ht="15.75">
      <c r="B13" s="15" t="s">
        <v>73</v>
      </c>
      <c r="D13" s="28">
        <v>807</v>
      </c>
      <c r="E13" s="28"/>
      <c r="F13" s="28">
        <v>807</v>
      </c>
      <c r="H13" s="43">
        <f>+D13-F13</f>
        <v>0</v>
      </c>
    </row>
    <row r="14" spans="2:8" ht="15.75">
      <c r="B14" s="15" t="s">
        <v>74</v>
      </c>
      <c r="D14" s="34">
        <v>-1086</v>
      </c>
      <c r="E14" s="28"/>
      <c r="F14" s="34">
        <v>-1221</v>
      </c>
      <c r="H14" s="43">
        <f>+D14-F14</f>
        <v>135</v>
      </c>
    </row>
    <row r="15" spans="4:6" ht="15.75">
      <c r="D15" s="28">
        <f>SUM(D11:D14)</f>
        <v>32979</v>
      </c>
      <c r="E15" s="28"/>
      <c r="F15" s="28">
        <f>SUM(F11:F14)</f>
        <v>33188</v>
      </c>
    </row>
    <row r="16" spans="4:6" ht="15.75">
      <c r="D16" s="28"/>
      <c r="E16" s="28"/>
      <c r="F16" s="28"/>
    </row>
    <row r="17" spans="4:6" ht="15.75">
      <c r="D17" s="28"/>
      <c r="E17" s="28"/>
      <c r="F17" s="28"/>
    </row>
    <row r="18" spans="1:6" ht="15.75">
      <c r="A18" s="15" t="s">
        <v>10</v>
      </c>
      <c r="D18" s="39"/>
      <c r="E18" s="28"/>
      <c r="F18" s="39"/>
    </row>
    <row r="19" spans="2:8" ht="15.75">
      <c r="B19" s="15" t="s">
        <v>32</v>
      </c>
      <c r="D19" s="29">
        <v>35182</v>
      </c>
      <c r="E19" s="28"/>
      <c r="F19" s="29">
        <v>33301</v>
      </c>
      <c r="H19" s="43">
        <f aca="true" t="shared" si="0" ref="H19:H24">+D19-F19</f>
        <v>1881</v>
      </c>
    </row>
    <row r="20" spans="2:8" ht="15.75">
      <c r="B20" s="15" t="s">
        <v>34</v>
      </c>
      <c r="D20" s="30">
        <v>36860</v>
      </c>
      <c r="E20" s="28"/>
      <c r="F20" s="30">
        <v>38063</v>
      </c>
      <c r="H20" s="43">
        <f t="shared" si="0"/>
        <v>-1203</v>
      </c>
    </row>
    <row r="21" spans="2:8" ht="15.75">
      <c r="B21" s="15" t="s">
        <v>33</v>
      </c>
      <c r="D21" s="30">
        <v>3637</v>
      </c>
      <c r="E21" s="28"/>
      <c r="F21" s="30">
        <v>3058</v>
      </c>
      <c r="H21" s="43">
        <f t="shared" si="0"/>
        <v>579</v>
      </c>
    </row>
    <row r="22" spans="2:8" ht="15.75" customHeight="1">
      <c r="B22" s="15" t="s">
        <v>28</v>
      </c>
      <c r="D22" s="30">
        <v>733</v>
      </c>
      <c r="E22" s="28"/>
      <c r="F22" s="30">
        <v>567</v>
      </c>
      <c r="H22" s="43">
        <f t="shared" si="0"/>
        <v>166</v>
      </c>
    </row>
    <row r="23" spans="2:8" ht="15.75">
      <c r="B23" s="15" t="s">
        <v>11</v>
      </c>
      <c r="D23" s="30">
        <v>25</v>
      </c>
      <c r="E23" s="28"/>
      <c r="F23" s="30">
        <v>25</v>
      </c>
      <c r="H23" s="43">
        <f t="shared" si="0"/>
        <v>0</v>
      </c>
    </row>
    <row r="24" spans="2:8" ht="15.75">
      <c r="B24" s="15" t="s">
        <v>12</v>
      </c>
      <c r="D24" s="30">
        <v>2665</v>
      </c>
      <c r="E24" s="28"/>
      <c r="F24" s="30">
        <v>3075</v>
      </c>
      <c r="H24" s="43">
        <f t="shared" si="0"/>
        <v>-410</v>
      </c>
    </row>
    <row r="25" spans="4:6" ht="15.75">
      <c r="D25" s="31">
        <f>SUM(D19:D24)</f>
        <v>79102</v>
      </c>
      <c r="E25" s="28"/>
      <c r="F25" s="31">
        <f>SUM(F19:F24)</f>
        <v>78089</v>
      </c>
    </row>
    <row r="26" spans="4:6" ht="15.75">
      <c r="D26" s="39"/>
      <c r="E26" s="28"/>
      <c r="F26" s="39"/>
    </row>
    <row r="27" spans="1:6" ht="15.75">
      <c r="A27" s="15" t="s">
        <v>13</v>
      </c>
      <c r="D27" s="39"/>
      <c r="E27" s="28"/>
      <c r="F27" s="39"/>
    </row>
    <row r="28" spans="2:8" ht="15.75">
      <c r="B28" s="15" t="s">
        <v>35</v>
      </c>
      <c r="D28" s="29">
        <v>5373</v>
      </c>
      <c r="E28" s="28"/>
      <c r="F28" s="29">
        <v>4473</v>
      </c>
      <c r="H28" s="43">
        <f>+D28-F28</f>
        <v>900</v>
      </c>
    </row>
    <row r="29" spans="2:8" ht="15.75">
      <c r="B29" s="15" t="s">
        <v>36</v>
      </c>
      <c r="D29" s="30">
        <v>4809</v>
      </c>
      <c r="E29" s="28"/>
      <c r="F29" s="30">
        <v>6235</v>
      </c>
      <c r="H29" s="43">
        <f>+D29-F29</f>
        <v>-1426</v>
      </c>
    </row>
    <row r="30" spans="2:8" ht="15.75">
      <c r="B30" s="15" t="s">
        <v>56</v>
      </c>
      <c r="D30" s="30">
        <v>6759</v>
      </c>
      <c r="E30" s="28"/>
      <c r="F30" s="30">
        <v>5309</v>
      </c>
      <c r="H30" s="43">
        <f>+D30-F30</f>
        <v>1450</v>
      </c>
    </row>
    <row r="31" spans="2:8" ht="19.5" customHeight="1">
      <c r="B31" s="15" t="s">
        <v>14</v>
      </c>
      <c r="D31" s="30">
        <v>27358</v>
      </c>
      <c r="E31" s="28"/>
      <c r="F31" s="30">
        <v>26356</v>
      </c>
      <c r="H31" s="43">
        <f>+D31-F31</f>
        <v>1002</v>
      </c>
    </row>
    <row r="32" spans="2:8" ht="15.75">
      <c r="B32" s="15" t="s">
        <v>15</v>
      </c>
      <c r="D32" s="30">
        <v>60</v>
      </c>
      <c r="E32" s="28"/>
      <c r="F32" s="30">
        <v>59</v>
      </c>
      <c r="H32" s="43">
        <f>+D32-F32</f>
        <v>1</v>
      </c>
    </row>
    <row r="33" spans="4:6" ht="15.75">
      <c r="D33" s="33"/>
      <c r="E33" s="28"/>
      <c r="F33" s="33"/>
    </row>
    <row r="34" spans="4:6" ht="15.75">
      <c r="D34" s="31">
        <f>SUM(D28:D33)</f>
        <v>44359</v>
      </c>
      <c r="E34" s="28"/>
      <c r="F34" s="31">
        <f>SUM(F28:F33)</f>
        <v>42432</v>
      </c>
    </row>
    <row r="35" spans="4:6" ht="18.75" customHeight="1">
      <c r="D35" s="28"/>
      <c r="E35" s="28"/>
      <c r="F35" s="28"/>
    </row>
    <row r="36" spans="1:6" ht="15.75">
      <c r="A36" s="15" t="s">
        <v>16</v>
      </c>
      <c r="D36" s="28">
        <f>+D25-D34</f>
        <v>34743</v>
      </c>
      <c r="E36" s="28"/>
      <c r="F36" s="28">
        <f>+F25-F34</f>
        <v>35657</v>
      </c>
    </row>
    <row r="37" spans="4:6" ht="15.75">
      <c r="D37" s="28"/>
      <c r="E37" s="28"/>
      <c r="F37" s="28"/>
    </row>
    <row r="38" spans="4:6" ht="15.75">
      <c r="D38" s="32">
        <f>+D15+D36</f>
        <v>67722</v>
      </c>
      <c r="E38" s="28"/>
      <c r="F38" s="32">
        <f>+F15+F36</f>
        <v>68845</v>
      </c>
    </row>
    <row r="39" spans="4:6" ht="15.75">
      <c r="D39" s="28"/>
      <c r="E39" s="28"/>
      <c r="F39" s="28"/>
    </row>
    <row r="40" spans="4:6" ht="15.75">
      <c r="D40" s="28"/>
      <c r="E40" s="28"/>
      <c r="F40" s="28"/>
    </row>
    <row r="41" spans="1:6" ht="15.75">
      <c r="A41" s="15" t="s">
        <v>95</v>
      </c>
      <c r="D41" s="28"/>
      <c r="E41" s="28"/>
      <c r="F41" s="28"/>
    </row>
    <row r="42" spans="1:6" ht="15.75">
      <c r="A42" s="15" t="s">
        <v>17</v>
      </c>
      <c r="D42" s="28">
        <v>40115</v>
      </c>
      <c r="E42" s="28"/>
      <c r="F42" s="28">
        <v>40115</v>
      </c>
    </row>
    <row r="43" spans="1:6" ht="15" customHeight="1">
      <c r="A43" s="15" t="s">
        <v>18</v>
      </c>
      <c r="D43" s="29"/>
      <c r="E43" s="28"/>
      <c r="F43" s="29"/>
    </row>
    <row r="44" spans="2:6" ht="15.75" customHeight="1">
      <c r="B44" s="15" t="s">
        <v>19</v>
      </c>
      <c r="D44" s="30">
        <v>1626</v>
      </c>
      <c r="E44" s="28"/>
      <c r="F44" s="30">
        <v>1626</v>
      </c>
    </row>
    <row r="45" spans="2:6" ht="15.75" customHeight="1">
      <c r="B45" s="15" t="s">
        <v>97</v>
      </c>
      <c r="D45" s="30">
        <v>1</v>
      </c>
      <c r="E45" s="28"/>
      <c r="F45" s="30">
        <v>1</v>
      </c>
    </row>
    <row r="46" spans="2:6" ht="15.75">
      <c r="B46" s="15" t="s">
        <v>20</v>
      </c>
      <c r="D46" s="33">
        <v>21335</v>
      </c>
      <c r="E46" s="28"/>
      <c r="F46" s="33">
        <v>22294</v>
      </c>
    </row>
    <row r="47" spans="4:6" ht="21" customHeight="1">
      <c r="D47" s="32">
        <f>SUM(D44:D46)</f>
        <v>22962</v>
      </c>
      <c r="E47" s="28"/>
      <c r="F47" s="32">
        <f>SUM(F44:F46)</f>
        <v>23921</v>
      </c>
    </row>
    <row r="48" spans="1:6" ht="15.75">
      <c r="A48" s="15" t="s">
        <v>21</v>
      </c>
      <c r="D48" s="28">
        <f>+D42+D47</f>
        <v>63077</v>
      </c>
      <c r="E48" s="28"/>
      <c r="F48" s="28">
        <f>+F42+F47</f>
        <v>64036</v>
      </c>
    </row>
    <row r="49" spans="4:6" ht="19.5" customHeight="1">
      <c r="D49" s="28"/>
      <c r="E49" s="28"/>
      <c r="F49" s="28"/>
    </row>
    <row r="50" spans="1:6" ht="15.75">
      <c r="A50" s="15" t="s">
        <v>22</v>
      </c>
      <c r="D50" s="28">
        <v>513</v>
      </c>
      <c r="E50" s="28"/>
      <c r="F50" s="28">
        <v>473</v>
      </c>
    </row>
    <row r="51" spans="4:6" ht="15.75">
      <c r="D51" s="28"/>
      <c r="E51" s="28"/>
      <c r="F51" s="28"/>
    </row>
    <row r="52" spans="1:6" ht="15.75">
      <c r="A52" s="15" t="s">
        <v>75</v>
      </c>
      <c r="D52" s="28"/>
      <c r="E52" s="28"/>
      <c r="F52" s="28"/>
    </row>
    <row r="53" spans="2:6" ht="15.75">
      <c r="B53" s="15" t="s">
        <v>76</v>
      </c>
      <c r="D53" s="28">
        <v>2522</v>
      </c>
      <c r="E53" s="28"/>
      <c r="F53" s="28">
        <v>2522</v>
      </c>
    </row>
    <row r="54" spans="2:6" ht="15.75">
      <c r="B54" s="15" t="s">
        <v>77</v>
      </c>
      <c r="D54" s="28">
        <v>1610</v>
      </c>
      <c r="E54" s="28"/>
      <c r="F54" s="28">
        <v>1814</v>
      </c>
    </row>
    <row r="55" spans="4:6" ht="15.75">
      <c r="D55" s="32">
        <f>SUM(D48:D54)</f>
        <v>67722</v>
      </c>
      <c r="E55" s="28"/>
      <c r="F55" s="32">
        <f>SUM(F48:F54)</f>
        <v>68845</v>
      </c>
    </row>
    <row r="56" ht="15.75">
      <c r="D56" s="16">
        <f>+D38-D55</f>
        <v>0</v>
      </c>
    </row>
    <row r="57" spans="1:6" ht="15.75">
      <c r="A57" s="15" t="s">
        <v>78</v>
      </c>
      <c r="D57" s="40">
        <f>+(D48-D14)/40115</f>
        <v>1.599476505047987</v>
      </c>
      <c r="F57" s="40">
        <f>+(F48-F14)/40115</f>
        <v>1.6267480992147576</v>
      </c>
    </row>
    <row r="59" ht="15.75">
      <c r="A59" s="15" t="s">
        <v>66</v>
      </c>
    </row>
    <row r="60" ht="15.75">
      <c r="A60" s="15" t="s">
        <v>122</v>
      </c>
    </row>
  </sheetData>
  <printOptions horizontalCentered="1"/>
  <pageMargins left="0.5" right="0.5" top="0.5" bottom="0.5" header="0.5" footer="0.25"/>
  <pageSetup fitToHeight="1" fitToWidth="1" horizontalDpi="300" verticalDpi="300" orientation="portrait" scale="76" r:id="rId1"/>
  <headerFooter alignWithMargins="0">
    <oddFooter>&amp;R&amp;8&amp;F-&amp;A-&amp;D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workbookViewId="0" topLeftCell="A6">
      <selection activeCell="A27" sqref="A27"/>
    </sheetView>
  </sheetViews>
  <sheetFormatPr defaultColWidth="9.140625" defaultRowHeight="12.75"/>
  <cols>
    <col min="1" max="1" width="54.28125" style="15" customWidth="1"/>
    <col min="2" max="2" width="16.57421875" style="16" customWidth="1"/>
    <col min="3" max="3" width="2.421875" style="15" customWidth="1"/>
    <col min="4" max="4" width="16.57421875" style="15" customWidth="1"/>
    <col min="5" max="16384" width="9.140625" style="15" customWidth="1"/>
  </cols>
  <sheetData>
    <row r="1" ht="15.75">
      <c r="A1" s="36" t="s">
        <v>0</v>
      </c>
    </row>
    <row r="2" ht="15.75">
      <c r="A2" s="36" t="s">
        <v>45</v>
      </c>
    </row>
    <row r="3" ht="15.75">
      <c r="A3" s="36" t="str">
        <f>+'P&amp;L'!A3</f>
        <v>FOR THE FIRST QUARTER ENDED 30 SEPT 2005</v>
      </c>
    </row>
    <row r="4" spans="2:3" ht="15.75">
      <c r="B4" s="23"/>
      <c r="C4" s="21"/>
    </row>
    <row r="5" spans="2:4" ht="18">
      <c r="B5" s="41" t="s">
        <v>123</v>
      </c>
      <c r="C5" s="21"/>
      <c r="D5" s="41" t="s">
        <v>91</v>
      </c>
    </row>
    <row r="6" spans="2:4" ht="15.75">
      <c r="B6" s="20" t="s">
        <v>124</v>
      </c>
      <c r="C6" s="21"/>
      <c r="D6" s="20" t="str">
        <f>+B6</f>
        <v>3 months ended</v>
      </c>
    </row>
    <row r="7" spans="2:4" ht="15.75">
      <c r="B7" s="20" t="str">
        <f>+'BS'!D7</f>
        <v>30/09/2005</v>
      </c>
      <c r="C7" s="21"/>
      <c r="D7" s="20" t="s">
        <v>114</v>
      </c>
    </row>
    <row r="8" spans="2:4" ht="15.75">
      <c r="B8" s="20" t="s">
        <v>9</v>
      </c>
      <c r="C8" s="21"/>
      <c r="D8" s="20" t="s">
        <v>9</v>
      </c>
    </row>
    <row r="9" spans="1:4" ht="15.75">
      <c r="A9" s="36" t="s">
        <v>59</v>
      </c>
      <c r="D9" s="16"/>
    </row>
    <row r="10" spans="1:4" ht="15.75">
      <c r="A10" s="15" t="s">
        <v>125</v>
      </c>
      <c r="B10" s="28">
        <v>-891</v>
      </c>
      <c r="C10" s="21"/>
      <c r="D10" s="28">
        <v>-685</v>
      </c>
    </row>
    <row r="11" spans="1:4" ht="15.75">
      <c r="A11" s="15" t="s">
        <v>46</v>
      </c>
      <c r="B11" s="28"/>
      <c r="C11" s="21"/>
      <c r="D11" s="28"/>
    </row>
    <row r="12" spans="1:4" ht="15.75" hidden="1">
      <c r="A12" s="15" t="s">
        <v>98</v>
      </c>
      <c r="B12" s="28">
        <v>0</v>
      </c>
      <c r="C12" s="21"/>
      <c r="D12" s="28">
        <v>0</v>
      </c>
    </row>
    <row r="13" spans="1:4" ht="15.75" hidden="1">
      <c r="A13" s="15" t="s">
        <v>109</v>
      </c>
      <c r="B13" s="28">
        <v>0</v>
      </c>
      <c r="C13" s="21"/>
      <c r="D13" s="28">
        <v>0</v>
      </c>
    </row>
    <row r="14" spans="1:4" ht="15.75">
      <c r="A14" s="15" t="s">
        <v>57</v>
      </c>
      <c r="B14" s="28">
        <v>594</v>
      </c>
      <c r="C14" s="21"/>
      <c r="D14" s="28">
        <v>657</v>
      </c>
    </row>
    <row r="15" spans="1:4" ht="15.75" hidden="1">
      <c r="A15" s="15" t="s">
        <v>85</v>
      </c>
      <c r="B15" s="28">
        <v>0</v>
      </c>
      <c r="C15" s="21"/>
      <c r="D15" s="28">
        <v>0</v>
      </c>
    </row>
    <row r="16" spans="1:4" ht="15.75">
      <c r="A16" s="15" t="s">
        <v>58</v>
      </c>
      <c r="B16" s="28">
        <v>429</v>
      </c>
      <c r="C16" s="21"/>
      <c r="D16" s="28">
        <v>416</v>
      </c>
    </row>
    <row r="17" spans="1:4" ht="15.75" hidden="1">
      <c r="A17" s="15" t="s">
        <v>84</v>
      </c>
      <c r="B17" s="28">
        <v>0</v>
      </c>
      <c r="C17" s="21"/>
      <c r="D17" s="28">
        <v>0</v>
      </c>
    </row>
    <row r="18" spans="1:4" ht="15.75" hidden="1">
      <c r="A18" s="15" t="s">
        <v>99</v>
      </c>
      <c r="B18" s="28">
        <v>0</v>
      </c>
      <c r="C18" s="21"/>
      <c r="D18" s="28">
        <v>0</v>
      </c>
    </row>
    <row r="19" spans="1:4" ht="15.75">
      <c r="A19" s="15" t="s">
        <v>81</v>
      </c>
      <c r="B19" s="28">
        <v>0</v>
      </c>
      <c r="C19" s="21"/>
      <c r="D19" s="28">
        <v>38</v>
      </c>
    </row>
    <row r="20" spans="1:4" ht="15.75">
      <c r="A20" s="15" t="s">
        <v>100</v>
      </c>
      <c r="B20" s="28">
        <v>-2</v>
      </c>
      <c r="C20" s="21"/>
      <c r="D20" s="28">
        <v>-10</v>
      </c>
    </row>
    <row r="21" spans="1:4" ht="15.75" hidden="1">
      <c r="A21" s="15" t="s">
        <v>88</v>
      </c>
      <c r="B21" s="28">
        <v>0</v>
      </c>
      <c r="C21" s="21"/>
      <c r="D21" s="28">
        <v>0</v>
      </c>
    </row>
    <row r="22" spans="1:4" ht="15.75" hidden="1">
      <c r="A22" s="15" t="s">
        <v>101</v>
      </c>
      <c r="B22" s="28">
        <v>0</v>
      </c>
      <c r="C22" s="21"/>
      <c r="D22" s="28">
        <v>0</v>
      </c>
    </row>
    <row r="23" spans="1:4" ht="15.75" hidden="1">
      <c r="A23" s="15" t="s">
        <v>102</v>
      </c>
      <c r="B23" s="28">
        <v>0</v>
      </c>
      <c r="C23" s="21"/>
      <c r="D23" s="28">
        <v>0</v>
      </c>
    </row>
    <row r="24" spans="1:4" ht="15.75">
      <c r="A24" s="15" t="s">
        <v>69</v>
      </c>
      <c r="B24" s="28">
        <v>-136</v>
      </c>
      <c r="C24" s="21"/>
      <c r="D24" s="28">
        <v>-136</v>
      </c>
    </row>
    <row r="25" spans="2:4" ht="15.75">
      <c r="B25" s="34"/>
      <c r="C25" s="21"/>
      <c r="D25" s="34"/>
    </row>
    <row r="26" spans="2:4" ht="15.75" hidden="1">
      <c r="B26" s="34"/>
      <c r="D26" s="34"/>
    </row>
    <row r="27" spans="1:4" ht="21" customHeight="1">
      <c r="A27" s="15" t="s">
        <v>141</v>
      </c>
      <c r="B27" s="28">
        <f>SUM(B10:B26)</f>
        <v>-6</v>
      </c>
      <c r="C27" s="21"/>
      <c r="D27" s="28">
        <f>SUM(D10:D26)</f>
        <v>280</v>
      </c>
    </row>
    <row r="28" spans="1:4" ht="15.75">
      <c r="A28" s="15" t="s">
        <v>92</v>
      </c>
      <c r="B28" s="28">
        <v>-1881</v>
      </c>
      <c r="C28" s="21"/>
      <c r="D28" s="28">
        <v>-2450</v>
      </c>
    </row>
    <row r="29" spans="1:4" ht="15.75">
      <c r="A29" s="15" t="s">
        <v>127</v>
      </c>
      <c r="B29" s="28">
        <v>-174</v>
      </c>
      <c r="C29" s="21"/>
      <c r="D29" s="28">
        <v>-3741</v>
      </c>
    </row>
    <row r="30" spans="1:4" ht="15.75">
      <c r="A30" s="15" t="s">
        <v>128</v>
      </c>
      <c r="B30" s="28">
        <v>1382</v>
      </c>
      <c r="C30" s="21"/>
      <c r="D30" s="28">
        <v>-132</v>
      </c>
    </row>
    <row r="31" spans="1:4" ht="16.5" customHeight="1">
      <c r="A31" s="15" t="s">
        <v>90</v>
      </c>
      <c r="B31" s="34">
        <v>1451</v>
      </c>
      <c r="C31" s="21"/>
      <c r="D31" s="34">
        <v>1032</v>
      </c>
    </row>
    <row r="32" spans="1:4" ht="15.75">
      <c r="A32" s="15" t="s">
        <v>129</v>
      </c>
      <c r="B32" s="28">
        <f>SUM(B27:B31)</f>
        <v>772</v>
      </c>
      <c r="C32" s="21"/>
      <c r="D32" s="28">
        <f>SUM(D27:D31)</f>
        <v>-5011</v>
      </c>
    </row>
    <row r="33" spans="1:4" ht="15.75" hidden="1">
      <c r="A33" s="15" t="s">
        <v>84</v>
      </c>
      <c r="B33" s="28">
        <v>0</v>
      </c>
      <c r="C33" s="21"/>
      <c r="D33" s="28">
        <v>0</v>
      </c>
    </row>
    <row r="34" spans="1:4" ht="15.75" hidden="1">
      <c r="A34" s="15" t="s">
        <v>84</v>
      </c>
      <c r="B34" s="28">
        <v>0</v>
      </c>
      <c r="C34" s="21"/>
      <c r="D34" s="28">
        <v>0</v>
      </c>
    </row>
    <row r="35" spans="1:4" ht="15.75">
      <c r="A35" s="15" t="s">
        <v>60</v>
      </c>
      <c r="B35" s="28">
        <f>-B16</f>
        <v>-429</v>
      </c>
      <c r="C35" s="21"/>
      <c r="D35" s="28">
        <f>-D16</f>
        <v>-416</v>
      </c>
    </row>
    <row r="36" spans="1:4" ht="15.75">
      <c r="A36" s="15" t="s">
        <v>130</v>
      </c>
      <c r="B36" s="28">
        <v>-199</v>
      </c>
      <c r="C36" s="21"/>
      <c r="D36" s="28">
        <v>-6</v>
      </c>
    </row>
    <row r="37" spans="1:4" ht="15.75" hidden="1">
      <c r="A37" s="15" t="s">
        <v>70</v>
      </c>
      <c r="B37" s="28">
        <v>0</v>
      </c>
      <c r="C37" s="21"/>
      <c r="D37" s="28">
        <v>0</v>
      </c>
    </row>
    <row r="38" spans="1:4" ht="15.75" hidden="1">
      <c r="A38" s="15" t="s">
        <v>79</v>
      </c>
      <c r="B38" s="28">
        <f>-B25</f>
        <v>0</v>
      </c>
      <c r="C38" s="21"/>
      <c r="D38" s="28">
        <v>0</v>
      </c>
    </row>
    <row r="39" spans="1:4" ht="23.25" customHeight="1">
      <c r="A39" s="15" t="s">
        <v>131</v>
      </c>
      <c r="B39" s="32">
        <f>SUM(B32:B38)</f>
        <v>144</v>
      </c>
      <c r="C39" s="21"/>
      <c r="D39" s="32">
        <f>SUM(D32:D38)</f>
        <v>-5433</v>
      </c>
    </row>
    <row r="40" spans="2:4" ht="15.75">
      <c r="B40" s="28"/>
      <c r="D40" s="28"/>
    </row>
    <row r="41" spans="2:4" ht="15.75">
      <c r="B41" s="28"/>
      <c r="D41" s="28"/>
    </row>
    <row r="42" spans="1:4" ht="15.75">
      <c r="A42" s="36" t="s">
        <v>61</v>
      </c>
      <c r="B42" s="28"/>
      <c r="D42" s="28"/>
    </row>
    <row r="43" spans="1:4" ht="15.75">
      <c r="A43" s="15" t="s">
        <v>82</v>
      </c>
      <c r="B43" s="16">
        <v>6</v>
      </c>
      <c r="C43" s="21"/>
      <c r="D43" s="16">
        <v>10</v>
      </c>
    </row>
    <row r="44" spans="1:4" ht="15.75">
      <c r="A44" s="15" t="s">
        <v>62</v>
      </c>
      <c r="B44" s="28">
        <v>-254</v>
      </c>
      <c r="C44" s="21"/>
      <c r="D44" s="28">
        <v>-467</v>
      </c>
    </row>
    <row r="45" spans="1:4" ht="15.75" hidden="1">
      <c r="A45" s="15" t="s">
        <v>88</v>
      </c>
      <c r="B45" s="28">
        <v>0</v>
      </c>
      <c r="C45" s="21"/>
      <c r="D45" s="28"/>
    </row>
    <row r="46" spans="1:4" ht="15.75" hidden="1">
      <c r="A46" s="15" t="s">
        <v>108</v>
      </c>
      <c r="B46" s="28">
        <v>0</v>
      </c>
      <c r="C46" s="21"/>
      <c r="D46" s="28">
        <v>0</v>
      </c>
    </row>
    <row r="47" spans="1:4" ht="20.25" customHeight="1">
      <c r="A47" s="15" t="s">
        <v>80</v>
      </c>
      <c r="B47" s="32">
        <f>SUM(B43:B46)</f>
        <v>-248</v>
      </c>
      <c r="C47" s="21"/>
      <c r="D47" s="32">
        <f>SUM(D43:D44)</f>
        <v>-457</v>
      </c>
    </row>
    <row r="48" spans="2:4" ht="15.75">
      <c r="B48" s="28"/>
      <c r="D48" s="28"/>
    </row>
    <row r="49" spans="1:4" ht="19.5" customHeight="1">
      <c r="A49" s="36" t="s">
        <v>63</v>
      </c>
      <c r="B49" s="28"/>
      <c r="D49" s="28"/>
    </row>
    <row r="50" spans="1:4" ht="15.75">
      <c r="A50" s="15" t="s">
        <v>83</v>
      </c>
      <c r="B50" s="28">
        <v>0</v>
      </c>
      <c r="C50" s="21"/>
      <c r="D50" s="28">
        <v>4995</v>
      </c>
    </row>
    <row r="51" spans="1:4" ht="15.75">
      <c r="A51" s="15" t="s">
        <v>86</v>
      </c>
      <c r="B51" s="28">
        <v>-307</v>
      </c>
      <c r="C51" s="21"/>
      <c r="D51" s="28">
        <v>0</v>
      </c>
    </row>
    <row r="52" spans="1:4" ht="15.75">
      <c r="A52" s="15" t="s">
        <v>103</v>
      </c>
      <c r="B52" s="28">
        <v>-29</v>
      </c>
      <c r="C52" s="21"/>
      <c r="D52" s="28">
        <v>104</v>
      </c>
    </row>
    <row r="53" spans="1:4" ht="15.75">
      <c r="A53" s="15" t="s">
        <v>64</v>
      </c>
      <c r="B53" s="28">
        <v>-61</v>
      </c>
      <c r="C53" s="21"/>
      <c r="D53" s="28">
        <v>-175</v>
      </c>
    </row>
    <row r="54" spans="1:4" ht="15.75" hidden="1">
      <c r="A54" s="15" t="s">
        <v>94</v>
      </c>
      <c r="B54" s="28">
        <v>0</v>
      </c>
      <c r="C54" s="21"/>
      <c r="D54" s="28">
        <v>0</v>
      </c>
    </row>
    <row r="55" spans="1:4" ht="15.75" hidden="1">
      <c r="A55" s="15" t="s">
        <v>93</v>
      </c>
      <c r="B55" s="28">
        <v>0</v>
      </c>
      <c r="C55" s="21"/>
      <c r="D55" s="28">
        <v>0</v>
      </c>
    </row>
    <row r="56" spans="1:4" ht="21.75" customHeight="1">
      <c r="A56" s="15" t="s">
        <v>132</v>
      </c>
      <c r="B56" s="32">
        <f>SUM(B50:B55)</f>
        <v>-397</v>
      </c>
      <c r="C56" s="21"/>
      <c r="D56" s="32">
        <f>SUM(D50:D55)</f>
        <v>4924</v>
      </c>
    </row>
    <row r="57" spans="2:4" ht="15.75">
      <c r="B57" s="28"/>
      <c r="D57" s="28"/>
    </row>
    <row r="58" spans="1:4" ht="15.75" hidden="1">
      <c r="A58" s="36" t="s">
        <v>104</v>
      </c>
      <c r="B58" s="28">
        <v>0</v>
      </c>
      <c r="D58" s="28">
        <v>0</v>
      </c>
    </row>
    <row r="59" spans="2:4" ht="15.75">
      <c r="B59" s="28"/>
      <c r="D59" s="28"/>
    </row>
    <row r="60" spans="1:4" ht="15.75">
      <c r="A60" s="36" t="s">
        <v>133</v>
      </c>
      <c r="B60" s="28">
        <f>+B39+B47+B56</f>
        <v>-501</v>
      </c>
      <c r="C60" s="21"/>
      <c r="D60" s="28">
        <f>+D39+D47+D56</f>
        <v>-966</v>
      </c>
    </row>
    <row r="61" spans="2:4" ht="15.75">
      <c r="B61" s="20"/>
      <c r="C61" s="21"/>
      <c r="D61" s="20"/>
    </row>
    <row r="62" spans="1:4" ht="15.75">
      <c r="A62" s="36" t="s">
        <v>68</v>
      </c>
      <c r="B62" s="28">
        <v>-10781</v>
      </c>
      <c r="C62" s="21"/>
      <c r="D62" s="28">
        <v>-10493</v>
      </c>
    </row>
    <row r="63" spans="2:4" ht="15.75">
      <c r="B63" s="20"/>
      <c r="C63" s="21"/>
      <c r="D63" s="20"/>
    </row>
    <row r="64" spans="1:4" ht="16.5" thickBot="1">
      <c r="A64" s="36" t="s">
        <v>67</v>
      </c>
      <c r="B64" s="35">
        <f>SUM(B58:B63)</f>
        <v>-11282</v>
      </c>
      <c r="C64" s="21"/>
      <c r="D64" s="35">
        <f>SUM(D58:D63)</f>
        <v>-11459</v>
      </c>
    </row>
    <row r="65" ht="16.5" thickTop="1">
      <c r="D65" s="16"/>
    </row>
    <row r="66" ht="15.75">
      <c r="D66" s="16"/>
    </row>
    <row r="67" ht="15.75">
      <c r="D67" s="16"/>
    </row>
    <row r="68" spans="1:4" ht="15.75">
      <c r="A68" s="15" t="s">
        <v>47</v>
      </c>
      <c r="D68" s="16"/>
    </row>
    <row r="69" spans="1:4" ht="15.75">
      <c r="A69" s="15" t="s">
        <v>126</v>
      </c>
      <c r="D69" s="16"/>
    </row>
  </sheetData>
  <printOptions horizontalCentered="1"/>
  <pageMargins left="0.5" right="0.5" top="0.5" bottom="0.5" header="0.5" footer="0.5"/>
  <pageSetup fitToHeight="1" fitToWidth="1" horizontalDpi="300" verticalDpi="300" orientation="portrait" scale="89" r:id="rId1"/>
  <headerFooter alignWithMargins="0">
    <oddFooter>&amp;R&amp;8&amp;F-&amp;A-&amp;D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3">
      <selection activeCell="E29" sqref="E29"/>
    </sheetView>
  </sheetViews>
  <sheetFormatPr defaultColWidth="9.140625" defaultRowHeight="12.75"/>
  <cols>
    <col min="1" max="1" width="41.28125" style="15" customWidth="1"/>
    <col min="2" max="2" width="13.00390625" style="15" customWidth="1"/>
    <col min="3" max="4" width="11.28125" style="15" customWidth="1"/>
    <col min="5" max="5" width="12.140625" style="15" customWidth="1"/>
    <col min="6" max="6" width="12.57421875" style="15" customWidth="1"/>
    <col min="7" max="16384" width="9.140625" style="15" customWidth="1"/>
  </cols>
  <sheetData>
    <row r="1" ht="15.75">
      <c r="A1" s="36" t="s">
        <v>0</v>
      </c>
    </row>
    <row r="2" ht="15.75">
      <c r="A2" s="36" t="s">
        <v>48</v>
      </c>
    </row>
    <row r="3" ht="15.75">
      <c r="A3" s="36" t="str">
        <f>+'CF'!A3</f>
        <v>FOR THE FIRST QUARTER ENDED 30 SEPT 2005</v>
      </c>
    </row>
    <row r="5" ht="15.75">
      <c r="D5" s="21" t="s">
        <v>105</v>
      </c>
    </row>
    <row r="6" spans="2:6" ht="15.75">
      <c r="B6" s="21" t="s">
        <v>49</v>
      </c>
      <c r="C6" s="21" t="s">
        <v>49</v>
      </c>
      <c r="D6" s="21" t="s">
        <v>106</v>
      </c>
      <c r="E6" s="21" t="s">
        <v>52</v>
      </c>
      <c r="F6" s="21"/>
    </row>
    <row r="7" spans="2:6" ht="15.75">
      <c r="B7" s="21" t="s">
        <v>50</v>
      </c>
      <c r="C7" s="21" t="s">
        <v>51</v>
      </c>
      <c r="D7" s="21" t="s">
        <v>107</v>
      </c>
      <c r="E7" s="21" t="s">
        <v>53</v>
      </c>
      <c r="F7" s="21" t="s">
        <v>54</v>
      </c>
    </row>
    <row r="8" spans="2:6" ht="15.75"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</row>
    <row r="9" spans="2:6" ht="15.75">
      <c r="B9" s="21"/>
      <c r="C9" s="21"/>
      <c r="D9" s="21"/>
      <c r="E9" s="21"/>
      <c r="F9" s="21"/>
    </row>
    <row r="10" spans="1:6" ht="15.75">
      <c r="A10" s="42" t="s">
        <v>134</v>
      </c>
      <c r="B10" s="21"/>
      <c r="C10" s="21"/>
      <c r="D10" s="21"/>
      <c r="E10" s="21"/>
      <c r="F10" s="21"/>
    </row>
    <row r="12" spans="1:6" ht="21.75" customHeight="1">
      <c r="A12" s="15" t="s">
        <v>135</v>
      </c>
      <c r="B12" s="20">
        <v>40115</v>
      </c>
      <c r="C12" s="20">
        <v>1626</v>
      </c>
      <c r="D12" s="20">
        <v>1</v>
      </c>
      <c r="E12" s="20">
        <v>22294</v>
      </c>
      <c r="F12" s="20">
        <f>SUM(B12:E12)</f>
        <v>64036</v>
      </c>
    </row>
    <row r="13" spans="2:6" ht="13.5" customHeight="1">
      <c r="B13" s="20"/>
      <c r="C13" s="20"/>
      <c r="D13" s="20"/>
      <c r="E13" s="20"/>
      <c r="F13" s="20"/>
    </row>
    <row r="14" spans="1:6" ht="13.5" customHeight="1" hidden="1">
      <c r="A14" s="15" t="s">
        <v>110</v>
      </c>
      <c r="B14" s="20">
        <v>0</v>
      </c>
      <c r="C14" s="20">
        <v>0</v>
      </c>
      <c r="D14" s="20">
        <v>0</v>
      </c>
      <c r="E14" s="20">
        <v>0</v>
      </c>
      <c r="F14" s="20">
        <f>SUM(B14:E14)</f>
        <v>0</v>
      </c>
    </row>
    <row r="15" spans="1:6" ht="15.75" hidden="1">
      <c r="A15" s="15" t="s">
        <v>111</v>
      </c>
      <c r="B15" s="20"/>
      <c r="C15" s="20"/>
      <c r="D15" s="20"/>
      <c r="E15" s="20"/>
      <c r="F15" s="20"/>
    </row>
    <row r="16" spans="2:6" ht="15.75">
      <c r="B16" s="20"/>
      <c r="C16" s="20"/>
      <c r="D16" s="20"/>
      <c r="E16" s="20"/>
      <c r="F16" s="20"/>
    </row>
    <row r="17" spans="1:6" ht="15.75">
      <c r="A17" s="15" t="s">
        <v>136</v>
      </c>
      <c r="B17" s="20">
        <v>0</v>
      </c>
      <c r="C17" s="20">
        <v>0</v>
      </c>
      <c r="D17" s="20">
        <v>0</v>
      </c>
      <c r="E17" s="20">
        <v>-959</v>
      </c>
      <c r="F17" s="20">
        <f>SUM(E17)</f>
        <v>-959</v>
      </c>
    </row>
    <row r="18" spans="2:6" ht="15.75">
      <c r="B18" s="20"/>
      <c r="C18" s="20"/>
      <c r="D18" s="20"/>
      <c r="E18" s="20"/>
      <c r="F18" s="20"/>
    </row>
    <row r="19" spans="1:6" ht="21" customHeight="1" thickBot="1">
      <c r="A19" s="15" t="s">
        <v>137</v>
      </c>
      <c r="B19" s="22">
        <f>SUM(B12:B18)</f>
        <v>40115</v>
      </c>
      <c r="C19" s="22">
        <f>SUM(C12:C18)</f>
        <v>1626</v>
      </c>
      <c r="D19" s="22">
        <f>SUM(D12:D18)</f>
        <v>1</v>
      </c>
      <c r="E19" s="22">
        <f>SUM(E12:E18)</f>
        <v>21335</v>
      </c>
      <c r="F19" s="22">
        <f>SUM(F12:F18)</f>
        <v>63077</v>
      </c>
    </row>
    <row r="20" ht="16.5" thickTop="1">
      <c r="F20" s="16"/>
    </row>
    <row r="21" ht="15.75">
      <c r="F21" s="43"/>
    </row>
    <row r="22" ht="15.75">
      <c r="A22" s="42" t="s">
        <v>138</v>
      </c>
    </row>
    <row r="24" spans="1:6" ht="15.75">
      <c r="A24" s="15" t="s">
        <v>87</v>
      </c>
      <c r="B24" s="20">
        <v>40115</v>
      </c>
      <c r="C24" s="20">
        <v>1626</v>
      </c>
      <c r="D24" s="20">
        <v>0</v>
      </c>
      <c r="E24" s="20">
        <v>22698</v>
      </c>
      <c r="F24" s="20">
        <f>SUM(B24:E24)</f>
        <v>64439</v>
      </c>
    </row>
    <row r="25" spans="2:6" ht="15.75">
      <c r="B25" s="20"/>
      <c r="C25" s="20"/>
      <c r="D25" s="20"/>
      <c r="E25" s="20"/>
      <c r="F25" s="20"/>
    </row>
    <row r="26" spans="1:6" ht="15.75" hidden="1">
      <c r="A26" s="15" t="s">
        <v>89</v>
      </c>
      <c r="B26" s="20"/>
      <c r="C26" s="20"/>
      <c r="D26" s="20"/>
      <c r="E26" s="20">
        <v>0</v>
      </c>
      <c r="F26" s="20">
        <f>SUM(B26:E26)</f>
        <v>0</v>
      </c>
    </row>
    <row r="27" spans="2:6" ht="15.75" hidden="1">
      <c r="B27" s="20"/>
      <c r="C27" s="20"/>
      <c r="D27" s="20"/>
      <c r="E27" s="20"/>
      <c r="F27" s="20">
        <f>SUM(B27:E27)</f>
        <v>0</v>
      </c>
    </row>
    <row r="28" spans="1:6" ht="15.75">
      <c r="A28" s="15" t="s">
        <v>140</v>
      </c>
      <c r="B28" s="20">
        <v>0</v>
      </c>
      <c r="C28" s="20">
        <v>-9</v>
      </c>
      <c r="D28" s="20">
        <v>0</v>
      </c>
      <c r="E28" s="20">
        <v>0</v>
      </c>
      <c r="F28" s="20">
        <f>SUM(B28:E28)</f>
        <v>-9</v>
      </c>
    </row>
    <row r="29" spans="2:6" ht="16.5" customHeight="1">
      <c r="B29" s="20"/>
      <c r="C29" s="20"/>
      <c r="D29" s="20"/>
      <c r="E29" s="20"/>
      <c r="F29" s="20"/>
    </row>
    <row r="30" spans="1:6" ht="15.75">
      <c r="A30" s="15" t="s">
        <v>136</v>
      </c>
      <c r="B30" s="20">
        <v>0</v>
      </c>
      <c r="C30" s="20">
        <v>0</v>
      </c>
      <c r="D30" s="20">
        <v>0</v>
      </c>
      <c r="E30" s="20">
        <v>-676</v>
      </c>
      <c r="F30" s="20">
        <f>SUM(B30:E30)</f>
        <v>-676</v>
      </c>
    </row>
    <row r="31" spans="2:6" ht="15.75">
      <c r="B31" s="20"/>
      <c r="C31" s="20"/>
      <c r="D31" s="20"/>
      <c r="E31" s="20"/>
      <c r="F31" s="20"/>
    </row>
    <row r="32" spans="1:6" ht="21" customHeight="1" thickBot="1">
      <c r="A32" s="15" t="s">
        <v>139</v>
      </c>
      <c r="B32" s="22">
        <f>SUM(B24:B31)</f>
        <v>40115</v>
      </c>
      <c r="C32" s="22">
        <f>SUM(C24:C31)</f>
        <v>1617</v>
      </c>
      <c r="D32" s="22">
        <f>SUM(D24:D31)</f>
        <v>0</v>
      </c>
      <c r="E32" s="22">
        <f>SUM(E24:E31)</f>
        <v>22022</v>
      </c>
      <c r="F32" s="22">
        <f>SUM(F24:F31)</f>
        <v>63754</v>
      </c>
    </row>
    <row r="33" ht="16.5" thickTop="1"/>
  </sheetData>
  <printOptions horizontalCentered="1"/>
  <pageMargins left="0.5" right="0.5" top="0.5" bottom="0.5" header="0.5" footer="0.5"/>
  <pageSetup fitToHeight="1" fitToWidth="1" horizontalDpi="300" verticalDpi="300" orientation="portrait" scale="96" r:id="rId1"/>
  <headerFooter alignWithMargins="0">
    <oddFooter>&amp;R&amp;8&amp;F-&amp;A-&amp;D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 TAI BROTHERS TRADING SDN.</dc:creator>
  <cp:keywords/>
  <dc:description/>
  <cp:lastModifiedBy>Lim Eng Han</cp:lastModifiedBy>
  <cp:lastPrinted>2005-11-29T08:33:05Z</cp:lastPrinted>
  <dcterms:created xsi:type="dcterms:W3CDTF">2000-01-07T08:25:57Z</dcterms:created>
  <dcterms:modified xsi:type="dcterms:W3CDTF">2005-11-30T01:33:59Z</dcterms:modified>
  <cp:category/>
  <cp:version/>
  <cp:contentType/>
  <cp:contentStatus/>
</cp:coreProperties>
</file>