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3"/>
  </bookViews>
  <sheets>
    <sheet name="P&amp;L" sheetId="1" r:id="rId1"/>
    <sheet name="BS" sheetId="2" r:id="rId2"/>
    <sheet name="CF" sheetId="3" r:id="rId3"/>
    <sheet name="CoE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<sst xmlns="http://schemas.openxmlformats.org/spreadsheetml/2006/main" count="151" uniqueCount="130">
  <si>
    <t>YONG TAI BERHAD</t>
  </si>
  <si>
    <t>CUMULATIVE QUARTER</t>
  </si>
  <si>
    <t>Current</t>
  </si>
  <si>
    <t xml:space="preserve">Preceding </t>
  </si>
  <si>
    <t>Year</t>
  </si>
  <si>
    <t xml:space="preserve">Year </t>
  </si>
  <si>
    <t>Quarter</t>
  </si>
  <si>
    <t>Corresponding</t>
  </si>
  <si>
    <t>Minority interest</t>
  </si>
  <si>
    <t>(RM'000)</t>
  </si>
  <si>
    <t>Current Assets</t>
  </si>
  <si>
    <t>Short Term Deposit</t>
  </si>
  <si>
    <t>Cash and Bank Balances</t>
  </si>
  <si>
    <t>Current Liabilities</t>
  </si>
  <si>
    <t>Short Term Borrowings</t>
  </si>
  <si>
    <t>Provision for Taxation</t>
  </si>
  <si>
    <t>Net Current Assets</t>
  </si>
  <si>
    <t>Shareholders's Funds</t>
  </si>
  <si>
    <t>Share Capital</t>
  </si>
  <si>
    <t>Reserves</t>
  </si>
  <si>
    <t>Share Premium</t>
  </si>
  <si>
    <t>Retained Profit</t>
  </si>
  <si>
    <t>Shareholders' funds</t>
  </si>
  <si>
    <t>Minority Interest</t>
  </si>
  <si>
    <t>As At End Of</t>
  </si>
  <si>
    <t>Current Quarter</t>
  </si>
  <si>
    <t>RM'000</t>
  </si>
  <si>
    <t>As At Preceding</t>
  </si>
  <si>
    <t>Financial Year End</t>
  </si>
  <si>
    <t>Tax credit</t>
  </si>
  <si>
    <t>Period</t>
  </si>
  <si>
    <t>To date</t>
  </si>
  <si>
    <t>Property, plant and equipment</t>
  </si>
  <si>
    <t>Inventories</t>
  </si>
  <si>
    <t>Other receivables</t>
  </si>
  <si>
    <t>Trade receivables</t>
  </si>
  <si>
    <t>Trade payables</t>
  </si>
  <si>
    <t>Other payables</t>
  </si>
  <si>
    <t>Revenue</t>
  </si>
  <si>
    <t>INDIVIDUAL QUARTER</t>
  </si>
  <si>
    <t>Other Operating Income</t>
  </si>
  <si>
    <t>Finance costs</t>
  </si>
  <si>
    <t>Investing Results</t>
  </si>
  <si>
    <t>Taxation</t>
  </si>
  <si>
    <t>(The Condensed Consolidated Income Statements should be read in conjunction with the Annual Financial</t>
  </si>
  <si>
    <t>CONDENSED CONSOLIDATED BALANCE SHEETS</t>
  </si>
  <si>
    <t>CONDENSED CONSOLIDATED CASH FLOW STATEMENTS</t>
  </si>
  <si>
    <t>Adjustment for non-cash flow:-</t>
  </si>
  <si>
    <t xml:space="preserve">(The Condensed Consolidated Cash Flow Statements should be read in conjunction with the Annual </t>
  </si>
  <si>
    <t>CONDENSED CONSOLIDATED STATEMENTS OF CHANGES IN EQUITY</t>
  </si>
  <si>
    <t xml:space="preserve">Share </t>
  </si>
  <si>
    <t>Capital</t>
  </si>
  <si>
    <t>Premium</t>
  </si>
  <si>
    <t xml:space="preserve">Retained </t>
  </si>
  <si>
    <t>Profit</t>
  </si>
  <si>
    <t>Total</t>
  </si>
  <si>
    <t>Balance as at 01.07.2002</t>
  </si>
  <si>
    <t>Operating Expenses</t>
  </si>
  <si>
    <t>Amount due to directors</t>
  </si>
  <si>
    <t xml:space="preserve">  Depreciation</t>
  </si>
  <si>
    <t xml:space="preserve">  Interest expenses</t>
  </si>
  <si>
    <t>Cash flows from operating activities</t>
  </si>
  <si>
    <t xml:space="preserve">  Interest paid</t>
  </si>
  <si>
    <t xml:space="preserve">  Taxation paid</t>
  </si>
  <si>
    <t>Cash flows from investing activities</t>
  </si>
  <si>
    <t xml:space="preserve">  Purchase of property, plant and equipment</t>
  </si>
  <si>
    <t>Cash flows from financing activities</t>
  </si>
  <si>
    <t xml:space="preserve">  Repayment of hire purchase creditors</t>
  </si>
  <si>
    <t xml:space="preserve">  Repayment of term loans</t>
  </si>
  <si>
    <t>CONDENSED CONSOLIDATED INCOME STATEMENTS</t>
  </si>
  <si>
    <t xml:space="preserve">(The Condensed Consolidated Balance Sheets should be read in conjunction with the </t>
  </si>
  <si>
    <t>Cash &amp; cash equivalents at end of period</t>
  </si>
  <si>
    <t>Cash &amp; cash equivalents at beginning of period</t>
  </si>
  <si>
    <t xml:space="preserve">  Amortisation of Negative Goodwill on consolidation</t>
  </si>
  <si>
    <t xml:space="preserve">  Dividend paid</t>
  </si>
  <si>
    <t>Report for the year ended 30th June  2003)</t>
  </si>
  <si>
    <t>30/06/2003</t>
  </si>
  <si>
    <t>Non-current Assets</t>
  </si>
  <si>
    <t>Investment</t>
  </si>
  <si>
    <t>Deferred tax assets</t>
  </si>
  <si>
    <t>Negative goodwill on consolidation</t>
  </si>
  <si>
    <t>Non-Current liabilities</t>
  </si>
  <si>
    <t>Deferred tax liability</t>
  </si>
  <si>
    <t>Borrowings</t>
  </si>
  <si>
    <t>NTA</t>
  </si>
  <si>
    <t>Annual Financial Report for the year ended 30th June 2003)</t>
  </si>
  <si>
    <t>2004</t>
  </si>
  <si>
    <t>2003</t>
  </si>
  <si>
    <t xml:space="preserve">  Proceed from insurance claim</t>
  </si>
  <si>
    <t>Financial Report for the year ended 30th June 2003)</t>
  </si>
  <si>
    <t>Balance as at 01.07.2003</t>
  </si>
  <si>
    <t xml:space="preserve">  Proceeds from insurance claim</t>
  </si>
  <si>
    <t>Net cash used in investing activities</t>
  </si>
  <si>
    <t xml:space="preserve">  Property, plant and equipment written off</t>
  </si>
  <si>
    <t xml:space="preserve">  Proceeds from disposal of property, plant and equipment</t>
  </si>
  <si>
    <t xml:space="preserve">  Net proceeds from short term borrowings</t>
  </si>
  <si>
    <t xml:space="preserve">  (Increase)/Decrease in inventories</t>
  </si>
  <si>
    <t>Cash generated from operations</t>
  </si>
  <si>
    <t>FOR THE FOURTH QUARTER ENDED 30TH JUNE 2004</t>
  </si>
  <si>
    <t>30/06/2004</t>
  </si>
  <si>
    <t>12 months ended</t>
  </si>
  <si>
    <t xml:space="preserve">  Fixed deposit interest</t>
  </si>
  <si>
    <t>Net Profit/(loss)</t>
  </si>
  <si>
    <t>Profit/(Loss) before tax</t>
  </si>
  <si>
    <t>Profit/(Loss) after taxation</t>
  </si>
  <si>
    <t>EPS/(LPS) - Basic (sen)</t>
  </si>
  <si>
    <t xml:space="preserve">                 - Diluted (sen)</t>
  </si>
  <si>
    <t>Net Profit/(loss) before taxation</t>
  </si>
  <si>
    <t xml:space="preserve">  Incorporation fees</t>
  </si>
  <si>
    <t xml:space="preserve">  (Decrease)/Increase in payables</t>
  </si>
  <si>
    <t xml:space="preserve">  (Decrease)/Increase in amount due to Directors</t>
  </si>
  <si>
    <t>Net cash from operating activities</t>
  </si>
  <si>
    <t>Operating profit/(loss) before changes in working capital</t>
  </si>
  <si>
    <t>Net cash (used in)/from financing activities</t>
  </si>
  <si>
    <t>Net (decrease)/increase in cash &amp; cash equivalents</t>
  </si>
  <si>
    <t>12 Months Quarter Ended 30.06.2004</t>
  </si>
  <si>
    <t>Balance as at 30.06.2004</t>
  </si>
  <si>
    <t>12 Months Quarter Ended 30.06.2003</t>
  </si>
  <si>
    <t>Prior year adjustment</t>
  </si>
  <si>
    <t>Dividend</t>
  </si>
  <si>
    <t>Net profit for the year</t>
  </si>
  <si>
    <t>Net loss for the year</t>
  </si>
  <si>
    <t>Balance as at 30.06.2003</t>
  </si>
  <si>
    <t>Profit/(Loss) from Operations</t>
  </si>
  <si>
    <t xml:space="preserve">  General allowance for bad and doubtful debts</t>
  </si>
  <si>
    <t xml:space="preserve">  (Gain)/Loss on disposal of property, plant and equipment</t>
  </si>
  <si>
    <t xml:space="preserve">  Decrease in receivables</t>
  </si>
  <si>
    <t xml:space="preserve">  Net repayment of short term borrowings</t>
  </si>
  <si>
    <t xml:space="preserve">  Proceeds from issuance of shares</t>
  </si>
  <si>
    <t>Issuance of shares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</si>
</sst>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14" fontId="5" fillId="0" borderId="0" xfId="0" applyNumberFormat="1" applyFont="1" applyBorder="1" applyAlignment="1">
      <alignment horizontal="center"/>
    </xf>
    <xf numFmtId="173" fontId="5" fillId="0" borderId="0" xfId="15" applyNumberFormat="1" applyFont="1" applyAlignment="1">
      <alignment horizontal="center"/>
    </xf>
    <xf numFmtId="174" fontId="5" fillId="0" borderId="0" xfId="19" applyNumberFormat="1" applyFont="1" applyAlignment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9" fontId="5" fillId="0" borderId="0" xfId="19" applyFont="1" applyAlignment="1">
      <alignment/>
    </xf>
    <xf numFmtId="173" fontId="5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6" fillId="0" borderId="2" xfId="15" applyNumberFormat="1" applyFont="1" applyBorder="1" applyAlignment="1">
      <alignment horizontal="center"/>
    </xf>
    <xf numFmtId="173" fontId="6" fillId="0" borderId="3" xfId="15" applyNumberFormat="1" applyFont="1" applyBorder="1" applyAlignment="1">
      <alignment horizontal="center"/>
    </xf>
    <xf numFmtId="173" fontId="6" fillId="0" borderId="4" xfId="15" applyNumberFormat="1" applyFont="1" applyBorder="1" applyAlignment="1">
      <alignment horizontal="center"/>
    </xf>
    <xf numFmtId="173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173" fontId="6" fillId="0" borderId="5" xfId="15" applyNumberFormat="1" applyFont="1" applyBorder="1" applyAlignment="1">
      <alignment horizontal="center"/>
    </xf>
    <xf numFmtId="173" fontId="6" fillId="0" borderId="0" xfId="15" applyNumberFormat="1" applyFont="1" applyAlignment="1" quotePrefix="1">
      <alignment horizontal="center"/>
    </xf>
    <xf numFmtId="173" fontId="5" fillId="0" borderId="0" xfId="15" applyNumberFormat="1" applyFont="1" applyBorder="1" applyAlignment="1">
      <alignment horizontal="left"/>
    </xf>
    <xf numFmtId="173" fontId="5" fillId="0" borderId="0" xfId="15" applyNumberFormat="1" applyFont="1" applyAlignment="1">
      <alignment horizontal="left"/>
    </xf>
    <xf numFmtId="173" fontId="5" fillId="0" borderId="6" xfId="15" applyNumberFormat="1" applyFont="1" applyBorder="1" applyAlignment="1">
      <alignment horizontal="left"/>
    </xf>
    <xf numFmtId="173" fontId="5" fillId="0" borderId="1" xfId="15" applyNumberFormat="1" applyFont="1" applyBorder="1" applyAlignment="1">
      <alignment horizontal="left"/>
    </xf>
    <xf numFmtId="173" fontId="6" fillId="0" borderId="0" xfId="15" applyNumberFormat="1" applyFont="1" applyAlignment="1">
      <alignment horizontal="left"/>
    </xf>
    <xf numFmtId="173" fontId="6" fillId="0" borderId="2" xfId="15" applyNumberFormat="1" applyFont="1" applyBorder="1" applyAlignment="1">
      <alignment horizontal="left"/>
    </xf>
    <xf numFmtId="173" fontId="6" fillId="0" borderId="3" xfId="15" applyNumberFormat="1" applyFont="1" applyBorder="1" applyAlignment="1">
      <alignment horizontal="left"/>
    </xf>
    <xf numFmtId="173" fontId="6" fillId="0" borderId="7" xfId="15" applyNumberFormat="1" applyFont="1" applyBorder="1" applyAlignment="1">
      <alignment horizontal="left"/>
    </xf>
    <xf numFmtId="173" fontId="6" fillId="0" borderId="1" xfId="15" applyNumberFormat="1" applyFont="1" applyBorder="1" applyAlignment="1">
      <alignment horizontal="left"/>
    </xf>
    <xf numFmtId="173" fontId="6" fillId="0" borderId="4" xfId="15" applyNumberFormat="1" applyFont="1" applyBorder="1" applyAlignment="1">
      <alignment horizontal="left"/>
    </xf>
    <xf numFmtId="173" fontId="6" fillId="0" borderId="6" xfId="15" applyNumberFormat="1" applyFont="1" applyBorder="1" applyAlignment="1">
      <alignment horizontal="left"/>
    </xf>
    <xf numFmtId="173" fontId="6" fillId="0" borderId="5" xfId="15" applyNumberFormat="1" applyFont="1" applyBorder="1" applyAlignment="1">
      <alignment horizontal="left"/>
    </xf>
    <xf numFmtId="0" fontId="7" fillId="0" borderId="0" xfId="0" applyFont="1" applyAlignment="1">
      <alignment/>
    </xf>
    <xf numFmtId="43" fontId="5" fillId="0" borderId="8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6" fillId="0" borderId="0" xfId="15" applyNumberFormat="1" applyFont="1" applyBorder="1" applyAlignment="1">
      <alignment horizontal="left"/>
    </xf>
    <xf numFmtId="43" fontId="6" fillId="0" borderId="0" xfId="15" applyFont="1" applyAlignment="1">
      <alignment/>
    </xf>
    <xf numFmtId="173" fontId="8" fillId="0" borderId="0" xfId="15" applyNumberFormat="1" applyFont="1" applyAlignment="1" quotePrefix="1">
      <alignment horizontal="center"/>
    </xf>
    <xf numFmtId="0" fontId="9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5" fillId="0" borderId="8" xfId="15" applyNumberFormat="1" applyFont="1" applyBorder="1" applyAlignment="1">
      <alignment/>
    </xf>
    <xf numFmtId="43" fontId="5" fillId="0" borderId="9" xfId="19" applyNumberFormat="1" applyFont="1" applyBorder="1" applyAlignment="1">
      <alignment horizontal="center"/>
    </xf>
    <xf numFmtId="43" fontId="5" fillId="0" borderId="9" xfId="15" applyNumberFormat="1" applyFont="1" applyBorder="1" applyAlignment="1">
      <alignment horizontal="center"/>
    </xf>
    <xf numFmtId="173" fontId="6" fillId="0" borderId="6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1">
      <selection activeCell="F8" sqref="F8"/>
    </sheetView>
  </sheetViews>
  <sheetFormatPr defaultColWidth="9.140625" defaultRowHeight="12.75"/>
  <cols>
    <col min="1" max="1" width="28.421875" style="2" customWidth="1"/>
    <col min="2" max="2" width="12.8515625" style="2" customWidth="1"/>
    <col min="3" max="3" width="1.57421875" style="3" customWidth="1"/>
    <col min="4" max="4" width="13.28125" style="2" customWidth="1"/>
    <col min="5" max="5" width="3.7109375" style="2" customWidth="1"/>
    <col min="6" max="6" width="13.28125" style="2" customWidth="1"/>
    <col min="7" max="7" width="1.421875" style="3" customWidth="1"/>
    <col min="8" max="8" width="13.140625" style="2" customWidth="1"/>
    <col min="9" max="9" width="8.00390625" style="2" customWidth="1"/>
    <col min="10" max="16384" width="9.140625" style="2" customWidth="1"/>
  </cols>
  <sheetData>
    <row r="1" ht="15">
      <c r="A1" s="1" t="s">
        <v>0</v>
      </c>
    </row>
    <row r="2" ht="15">
      <c r="A2" s="1" t="s">
        <v>69</v>
      </c>
    </row>
    <row r="3" ht="15">
      <c r="A3" s="1" t="s">
        <v>98</v>
      </c>
    </row>
    <row r="5" spans="2:8" ht="15">
      <c r="B5" s="48" t="s">
        <v>39</v>
      </c>
      <c r="C5" s="48"/>
      <c r="D5" s="48"/>
      <c r="F5" s="4" t="s">
        <v>1</v>
      </c>
      <c r="G5" s="4"/>
      <c r="H5" s="5"/>
    </row>
    <row r="6" spans="2:8" ht="15">
      <c r="B6" s="6" t="s">
        <v>2</v>
      </c>
      <c r="C6" s="6"/>
      <c r="D6" s="6" t="s">
        <v>3</v>
      </c>
      <c r="F6" s="6" t="s">
        <v>2</v>
      </c>
      <c r="G6" s="6"/>
      <c r="H6" s="6" t="s">
        <v>3</v>
      </c>
    </row>
    <row r="7" spans="2:8" ht="15">
      <c r="B7" s="6" t="s">
        <v>4</v>
      </c>
      <c r="C7" s="6"/>
      <c r="D7" s="6" t="s">
        <v>5</v>
      </c>
      <c r="F7" s="6" t="s">
        <v>4</v>
      </c>
      <c r="G7" s="6"/>
      <c r="H7" s="6" t="s">
        <v>5</v>
      </c>
    </row>
    <row r="8" spans="2:9" ht="15">
      <c r="B8" s="6" t="s">
        <v>6</v>
      </c>
      <c r="C8" s="6"/>
      <c r="D8" s="6" t="s">
        <v>7</v>
      </c>
      <c r="E8" s="7"/>
      <c r="F8" s="6" t="s">
        <v>31</v>
      </c>
      <c r="G8" s="6"/>
      <c r="H8" s="6" t="s">
        <v>7</v>
      </c>
      <c r="I8" s="7"/>
    </row>
    <row r="9" spans="2:9" ht="15">
      <c r="B9" s="6"/>
      <c r="C9" s="6"/>
      <c r="D9" s="6" t="s">
        <v>6</v>
      </c>
      <c r="E9" s="7"/>
      <c r="F9" s="6"/>
      <c r="G9" s="6"/>
      <c r="H9" s="6" t="s">
        <v>30</v>
      </c>
      <c r="I9" s="7"/>
    </row>
    <row r="10" spans="2:9" ht="15">
      <c r="B10" s="8" t="s">
        <v>99</v>
      </c>
      <c r="C10" s="8"/>
      <c r="D10" s="6" t="s">
        <v>76</v>
      </c>
      <c r="E10" s="7"/>
      <c r="F10" s="6" t="str">
        <f>+B10</f>
        <v>30/06/2004</v>
      </c>
      <c r="G10" s="6"/>
      <c r="H10" s="6" t="str">
        <f>+D10</f>
        <v>30/06/2003</v>
      </c>
      <c r="I10" s="7"/>
    </row>
    <row r="11" spans="2:9" ht="15">
      <c r="B11" s="6" t="s">
        <v>9</v>
      </c>
      <c r="C11" s="6"/>
      <c r="D11" s="6" t="str">
        <f>+B11</f>
        <v>(RM'000)</v>
      </c>
      <c r="E11" s="7"/>
      <c r="F11" s="6" t="str">
        <f>+B11</f>
        <v>(RM'000)</v>
      </c>
      <c r="G11" s="6"/>
      <c r="H11" s="6" t="str">
        <f>+B11</f>
        <v>(RM'000)</v>
      </c>
      <c r="I11" s="7"/>
    </row>
    <row r="12" spans="2:9" ht="15">
      <c r="B12" s="5"/>
      <c r="C12" s="5"/>
      <c r="D12" s="5"/>
      <c r="E12" s="7"/>
      <c r="F12" s="5"/>
      <c r="G12" s="5"/>
      <c r="H12" s="5"/>
      <c r="I12" s="7"/>
    </row>
    <row r="14" spans="1:9" ht="15">
      <c r="A14" s="2" t="s">
        <v>38</v>
      </c>
      <c r="B14" s="24">
        <v>14543</v>
      </c>
      <c r="C14" s="24"/>
      <c r="D14" s="24">
        <v>13203</v>
      </c>
      <c r="E14" s="25"/>
      <c r="F14" s="24">
        <v>69213</v>
      </c>
      <c r="G14" s="24"/>
      <c r="H14" s="24">
        <v>66466</v>
      </c>
      <c r="I14" s="10"/>
    </row>
    <row r="15" spans="2:8" ht="15">
      <c r="B15" s="25"/>
      <c r="C15" s="24"/>
      <c r="D15" s="25"/>
      <c r="E15" s="25"/>
      <c r="F15" s="25"/>
      <c r="G15" s="24"/>
      <c r="H15" s="25"/>
    </row>
    <row r="16" spans="1:8" ht="15">
      <c r="A16" s="2" t="s">
        <v>57</v>
      </c>
      <c r="B16" s="25">
        <v>-13644</v>
      </c>
      <c r="C16" s="24"/>
      <c r="D16" s="25">
        <v>-15668</v>
      </c>
      <c r="E16" s="25"/>
      <c r="F16" s="25">
        <v>-68989</v>
      </c>
      <c r="G16" s="24"/>
      <c r="H16" s="25">
        <v>-71601</v>
      </c>
    </row>
    <row r="17" spans="2:8" ht="15">
      <c r="B17" s="25"/>
      <c r="C17" s="24"/>
      <c r="D17" s="25"/>
      <c r="E17" s="25"/>
      <c r="F17" s="25"/>
      <c r="G17" s="24"/>
      <c r="H17" s="25"/>
    </row>
    <row r="18" spans="1:9" ht="15">
      <c r="A18" s="2" t="s">
        <v>40</v>
      </c>
      <c r="B18" s="24">
        <v>492</v>
      </c>
      <c r="C18" s="24"/>
      <c r="D18" s="25">
        <v>2</v>
      </c>
      <c r="E18" s="25"/>
      <c r="F18" s="25">
        <v>1820</v>
      </c>
      <c r="G18" s="24"/>
      <c r="H18" s="25">
        <v>1442</v>
      </c>
      <c r="I18" s="10"/>
    </row>
    <row r="19" spans="2:8" ht="15">
      <c r="B19" s="26"/>
      <c r="C19" s="24"/>
      <c r="D19" s="26"/>
      <c r="E19" s="25"/>
      <c r="F19" s="26"/>
      <c r="G19" s="24"/>
      <c r="H19" s="26"/>
    </row>
    <row r="20" spans="1:9" ht="23.25" customHeight="1">
      <c r="A20" s="2" t="s">
        <v>123</v>
      </c>
      <c r="B20" s="25">
        <f>SUM(B14:B19)</f>
        <v>1391</v>
      </c>
      <c r="C20" s="24"/>
      <c r="D20" s="25">
        <f>SUM(D14:D19)</f>
        <v>-2463</v>
      </c>
      <c r="E20" s="25"/>
      <c r="F20" s="25">
        <f>SUM(F14:F19)</f>
        <v>2044</v>
      </c>
      <c r="G20" s="24"/>
      <c r="H20" s="25">
        <f>SUM(H14:H19)</f>
        <v>-3693</v>
      </c>
      <c r="I20" s="10"/>
    </row>
    <row r="21" spans="2:8" ht="15">
      <c r="B21" s="25"/>
      <c r="C21" s="24"/>
      <c r="D21" s="25"/>
      <c r="E21" s="25"/>
      <c r="F21" s="25"/>
      <c r="G21" s="24"/>
      <c r="H21" s="25"/>
    </row>
    <row r="22" spans="1:9" ht="15">
      <c r="A22" s="2" t="s">
        <v>41</v>
      </c>
      <c r="B22" s="25">
        <v>-341</v>
      </c>
      <c r="C22" s="24"/>
      <c r="D22" s="25">
        <v>-374</v>
      </c>
      <c r="E22" s="25"/>
      <c r="F22" s="25">
        <v>-1416</v>
      </c>
      <c r="G22" s="24"/>
      <c r="H22" s="25">
        <v>-1535</v>
      </c>
      <c r="I22" s="10"/>
    </row>
    <row r="23" spans="2:8" ht="15">
      <c r="B23" s="25"/>
      <c r="C23" s="24"/>
      <c r="D23" s="25"/>
      <c r="E23" s="25"/>
      <c r="F23" s="25"/>
      <c r="G23" s="24"/>
      <c r="H23" s="25"/>
    </row>
    <row r="24" spans="1:8" ht="15">
      <c r="A24" s="2" t="s">
        <v>42</v>
      </c>
      <c r="B24" s="25">
        <v>0</v>
      </c>
      <c r="C24" s="24"/>
      <c r="D24" s="25">
        <v>0</v>
      </c>
      <c r="E24" s="25"/>
      <c r="F24" s="25">
        <v>0</v>
      </c>
      <c r="G24" s="24"/>
      <c r="H24" s="25">
        <v>0</v>
      </c>
    </row>
    <row r="25" spans="2:9" ht="15">
      <c r="B25" s="26"/>
      <c r="C25" s="24"/>
      <c r="D25" s="26"/>
      <c r="E25" s="25"/>
      <c r="F25" s="26"/>
      <c r="G25" s="24"/>
      <c r="H25" s="26"/>
      <c r="I25" s="10"/>
    </row>
    <row r="26" spans="1:9" ht="21" customHeight="1">
      <c r="A26" s="2" t="s">
        <v>103</v>
      </c>
      <c r="B26" s="25">
        <f>SUM(B20:B25)</f>
        <v>1050</v>
      </c>
      <c r="C26" s="24"/>
      <c r="D26" s="25">
        <f>SUM(D20:D25)</f>
        <v>-2837</v>
      </c>
      <c r="E26" s="25"/>
      <c r="F26" s="25">
        <f>SUM(F20:F25)</f>
        <v>628</v>
      </c>
      <c r="G26" s="24"/>
      <c r="H26" s="24">
        <f>SUM(H20:H25)</f>
        <v>-5228</v>
      </c>
      <c r="I26" s="10"/>
    </row>
    <row r="27" spans="5:9" ht="15">
      <c r="E27" s="25"/>
      <c r="F27" s="25"/>
      <c r="G27" s="24"/>
      <c r="H27" s="25"/>
      <c r="I27" s="10"/>
    </row>
    <row r="28" spans="1:9" ht="15">
      <c r="A28" s="2" t="s">
        <v>43</v>
      </c>
      <c r="B28" s="24">
        <v>-350</v>
      </c>
      <c r="C28" s="24"/>
      <c r="D28" s="24">
        <v>1444</v>
      </c>
      <c r="E28" s="25"/>
      <c r="F28" s="24">
        <v>-365</v>
      </c>
      <c r="G28" s="24"/>
      <c r="H28" s="24">
        <v>1365</v>
      </c>
      <c r="I28" s="10"/>
    </row>
    <row r="29" spans="2:8" ht="15">
      <c r="B29" s="26"/>
      <c r="C29" s="24"/>
      <c r="D29" s="26"/>
      <c r="E29" s="25"/>
      <c r="F29" s="26"/>
      <c r="G29" s="24"/>
      <c r="H29" s="26"/>
    </row>
    <row r="30" spans="1:9" ht="15">
      <c r="A30" s="2" t="s">
        <v>104</v>
      </c>
      <c r="B30" s="25">
        <f>+B26+B28</f>
        <v>700</v>
      </c>
      <c r="C30" s="24"/>
      <c r="D30" s="25">
        <f>+D26+D28</f>
        <v>-1393</v>
      </c>
      <c r="E30" s="25"/>
      <c r="F30" s="25">
        <f>+F26+F28</f>
        <v>263</v>
      </c>
      <c r="G30" s="24"/>
      <c r="H30" s="25">
        <f>SUM(H26:H29)</f>
        <v>-3863</v>
      </c>
      <c r="I30" s="10"/>
    </row>
    <row r="31" spans="2:8" ht="15">
      <c r="B31" s="25"/>
      <c r="C31" s="24"/>
      <c r="D31" s="25"/>
      <c r="E31" s="25"/>
      <c r="F31" s="25"/>
      <c r="G31" s="24"/>
      <c r="H31" s="25"/>
    </row>
    <row r="32" spans="1:8" ht="15">
      <c r="A32" s="2" t="s">
        <v>8</v>
      </c>
      <c r="B32" s="25">
        <v>-10</v>
      </c>
      <c r="C32" s="24"/>
      <c r="D32" s="25">
        <v>-5</v>
      </c>
      <c r="E32" s="25"/>
      <c r="F32" s="25">
        <v>-91</v>
      </c>
      <c r="G32" s="24"/>
      <c r="H32" s="25">
        <v>-9</v>
      </c>
    </row>
    <row r="33" spans="2:8" ht="15">
      <c r="B33" s="25"/>
      <c r="C33" s="24"/>
      <c r="D33" s="25"/>
      <c r="E33" s="25"/>
      <c r="F33" s="25"/>
      <c r="G33" s="24"/>
      <c r="H33" s="25"/>
    </row>
    <row r="34" spans="1:9" ht="23.25" customHeight="1">
      <c r="A34" s="2" t="s">
        <v>102</v>
      </c>
      <c r="B34" s="27">
        <f>SUM(B30:B33)</f>
        <v>690</v>
      </c>
      <c r="C34" s="24"/>
      <c r="D34" s="27">
        <f>SUM(D30:D33)</f>
        <v>-1398</v>
      </c>
      <c r="E34" s="25"/>
      <c r="F34" s="27">
        <f>SUM(F30:F33)</f>
        <v>172</v>
      </c>
      <c r="G34" s="24"/>
      <c r="H34" s="27">
        <f>SUM(H30:H33)</f>
        <v>-3872</v>
      </c>
      <c r="I34" s="10"/>
    </row>
    <row r="35" spans="2:8" ht="15">
      <c r="B35" s="9"/>
      <c r="C35" s="11"/>
      <c r="D35" s="9"/>
      <c r="E35" s="12"/>
      <c r="F35" s="9"/>
      <c r="G35" s="11"/>
      <c r="H35" s="9"/>
    </row>
    <row r="36" spans="2:8" ht="15">
      <c r="B36" s="9"/>
      <c r="C36" s="11"/>
      <c r="D36" s="9"/>
      <c r="E36" s="12"/>
      <c r="F36" s="9"/>
      <c r="G36" s="11"/>
      <c r="H36" s="38"/>
    </row>
    <row r="37" spans="1:8" ht="18" customHeight="1" thickBot="1">
      <c r="A37" s="2" t="s">
        <v>105</v>
      </c>
      <c r="B37" s="37">
        <f>+B34/40076*100</f>
        <v>1.7217287154406629</v>
      </c>
      <c r="C37" s="44"/>
      <c r="D37" s="37">
        <f>+D34/39900*100</f>
        <v>-3.503759398496241</v>
      </c>
      <c r="E37" s="12"/>
      <c r="F37" s="37">
        <f>+F34/40115*100</f>
        <v>0.42876729402966474</v>
      </c>
      <c r="G37" s="44"/>
      <c r="H37" s="37">
        <f>+H34/39900*100</f>
        <v>-9.704260651629072</v>
      </c>
    </row>
    <row r="38" spans="1:9" ht="20.25" customHeight="1" thickBot="1" thickTop="1">
      <c r="A38" s="2" t="s">
        <v>106</v>
      </c>
      <c r="B38" s="45">
        <f>+B34/43890*100</f>
        <v>1.5721120984278878</v>
      </c>
      <c r="C38" s="46"/>
      <c r="D38" s="46">
        <v>0</v>
      </c>
      <c r="E38" s="11"/>
      <c r="F38" s="46">
        <f>+F34/43890*100</f>
        <v>0.3918888129414445</v>
      </c>
      <c r="G38" s="46"/>
      <c r="H38" s="46">
        <v>0</v>
      </c>
      <c r="I38" s="10"/>
    </row>
    <row r="39" spans="2:8" ht="15.75" thickTop="1">
      <c r="B39" s="12"/>
      <c r="C39" s="11"/>
      <c r="D39" s="12"/>
      <c r="E39" s="12"/>
      <c r="F39" s="12"/>
      <c r="G39" s="11"/>
      <c r="H39" s="12"/>
    </row>
    <row r="40" spans="2:8" ht="15">
      <c r="B40" s="12"/>
      <c r="C40" s="11"/>
      <c r="D40" s="12"/>
      <c r="E40" s="12"/>
      <c r="F40" s="12"/>
      <c r="G40" s="11"/>
      <c r="H40" s="12"/>
    </row>
    <row r="41" spans="2:8" ht="15" hidden="1">
      <c r="B41" s="12"/>
      <c r="C41" s="11"/>
      <c r="D41" s="12"/>
      <c r="E41" s="12"/>
      <c r="F41" s="12"/>
      <c r="G41" s="11"/>
      <c r="H41" s="12"/>
    </row>
    <row r="42" spans="2:8" ht="15" hidden="1">
      <c r="B42" s="12"/>
      <c r="C42" s="11"/>
      <c r="D42" s="12"/>
      <c r="E42" s="12"/>
      <c r="F42" s="12"/>
      <c r="G42" s="11"/>
      <c r="H42" s="12"/>
    </row>
    <row r="43" ht="15" hidden="1"/>
    <row r="44" ht="15" hidden="1">
      <c r="D44" s="13">
        <f>+D14/60834</f>
        <v>0.21703323799191243</v>
      </c>
    </row>
    <row r="45" ht="15" hidden="1"/>
    <row r="46" ht="15" hidden="1">
      <c r="D46" s="13">
        <f>+D20/11895</f>
        <v>-0.20706179066834804</v>
      </c>
    </row>
    <row r="47" ht="15" hidden="1"/>
    <row r="48" ht="15" hidden="1">
      <c r="D48" s="13">
        <f>+D34/8565</f>
        <v>-0.16322241681260946</v>
      </c>
    </row>
    <row r="49" ht="15" hidden="1"/>
    <row r="50" ht="15" hidden="1"/>
    <row r="51" ht="15" hidden="1">
      <c r="D51" s="12">
        <f>223+93</f>
        <v>316</v>
      </c>
    </row>
    <row r="52" ht="15" hidden="1">
      <c r="D52" s="12">
        <f>1500+397-13</f>
        <v>1884</v>
      </c>
    </row>
    <row r="53" ht="15" customHeight="1" hidden="1">
      <c r="D53" s="14">
        <f>SUM(D51:D52)</f>
        <v>2200</v>
      </c>
    </row>
    <row r="54" ht="15" hidden="1"/>
    <row r="55" ht="15">
      <c r="A55" s="2" t="s">
        <v>44</v>
      </c>
    </row>
    <row r="56" ht="15">
      <c r="A56" s="2" t="s">
        <v>75</v>
      </c>
    </row>
  </sheetData>
  <mergeCells count="1">
    <mergeCell ref="B5:D5"/>
  </mergeCells>
  <printOptions horizontalCentered="1"/>
  <pageMargins left="0.5" right="0.5" top="0.5" bottom="0.5" header="0.5" footer="0.5"/>
  <pageSetup fitToHeight="1" fitToWidth="1" horizontalDpi="300" verticalDpi="300" orientation="portrait" r:id="rId1"/>
  <headerFooter alignWithMargins="0">
    <oddFooter>&amp;R&amp;8&amp;F-&amp;A-&amp;D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37">
      <selection activeCell="F12" sqref="F12"/>
    </sheetView>
  </sheetViews>
  <sheetFormatPr defaultColWidth="9.140625" defaultRowHeight="12.75"/>
  <cols>
    <col min="1" max="1" width="4.28125" style="15" customWidth="1"/>
    <col min="2" max="2" width="36.28125" style="15" customWidth="1"/>
    <col min="3" max="3" width="2.28125" style="15" customWidth="1"/>
    <col min="4" max="4" width="16.421875" style="16" customWidth="1"/>
    <col min="5" max="5" width="1.7109375" style="16" customWidth="1"/>
    <col min="6" max="6" width="18.7109375" style="16" customWidth="1"/>
    <col min="7" max="7" width="2.7109375" style="15" customWidth="1"/>
    <col min="8" max="8" width="12.57421875" style="15" hidden="1" customWidth="1"/>
    <col min="9" max="16384" width="9.140625" style="15" customWidth="1"/>
  </cols>
  <sheetData>
    <row r="1" ht="15.75">
      <c r="A1" s="36" t="s">
        <v>0</v>
      </c>
    </row>
    <row r="2" ht="15.75">
      <c r="A2" s="36" t="s">
        <v>45</v>
      </c>
    </row>
    <row r="3" ht="15.75">
      <c r="A3" s="36"/>
    </row>
    <row r="5" spans="4:6" ht="15.75">
      <c r="D5" s="17" t="s">
        <v>24</v>
      </c>
      <c r="F5" s="17" t="s">
        <v>27</v>
      </c>
    </row>
    <row r="6" spans="4:6" ht="15.75">
      <c r="D6" s="18" t="s">
        <v>25</v>
      </c>
      <c r="F6" s="18" t="s">
        <v>28</v>
      </c>
    </row>
    <row r="7" spans="4:6" ht="15.75">
      <c r="D7" s="18" t="str">
        <f>+'P&amp;L'!F10</f>
        <v>30/06/2004</v>
      </c>
      <c r="F7" s="18" t="s">
        <v>76</v>
      </c>
    </row>
    <row r="8" spans="4:6" ht="15.75">
      <c r="D8" s="19" t="s">
        <v>26</v>
      </c>
      <c r="F8" s="19" t="s">
        <v>26</v>
      </c>
    </row>
    <row r="10" ht="15.75">
      <c r="A10" s="15" t="s">
        <v>77</v>
      </c>
    </row>
    <row r="11" spans="2:8" ht="15.75">
      <c r="B11" s="15" t="s">
        <v>32</v>
      </c>
      <c r="D11" s="28">
        <v>31087</v>
      </c>
      <c r="E11" s="28"/>
      <c r="F11" s="28">
        <v>32981</v>
      </c>
      <c r="H11" s="43">
        <f>+D11-F11</f>
        <v>-1894</v>
      </c>
    </row>
    <row r="12" spans="2:8" ht="15.75">
      <c r="B12" s="15" t="s">
        <v>78</v>
      </c>
      <c r="D12" s="28">
        <v>4</v>
      </c>
      <c r="E12" s="28"/>
      <c r="F12" s="28">
        <v>4</v>
      </c>
      <c r="H12" s="43">
        <f>+D12-F12</f>
        <v>0</v>
      </c>
    </row>
    <row r="13" spans="2:8" ht="15.75">
      <c r="B13" s="15" t="s">
        <v>79</v>
      </c>
      <c r="D13" s="28">
        <v>796</v>
      </c>
      <c r="E13" s="28"/>
      <c r="F13" s="28">
        <v>513</v>
      </c>
      <c r="H13" s="43">
        <f>+D13-F13</f>
        <v>283</v>
      </c>
    </row>
    <row r="14" spans="2:8" ht="15.75">
      <c r="B14" s="15" t="s">
        <v>80</v>
      </c>
      <c r="D14" s="34">
        <v>-1765</v>
      </c>
      <c r="E14" s="28"/>
      <c r="F14" s="34">
        <v>-2308</v>
      </c>
      <c r="H14" s="43">
        <f>+D14-F14</f>
        <v>543</v>
      </c>
    </row>
    <row r="15" spans="4:6" ht="15.75">
      <c r="D15" s="28">
        <f>SUM(D11:D14)</f>
        <v>30122</v>
      </c>
      <c r="E15" s="28"/>
      <c r="F15" s="28">
        <f>SUM(F11:F14)</f>
        <v>31190</v>
      </c>
    </row>
    <row r="16" spans="4:6" ht="15.75">
      <c r="D16" s="28"/>
      <c r="E16" s="28"/>
      <c r="F16" s="28"/>
    </row>
    <row r="17" spans="4:6" ht="15.75">
      <c r="D17" s="28"/>
      <c r="E17" s="28"/>
      <c r="F17" s="28"/>
    </row>
    <row r="18" spans="1:6" ht="15.75">
      <c r="A18" s="15" t="s">
        <v>10</v>
      </c>
      <c r="D18" s="39"/>
      <c r="E18" s="28"/>
      <c r="F18" s="39"/>
    </row>
    <row r="19" spans="2:8" ht="15.75">
      <c r="B19" s="15" t="s">
        <v>33</v>
      </c>
      <c r="D19" s="29">
        <v>31228</v>
      </c>
      <c r="E19" s="28"/>
      <c r="F19" s="29">
        <v>29954</v>
      </c>
      <c r="H19" s="43">
        <f aca="true" t="shared" si="0" ref="H19:H24">+D19-F19</f>
        <v>1274</v>
      </c>
    </row>
    <row r="20" spans="2:8" ht="15.75">
      <c r="B20" s="15" t="s">
        <v>35</v>
      </c>
      <c r="D20" s="30">
        <v>33984</v>
      </c>
      <c r="E20" s="28"/>
      <c r="F20" s="30">
        <v>37031</v>
      </c>
      <c r="H20" s="43">
        <f t="shared" si="0"/>
        <v>-3047</v>
      </c>
    </row>
    <row r="21" spans="2:8" ht="15.75">
      <c r="B21" s="15" t="s">
        <v>34</v>
      </c>
      <c r="D21" s="30">
        <v>2592</v>
      </c>
      <c r="E21" s="28"/>
      <c r="F21" s="30">
        <v>2475</v>
      </c>
      <c r="H21" s="43">
        <f t="shared" si="0"/>
        <v>117</v>
      </c>
    </row>
    <row r="22" spans="2:8" ht="18.75" customHeight="1">
      <c r="B22" s="15" t="s">
        <v>29</v>
      </c>
      <c r="D22" s="30">
        <v>1175</v>
      </c>
      <c r="E22" s="28"/>
      <c r="F22" s="30">
        <v>1099</v>
      </c>
      <c r="H22" s="43">
        <f t="shared" si="0"/>
        <v>76</v>
      </c>
    </row>
    <row r="23" spans="2:8" ht="15.75">
      <c r="B23" s="15" t="s">
        <v>11</v>
      </c>
      <c r="D23" s="30">
        <v>24</v>
      </c>
      <c r="E23" s="28"/>
      <c r="F23" s="30">
        <v>23</v>
      </c>
      <c r="H23" s="43">
        <f t="shared" si="0"/>
        <v>1</v>
      </c>
    </row>
    <row r="24" spans="2:8" ht="15.75">
      <c r="B24" s="15" t="s">
        <v>12</v>
      </c>
      <c r="D24" s="30">
        <v>837</v>
      </c>
      <c r="E24" s="28"/>
      <c r="F24" s="30">
        <v>1091</v>
      </c>
      <c r="H24" s="43">
        <f t="shared" si="0"/>
        <v>-254</v>
      </c>
    </row>
    <row r="25" spans="4:6" ht="15.75">
      <c r="D25" s="31">
        <f>SUM(D19:D24)</f>
        <v>69840</v>
      </c>
      <c r="E25" s="28"/>
      <c r="F25" s="31">
        <f>SUM(F19:F24)</f>
        <v>71673</v>
      </c>
    </row>
    <row r="26" spans="4:6" ht="15.75">
      <c r="D26" s="39"/>
      <c r="E26" s="28"/>
      <c r="F26" s="39"/>
    </row>
    <row r="27" spans="1:6" ht="15.75">
      <c r="A27" s="15" t="s">
        <v>13</v>
      </c>
      <c r="D27" s="39"/>
      <c r="E27" s="28"/>
      <c r="F27" s="39"/>
    </row>
    <row r="28" spans="2:8" ht="15.75">
      <c r="B28" s="15" t="s">
        <v>36</v>
      </c>
      <c r="D28" s="29">
        <v>4987</v>
      </c>
      <c r="E28" s="28"/>
      <c r="F28" s="29">
        <v>5319</v>
      </c>
      <c r="H28" s="43">
        <f>+D28-F28</f>
        <v>-332</v>
      </c>
    </row>
    <row r="29" spans="2:8" ht="15.75">
      <c r="B29" s="15" t="s">
        <v>37</v>
      </c>
      <c r="D29" s="30">
        <v>1810</v>
      </c>
      <c r="E29" s="28"/>
      <c r="F29" s="30">
        <v>1734</v>
      </c>
      <c r="H29" s="43">
        <f>+D29-F29</f>
        <v>76</v>
      </c>
    </row>
    <row r="30" spans="2:8" ht="15.75">
      <c r="B30" s="15" t="s">
        <v>58</v>
      </c>
      <c r="D30" s="30">
        <v>5211</v>
      </c>
      <c r="E30" s="28"/>
      <c r="F30" s="30">
        <v>5758</v>
      </c>
      <c r="H30" s="43">
        <f>+D30-F30</f>
        <v>-547</v>
      </c>
    </row>
    <row r="31" spans="2:8" ht="19.5" customHeight="1">
      <c r="B31" s="15" t="s">
        <v>14</v>
      </c>
      <c r="D31" s="30">
        <v>20634</v>
      </c>
      <c r="E31" s="28"/>
      <c r="F31" s="30">
        <v>22971</v>
      </c>
      <c r="H31" s="43">
        <f>+D31-F31</f>
        <v>-2337</v>
      </c>
    </row>
    <row r="32" spans="2:8" ht="15.75">
      <c r="B32" s="15" t="s">
        <v>15</v>
      </c>
      <c r="D32" s="30">
        <v>1</v>
      </c>
      <c r="E32" s="28"/>
      <c r="F32" s="30">
        <v>2</v>
      </c>
      <c r="H32" s="43">
        <f>+D32-F32</f>
        <v>-1</v>
      </c>
    </row>
    <row r="33" spans="4:6" ht="15.75">
      <c r="D33" s="33"/>
      <c r="E33" s="28"/>
      <c r="F33" s="33"/>
    </row>
    <row r="34" spans="4:6" ht="15.75">
      <c r="D34" s="31">
        <f>SUM(D28:D33)</f>
        <v>32643</v>
      </c>
      <c r="E34" s="28"/>
      <c r="F34" s="31">
        <f>SUM(F28:F33)</f>
        <v>35784</v>
      </c>
    </row>
    <row r="35" spans="4:6" ht="18.75" customHeight="1">
      <c r="D35" s="28"/>
      <c r="E35" s="28"/>
      <c r="F35" s="28"/>
    </row>
    <row r="36" spans="1:6" ht="15.75">
      <c r="A36" s="15" t="s">
        <v>16</v>
      </c>
      <c r="D36" s="28">
        <f>+D25-D34</f>
        <v>37197</v>
      </c>
      <c r="E36" s="28"/>
      <c r="F36" s="28">
        <f>+F25-F34</f>
        <v>35889</v>
      </c>
    </row>
    <row r="37" spans="4:6" ht="15.75">
      <c r="D37" s="28"/>
      <c r="E37" s="28"/>
      <c r="F37" s="28"/>
    </row>
    <row r="38" spans="4:6" ht="15.75">
      <c r="D38" s="32">
        <f>+D15+D36</f>
        <v>67319</v>
      </c>
      <c r="E38" s="28"/>
      <c r="F38" s="32">
        <f>+F15+F36</f>
        <v>67079</v>
      </c>
    </row>
    <row r="39" spans="4:6" ht="15.75">
      <c r="D39" s="28"/>
      <c r="E39" s="28"/>
      <c r="F39" s="28"/>
    </row>
    <row r="40" spans="4:6" ht="15.75">
      <c r="D40" s="28"/>
      <c r="E40" s="28"/>
      <c r="F40" s="28"/>
    </row>
    <row r="41" spans="1:6" ht="15.75">
      <c r="A41" s="15" t="s">
        <v>17</v>
      </c>
      <c r="D41" s="28"/>
      <c r="E41" s="28"/>
      <c r="F41" s="28"/>
    </row>
    <row r="42" spans="1:6" ht="15.75">
      <c r="A42" s="15" t="s">
        <v>18</v>
      </c>
      <c r="D42" s="28">
        <v>40115</v>
      </c>
      <c r="E42" s="28"/>
      <c r="F42" s="28">
        <v>39900</v>
      </c>
    </row>
    <row r="43" spans="1:6" ht="15" customHeight="1">
      <c r="A43" s="15" t="s">
        <v>19</v>
      </c>
      <c r="D43" s="29"/>
      <c r="E43" s="28"/>
      <c r="F43" s="29"/>
    </row>
    <row r="44" spans="2:6" ht="15.75" customHeight="1">
      <c r="B44" s="15" t="s">
        <v>20</v>
      </c>
      <c r="D44" s="30">
        <v>1626</v>
      </c>
      <c r="E44" s="28"/>
      <c r="F44" s="30">
        <v>1616</v>
      </c>
    </row>
    <row r="45" spans="2:6" ht="15.75">
      <c r="B45" s="15" t="s">
        <v>21</v>
      </c>
      <c r="D45" s="33">
        <v>22698</v>
      </c>
      <c r="E45" s="28"/>
      <c r="F45" s="33">
        <v>22526</v>
      </c>
    </row>
    <row r="46" spans="4:6" ht="21" customHeight="1">
      <c r="D46" s="32">
        <f>SUM(D44:D45)</f>
        <v>24324</v>
      </c>
      <c r="E46" s="28"/>
      <c r="F46" s="32">
        <f>SUM(F44:F45)</f>
        <v>24142</v>
      </c>
    </row>
    <row r="47" spans="1:6" ht="15.75">
      <c r="A47" s="15" t="s">
        <v>22</v>
      </c>
      <c r="D47" s="28">
        <f>+D42+D46</f>
        <v>64439</v>
      </c>
      <c r="E47" s="28"/>
      <c r="F47" s="28">
        <f>+F42+F46</f>
        <v>64042</v>
      </c>
    </row>
    <row r="48" spans="4:6" ht="19.5" customHeight="1">
      <c r="D48" s="28"/>
      <c r="E48" s="28"/>
      <c r="F48" s="28"/>
    </row>
    <row r="49" spans="1:6" ht="15.75">
      <c r="A49" s="15" t="s">
        <v>23</v>
      </c>
      <c r="D49" s="28">
        <v>163</v>
      </c>
      <c r="E49" s="28"/>
      <c r="F49" s="28">
        <v>73</v>
      </c>
    </row>
    <row r="50" spans="4:6" ht="15.75">
      <c r="D50" s="28"/>
      <c r="E50" s="28"/>
      <c r="F50" s="28"/>
    </row>
    <row r="51" spans="1:6" ht="15.75">
      <c r="A51" s="15" t="s">
        <v>81</v>
      </c>
      <c r="D51" s="28"/>
      <c r="E51" s="28"/>
      <c r="F51" s="28"/>
    </row>
    <row r="52" spans="2:6" ht="15.75">
      <c r="B52" s="15" t="s">
        <v>82</v>
      </c>
      <c r="D52" s="28">
        <v>2422</v>
      </c>
      <c r="E52" s="28"/>
      <c r="F52" s="28">
        <v>1898</v>
      </c>
    </row>
    <row r="53" spans="2:6" ht="15.75">
      <c r="B53" s="15" t="s">
        <v>83</v>
      </c>
      <c r="D53" s="28">
        <v>295</v>
      </c>
      <c r="E53" s="28"/>
      <c r="F53" s="28">
        <v>1066</v>
      </c>
    </row>
    <row r="54" spans="4:6" ht="15.75">
      <c r="D54" s="32">
        <f>SUM(D47:D53)</f>
        <v>67319</v>
      </c>
      <c r="E54" s="28"/>
      <c r="F54" s="32">
        <f>SUM(F47:F53)</f>
        <v>67079</v>
      </c>
    </row>
    <row r="55" ht="15.75">
      <c r="D55" s="16">
        <f>+D38-D54</f>
        <v>0</v>
      </c>
    </row>
    <row r="56" spans="1:6" ht="15.75">
      <c r="A56" s="15" t="s">
        <v>84</v>
      </c>
      <c r="D56" s="40">
        <f>+(D47-D14)/40115</f>
        <v>1.6503552287174375</v>
      </c>
      <c r="F56" s="40">
        <f>+(F47-F14)/39900</f>
        <v>1.662907268170426</v>
      </c>
    </row>
    <row r="58" ht="15.75">
      <c r="A58" s="15" t="s">
        <v>70</v>
      </c>
    </row>
    <row r="59" ht="15.75">
      <c r="A59" s="15" t="s">
        <v>85</v>
      </c>
    </row>
  </sheetData>
  <printOptions horizontalCentered="1"/>
  <pageMargins left="0.5" right="0.5" top="0.5" bottom="0.5" header="0.5" footer="0.25"/>
  <pageSetup fitToHeight="1" fitToWidth="1" horizontalDpi="300" verticalDpi="300" orientation="portrait" scale="77" r:id="rId1"/>
  <headerFooter alignWithMargins="0">
    <oddFooter>&amp;R&amp;8&amp;F-&amp;A-&amp;D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workbookViewId="0" topLeftCell="A38">
      <selection activeCell="A47" sqref="A47"/>
    </sheetView>
  </sheetViews>
  <sheetFormatPr defaultColWidth="9.140625" defaultRowHeight="12.75"/>
  <cols>
    <col min="1" max="1" width="54.28125" style="15" customWidth="1"/>
    <col min="2" max="2" width="16.57421875" style="16" customWidth="1"/>
    <col min="3" max="3" width="2.421875" style="15" customWidth="1"/>
    <col min="4" max="4" width="16.57421875" style="15" customWidth="1"/>
    <col min="5" max="16384" width="9.140625" style="15" customWidth="1"/>
  </cols>
  <sheetData>
    <row r="1" ht="15.75">
      <c r="A1" s="36" t="s">
        <v>0</v>
      </c>
    </row>
    <row r="2" ht="15.75">
      <c r="A2" s="36" t="s">
        <v>46</v>
      </c>
    </row>
    <row r="3" ht="15.75">
      <c r="A3" s="36" t="str">
        <f>+'P&amp;L'!A3</f>
        <v>FOR THE FOURTH QUARTER ENDED 30TH JUNE 2004</v>
      </c>
    </row>
    <row r="4" spans="2:3" ht="15.75">
      <c r="B4" s="23"/>
      <c r="C4" s="21"/>
    </row>
    <row r="5" spans="2:4" ht="18">
      <c r="B5" s="41" t="s">
        <v>86</v>
      </c>
      <c r="C5" s="21"/>
      <c r="D5" s="41" t="s">
        <v>87</v>
      </c>
    </row>
    <row r="6" spans="2:4" ht="15.75">
      <c r="B6" s="20" t="s">
        <v>100</v>
      </c>
      <c r="C6" s="21"/>
      <c r="D6" s="20" t="s">
        <v>100</v>
      </c>
    </row>
    <row r="7" spans="2:4" ht="15.75">
      <c r="B7" s="20" t="str">
        <f>+'BS'!D7</f>
        <v>30/06/2004</v>
      </c>
      <c r="C7" s="21"/>
      <c r="D7" s="20" t="s">
        <v>76</v>
      </c>
    </row>
    <row r="8" spans="2:4" ht="15.75">
      <c r="B8" s="20" t="s">
        <v>9</v>
      </c>
      <c r="C8" s="21"/>
      <c r="D8" s="20" t="s">
        <v>9</v>
      </c>
    </row>
    <row r="9" spans="1:4" ht="15.75">
      <c r="A9" s="36" t="s">
        <v>61</v>
      </c>
      <c r="D9" s="16"/>
    </row>
    <row r="10" spans="1:4" ht="15.75">
      <c r="A10" s="15" t="s">
        <v>107</v>
      </c>
      <c r="B10" s="28">
        <v>628</v>
      </c>
      <c r="C10" s="21"/>
      <c r="D10" s="28">
        <v>-5228</v>
      </c>
    </row>
    <row r="11" spans="1:4" ht="15.75">
      <c r="A11" s="15" t="s">
        <v>47</v>
      </c>
      <c r="B11" s="28"/>
      <c r="C11" s="21"/>
      <c r="D11" s="28"/>
    </row>
    <row r="12" spans="1:4" ht="15.75">
      <c r="A12" s="15" t="s">
        <v>59</v>
      </c>
      <c r="B12" s="28">
        <v>2555</v>
      </c>
      <c r="C12" s="21"/>
      <c r="D12" s="28">
        <v>2540</v>
      </c>
    </row>
    <row r="13" spans="1:4" ht="15.75">
      <c r="A13" s="15" t="s">
        <v>124</v>
      </c>
      <c r="B13" s="28">
        <v>60</v>
      </c>
      <c r="C13" s="21"/>
      <c r="D13" s="28">
        <v>34</v>
      </c>
    </row>
    <row r="14" spans="1:4" ht="15.75">
      <c r="A14" s="15" t="s">
        <v>60</v>
      </c>
      <c r="B14" s="28">
        <v>1416</v>
      </c>
      <c r="C14" s="21"/>
      <c r="D14" s="28">
        <v>1535</v>
      </c>
    </row>
    <row r="15" spans="1:4" ht="15.75">
      <c r="A15" s="15" t="s">
        <v>108</v>
      </c>
      <c r="B15" s="28">
        <v>3</v>
      </c>
      <c r="C15" s="21"/>
      <c r="D15" s="28">
        <v>0</v>
      </c>
    </row>
    <row r="16" spans="1:4" ht="15.75">
      <c r="A16" s="15" t="s">
        <v>93</v>
      </c>
      <c r="B16" s="28">
        <v>67</v>
      </c>
      <c r="C16" s="21"/>
      <c r="D16" s="28">
        <v>0</v>
      </c>
    </row>
    <row r="17" spans="1:4" ht="15.75">
      <c r="A17" s="15" t="s">
        <v>125</v>
      </c>
      <c r="B17" s="28">
        <v>-22</v>
      </c>
      <c r="C17" s="21"/>
      <c r="D17" s="28">
        <v>3</v>
      </c>
    </row>
    <row r="18" spans="1:4" ht="15.75">
      <c r="A18" s="15" t="s">
        <v>101</v>
      </c>
      <c r="B18" s="28">
        <v>-1</v>
      </c>
      <c r="C18" s="21"/>
      <c r="D18" s="28">
        <v>-1</v>
      </c>
    </row>
    <row r="19" spans="1:4" ht="15.75">
      <c r="A19" s="15" t="s">
        <v>73</v>
      </c>
      <c r="B19" s="28">
        <v>-543</v>
      </c>
      <c r="C19" s="21"/>
      <c r="D19" s="28">
        <v>-543</v>
      </c>
    </row>
    <row r="20" spans="1:4" ht="15.75">
      <c r="A20" s="15" t="s">
        <v>88</v>
      </c>
      <c r="B20" s="28">
        <v>0</v>
      </c>
      <c r="C20" s="21"/>
      <c r="D20" s="28">
        <v>-243</v>
      </c>
    </row>
    <row r="21" spans="2:4" ht="15.75">
      <c r="B21" s="34"/>
      <c r="D21" s="34"/>
    </row>
    <row r="22" spans="1:4" ht="21" customHeight="1">
      <c r="A22" s="15" t="s">
        <v>112</v>
      </c>
      <c r="B22" s="28">
        <f>SUM(B10:B21)</f>
        <v>4163</v>
      </c>
      <c r="C22" s="21"/>
      <c r="D22" s="28">
        <f>SUM(D10:D21)</f>
        <v>-1903</v>
      </c>
    </row>
    <row r="23" spans="1:4" ht="15.75">
      <c r="A23" s="15" t="s">
        <v>96</v>
      </c>
      <c r="B23" s="28">
        <v>-1274</v>
      </c>
      <c r="C23" s="21"/>
      <c r="D23" s="28">
        <v>377</v>
      </c>
    </row>
    <row r="24" spans="1:4" ht="15.75">
      <c r="A24" s="15" t="s">
        <v>126</v>
      </c>
      <c r="B24" s="28">
        <v>2870</v>
      </c>
      <c r="C24" s="21"/>
      <c r="D24" s="28">
        <v>526</v>
      </c>
    </row>
    <row r="25" spans="1:4" ht="15.75">
      <c r="A25" s="15" t="s">
        <v>109</v>
      </c>
      <c r="B25" s="28">
        <v>-256</v>
      </c>
      <c r="C25" s="21"/>
      <c r="D25" s="28">
        <v>457</v>
      </c>
    </row>
    <row r="26" spans="1:4" ht="16.5" customHeight="1">
      <c r="A26" s="15" t="s">
        <v>110</v>
      </c>
      <c r="B26" s="34">
        <v>-547</v>
      </c>
      <c r="C26" s="21"/>
      <c r="D26" s="34">
        <v>4358</v>
      </c>
    </row>
    <row r="27" spans="1:4" ht="15.75">
      <c r="A27" s="15" t="s">
        <v>97</v>
      </c>
      <c r="B27" s="28">
        <f>SUM(B22:B26)</f>
        <v>4956</v>
      </c>
      <c r="C27" s="21"/>
      <c r="D27" s="28">
        <f>SUM(D22:D26)</f>
        <v>3815</v>
      </c>
    </row>
    <row r="28" spans="1:4" ht="15.75">
      <c r="A28" s="15" t="s">
        <v>108</v>
      </c>
      <c r="B28" s="28">
        <v>-3</v>
      </c>
      <c r="C28" s="21"/>
      <c r="D28" s="28">
        <v>0</v>
      </c>
    </row>
    <row r="29" spans="1:4" ht="15.75">
      <c r="A29" s="15" t="s">
        <v>62</v>
      </c>
      <c r="B29" s="28">
        <f>-B14</f>
        <v>-1416</v>
      </c>
      <c r="C29" s="21"/>
      <c r="D29" s="28">
        <f>-D14</f>
        <v>-1535</v>
      </c>
    </row>
    <row r="30" spans="1:4" ht="15.75">
      <c r="A30" s="15" t="s">
        <v>63</v>
      </c>
      <c r="B30" s="28">
        <v>-201</v>
      </c>
      <c r="C30" s="21"/>
      <c r="D30" s="28">
        <v>-492</v>
      </c>
    </row>
    <row r="31" spans="1:4" ht="15.75">
      <c r="A31" s="15" t="s">
        <v>74</v>
      </c>
      <c r="B31" s="28">
        <v>0</v>
      </c>
      <c r="C31" s="21"/>
      <c r="D31" s="28">
        <v>-574</v>
      </c>
    </row>
    <row r="32" spans="1:4" ht="15.75">
      <c r="A32" s="15" t="s">
        <v>91</v>
      </c>
      <c r="B32" s="28">
        <f>-B20</f>
        <v>0</v>
      </c>
      <c r="C32" s="21"/>
      <c r="D32" s="28">
        <v>243</v>
      </c>
    </row>
    <row r="33" spans="1:4" ht="23.25" customHeight="1">
      <c r="A33" s="15" t="s">
        <v>111</v>
      </c>
      <c r="B33" s="32">
        <f>SUM(B27:B32)</f>
        <v>3336</v>
      </c>
      <c r="C33" s="21"/>
      <c r="D33" s="32">
        <f>SUM(D27:D32)</f>
        <v>1457</v>
      </c>
    </row>
    <row r="34" spans="2:4" ht="15.75">
      <c r="B34" s="28"/>
      <c r="D34" s="28"/>
    </row>
    <row r="35" spans="2:4" ht="15.75">
      <c r="B35" s="28"/>
      <c r="D35" s="28"/>
    </row>
    <row r="36" spans="1:4" ht="15.75">
      <c r="A36" s="36" t="s">
        <v>64</v>
      </c>
      <c r="B36" s="28"/>
      <c r="D36" s="28"/>
    </row>
    <row r="37" spans="1:4" ht="15.75">
      <c r="A37" s="15" t="s">
        <v>94</v>
      </c>
      <c r="B37" s="16">
        <v>64</v>
      </c>
      <c r="C37" s="21"/>
      <c r="D37" s="16">
        <v>5</v>
      </c>
    </row>
    <row r="38" spans="1:4" ht="15.75">
      <c r="A38" s="15" t="s">
        <v>65</v>
      </c>
      <c r="B38" s="28">
        <v>-730</v>
      </c>
      <c r="C38" s="21"/>
      <c r="D38" s="28">
        <v>-658</v>
      </c>
    </row>
    <row r="39" spans="1:4" ht="15.75">
      <c r="A39" s="15" t="s">
        <v>92</v>
      </c>
      <c r="B39" s="32">
        <f>SUM(B37:B38)</f>
        <v>-666</v>
      </c>
      <c r="C39" s="21"/>
      <c r="D39" s="32">
        <f>SUM(D37:D38)</f>
        <v>-653</v>
      </c>
    </row>
    <row r="40" spans="2:4" ht="15.75">
      <c r="B40" s="28"/>
      <c r="D40" s="28"/>
    </row>
    <row r="41" spans="1:4" ht="19.5" customHeight="1">
      <c r="A41" s="36" t="s">
        <v>66</v>
      </c>
      <c r="B41" s="28"/>
      <c r="D41" s="28"/>
    </row>
    <row r="42" spans="1:4" ht="15.75">
      <c r="A42" s="15" t="s">
        <v>95</v>
      </c>
      <c r="B42" s="28">
        <v>427</v>
      </c>
      <c r="C42" s="21"/>
      <c r="D42" s="28">
        <v>3306</v>
      </c>
    </row>
    <row r="43" spans="1:4" ht="15.75">
      <c r="A43" s="15" t="s">
        <v>127</v>
      </c>
      <c r="B43" s="28">
        <v>-3273</v>
      </c>
      <c r="C43" s="21"/>
      <c r="D43" s="28">
        <v>-569</v>
      </c>
    </row>
    <row r="44" spans="1:4" ht="15.75">
      <c r="A44" s="15" t="s">
        <v>67</v>
      </c>
      <c r="B44" s="28">
        <v>-111</v>
      </c>
      <c r="C44" s="21"/>
      <c r="D44" s="28">
        <v>-237</v>
      </c>
    </row>
    <row r="45" spans="1:4" ht="15.75">
      <c r="A45" s="15" t="s">
        <v>68</v>
      </c>
      <c r="B45" s="28">
        <v>-680</v>
      </c>
      <c r="C45" s="21"/>
      <c r="D45" s="28">
        <v>-629</v>
      </c>
    </row>
    <row r="46" spans="1:4" ht="15.75">
      <c r="A46" s="15" t="s">
        <v>128</v>
      </c>
      <c r="B46" s="28">
        <v>225</v>
      </c>
      <c r="C46" s="21"/>
      <c r="D46" s="28">
        <v>0</v>
      </c>
    </row>
    <row r="47" spans="1:4" ht="21.75" customHeight="1">
      <c r="A47" s="15" t="s">
        <v>113</v>
      </c>
      <c r="B47" s="32">
        <f>SUM(B42:B46)</f>
        <v>-3412</v>
      </c>
      <c r="C47" s="21"/>
      <c r="D47" s="32">
        <f>SUM(D42:D46)</f>
        <v>1871</v>
      </c>
    </row>
    <row r="48" spans="2:4" ht="15.75">
      <c r="B48" s="28"/>
      <c r="D48" s="28"/>
    </row>
    <row r="49" spans="1:4" ht="15.75">
      <c r="A49" s="36" t="s">
        <v>114</v>
      </c>
      <c r="B49" s="28">
        <f>+B33+B39+B47</f>
        <v>-742</v>
      </c>
      <c r="C49" s="21"/>
      <c r="D49" s="28">
        <f>+D33+D39+D47</f>
        <v>2675</v>
      </c>
    </row>
    <row r="50" spans="2:4" ht="15.75">
      <c r="B50" s="20"/>
      <c r="C50" s="21"/>
      <c r="D50" s="20"/>
    </row>
    <row r="51" spans="1:4" ht="15.75">
      <c r="A51" s="36" t="s">
        <v>72</v>
      </c>
      <c r="B51" s="28">
        <v>-9751</v>
      </c>
      <c r="C51" s="21"/>
      <c r="D51" s="28">
        <v>-12426</v>
      </c>
    </row>
    <row r="52" spans="2:4" ht="15.75">
      <c r="B52" s="20"/>
      <c r="C52" s="21"/>
      <c r="D52" s="20"/>
    </row>
    <row r="53" spans="1:4" ht="16.5" thickBot="1">
      <c r="A53" s="36" t="s">
        <v>71</v>
      </c>
      <c r="B53" s="35">
        <f>SUM(B49:B52)</f>
        <v>-10493</v>
      </c>
      <c r="C53" s="21"/>
      <c r="D53" s="35">
        <f>SUM(D49:D52)</f>
        <v>-9751</v>
      </c>
    </row>
    <row r="54" ht="16.5" thickTop="1">
      <c r="D54" s="16"/>
    </row>
    <row r="55" ht="15.75">
      <c r="D55" s="16"/>
    </row>
    <row r="56" ht="15.75">
      <c r="D56" s="16"/>
    </row>
    <row r="57" spans="1:4" ht="15.75">
      <c r="A57" s="15" t="s">
        <v>48</v>
      </c>
      <c r="D57" s="16"/>
    </row>
    <row r="58" spans="1:4" ht="15.75">
      <c r="A58" s="15" t="s">
        <v>89</v>
      </c>
      <c r="D58" s="16"/>
    </row>
  </sheetData>
  <printOptions horizontalCentered="1"/>
  <pageMargins left="0.5" right="0.5" top="0.5" bottom="0.5" header="0.5" footer="0.5"/>
  <pageSetup fitToHeight="1" fitToWidth="1" horizontalDpi="300" verticalDpi="300" orientation="portrait" scale="79" r:id="rId1"/>
  <headerFooter alignWithMargins="0">
    <oddFooter>&amp;R&amp;8&amp;F-&amp;A-&amp;D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12">
      <selection activeCell="D27" sqref="D27"/>
    </sheetView>
  </sheetViews>
  <sheetFormatPr defaultColWidth="9.140625" defaultRowHeight="12.75"/>
  <cols>
    <col min="1" max="1" width="29.28125" style="15" customWidth="1"/>
    <col min="2" max="2" width="13.00390625" style="15" customWidth="1"/>
    <col min="3" max="3" width="11.28125" style="15" customWidth="1"/>
    <col min="4" max="4" width="12.140625" style="15" customWidth="1"/>
    <col min="5" max="5" width="12.57421875" style="15" customWidth="1"/>
    <col min="6" max="16384" width="9.140625" style="15" customWidth="1"/>
  </cols>
  <sheetData>
    <row r="1" ht="15.75">
      <c r="A1" s="36" t="s">
        <v>0</v>
      </c>
    </row>
    <row r="2" ht="15.75">
      <c r="A2" s="36" t="s">
        <v>49</v>
      </c>
    </row>
    <row r="3" ht="15.75">
      <c r="A3" s="36" t="str">
        <f>+'CF'!A3</f>
        <v>FOR THE FOURTH QUARTER ENDED 30TH JUNE 2004</v>
      </c>
    </row>
    <row r="6" spans="2:5" ht="15.75">
      <c r="B6" s="21" t="s">
        <v>50</v>
      </c>
      <c r="C6" s="21" t="s">
        <v>50</v>
      </c>
      <c r="D6" s="21" t="s">
        <v>53</v>
      </c>
      <c r="E6" s="21"/>
    </row>
    <row r="7" spans="2:5" ht="15.75">
      <c r="B7" s="21" t="s">
        <v>51</v>
      </c>
      <c r="C7" s="21" t="s">
        <v>52</v>
      </c>
      <c r="D7" s="21" t="s">
        <v>54</v>
      </c>
      <c r="E7" s="21" t="s">
        <v>55</v>
      </c>
    </row>
    <row r="8" spans="2:5" ht="15.75">
      <c r="B8" s="21" t="s">
        <v>9</v>
      </c>
      <c r="C8" s="21" t="s">
        <v>9</v>
      </c>
      <c r="D8" s="21" t="s">
        <v>9</v>
      </c>
      <c r="E8" s="21" t="s">
        <v>9</v>
      </c>
    </row>
    <row r="9" spans="2:5" ht="15.75">
      <c r="B9" s="21"/>
      <c r="C9" s="21"/>
      <c r="D9" s="21"/>
      <c r="E9" s="21"/>
    </row>
    <row r="10" spans="1:5" ht="15.75">
      <c r="A10" s="42" t="s">
        <v>115</v>
      </c>
      <c r="B10" s="21"/>
      <c r="C10" s="21"/>
      <c r="D10" s="21"/>
      <c r="E10" s="21"/>
    </row>
    <row r="12" spans="1:5" ht="21.75" customHeight="1">
      <c r="A12" s="15" t="s">
        <v>90</v>
      </c>
      <c r="B12" s="20">
        <v>39900</v>
      </c>
      <c r="C12" s="20">
        <v>1616</v>
      </c>
      <c r="D12" s="20">
        <v>22526</v>
      </c>
      <c r="E12" s="20">
        <f>SUM(B12:D12)</f>
        <v>64042</v>
      </c>
    </row>
    <row r="13" spans="2:5" ht="13.5" customHeight="1">
      <c r="B13" s="20"/>
      <c r="C13" s="20"/>
      <c r="D13" s="20"/>
      <c r="E13" s="20"/>
    </row>
    <row r="14" spans="1:5" ht="15.75" customHeight="1">
      <c r="A14" s="15" t="s">
        <v>129</v>
      </c>
      <c r="B14" s="20">
        <v>215</v>
      </c>
      <c r="C14" s="20">
        <v>10</v>
      </c>
      <c r="D14" s="20">
        <v>0</v>
      </c>
      <c r="E14" s="20">
        <f>SUM(B14:D14)</f>
        <v>225</v>
      </c>
    </row>
    <row r="15" spans="2:5" ht="15.75">
      <c r="B15" s="20"/>
      <c r="C15" s="20"/>
      <c r="D15" s="20"/>
      <c r="E15" s="20"/>
    </row>
    <row r="16" spans="1:5" ht="15.75">
      <c r="A16" s="15" t="s">
        <v>120</v>
      </c>
      <c r="B16" s="20">
        <v>0</v>
      </c>
      <c r="C16" s="20">
        <v>0</v>
      </c>
      <c r="D16" s="20">
        <v>172</v>
      </c>
      <c r="E16" s="20">
        <f>SUM(D16)</f>
        <v>172</v>
      </c>
    </row>
    <row r="17" spans="2:5" ht="15.75">
      <c r="B17" s="20"/>
      <c r="C17" s="20"/>
      <c r="D17" s="20"/>
      <c r="E17" s="20"/>
    </row>
    <row r="18" spans="1:5" ht="21" customHeight="1" thickBot="1">
      <c r="A18" s="15" t="s">
        <v>116</v>
      </c>
      <c r="B18" s="22">
        <f>SUM(B12:B17)</f>
        <v>40115</v>
      </c>
      <c r="C18" s="22">
        <f>SUM(C12:C17)</f>
        <v>1626</v>
      </c>
      <c r="D18" s="22">
        <f>SUM(D12:D17)</f>
        <v>22698</v>
      </c>
      <c r="E18" s="22">
        <f>SUM(E12:E17)</f>
        <v>64439</v>
      </c>
    </row>
    <row r="19" ht="16.5" thickTop="1">
      <c r="E19" s="16"/>
    </row>
    <row r="20" ht="15.75">
      <c r="E20" s="43"/>
    </row>
    <row r="21" ht="15.75">
      <c r="A21" s="42" t="s">
        <v>117</v>
      </c>
    </row>
    <row r="23" spans="1:5" ht="15.75">
      <c r="A23" s="15" t="s">
        <v>56</v>
      </c>
      <c r="B23" s="20">
        <v>39900</v>
      </c>
      <c r="C23" s="20">
        <v>1616</v>
      </c>
      <c r="D23" s="20">
        <v>27978</v>
      </c>
      <c r="E23" s="20">
        <f>SUM(B23:D23)</f>
        <v>69494</v>
      </c>
    </row>
    <row r="24" spans="1:5" ht="15.75">
      <c r="A24" s="15" t="s">
        <v>118</v>
      </c>
      <c r="B24" s="47">
        <v>0</v>
      </c>
      <c r="C24" s="47">
        <v>0</v>
      </c>
      <c r="D24" s="47">
        <v>-1007</v>
      </c>
      <c r="E24" s="47">
        <f>SUM(B24:D24)</f>
        <v>-1007</v>
      </c>
    </row>
    <row r="25" spans="2:5" ht="15.75">
      <c r="B25" s="20">
        <f>SUM(B23:B24)</f>
        <v>39900</v>
      </c>
      <c r="C25" s="20">
        <f>SUM(C23:C24)</f>
        <v>1616</v>
      </c>
      <c r="D25" s="20">
        <f>SUM(D23:D24)</f>
        <v>26971</v>
      </c>
      <c r="E25" s="20">
        <f>SUM(E23:E24)</f>
        <v>68487</v>
      </c>
    </row>
    <row r="26" spans="2:5" ht="8.25" customHeight="1">
      <c r="B26" s="20"/>
      <c r="C26" s="20"/>
      <c r="D26" s="20"/>
      <c r="E26" s="20"/>
    </row>
    <row r="27" spans="1:5" ht="15.75">
      <c r="A27" s="15" t="s">
        <v>121</v>
      </c>
      <c r="B27" s="20">
        <v>0</v>
      </c>
      <c r="C27" s="20">
        <v>0</v>
      </c>
      <c r="D27" s="20">
        <v>-3871</v>
      </c>
      <c r="E27" s="20">
        <f>SUM(B27:D27)</f>
        <v>-3871</v>
      </c>
    </row>
    <row r="28" spans="1:5" ht="15.75">
      <c r="A28" s="15" t="s">
        <v>119</v>
      </c>
      <c r="B28" s="20"/>
      <c r="C28" s="20"/>
      <c r="D28" s="20">
        <v>-574</v>
      </c>
      <c r="E28" s="20">
        <f>SUM(B28:D28)</f>
        <v>-574</v>
      </c>
    </row>
    <row r="29" spans="1:5" ht="21" customHeight="1" thickBot="1">
      <c r="A29" s="15" t="s">
        <v>122</v>
      </c>
      <c r="B29" s="22">
        <f>SUM(B25:B28)</f>
        <v>39900</v>
      </c>
      <c r="C29" s="22">
        <f>SUM(C25:C28)</f>
        <v>1616</v>
      </c>
      <c r="D29" s="22">
        <f>SUM(D25:D28)</f>
        <v>22526</v>
      </c>
      <c r="E29" s="22">
        <f>SUM(E25:E28)</f>
        <v>64042</v>
      </c>
    </row>
    <row r="30" ht="16.5" thickTop="1"/>
  </sheetData>
  <printOptions horizontalCentered="1"/>
  <pageMargins left="0.5" right="0.5" top="0.5" bottom="0.5" header="0.5" footer="0.5"/>
  <pageSetup fitToHeight="1" fitToWidth="1" horizontalDpi="300" verticalDpi="300" orientation="portrait" r:id="rId1"/>
  <headerFooter alignWithMargins="0">
    <oddFooter>&amp;R&amp;8&amp;F-&amp;A-&amp;D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 TAI BROTHERS TRADING SDN.</dc:creator>
  <cp:keywords/>
  <dc:description/>
  <cp:lastModifiedBy>Lim Eng Han</cp:lastModifiedBy>
  <cp:lastPrinted>2004-08-25T08:26:23Z</cp:lastPrinted>
  <dcterms:created xsi:type="dcterms:W3CDTF">2000-01-07T08:25:57Z</dcterms:created>
  <dcterms:modified xsi:type="dcterms:W3CDTF">2004-08-25T08:26:28Z</dcterms:modified>
  <cp:category/>
  <cp:version/>
  <cp:contentType/>
  <cp:contentStatus/>
</cp:coreProperties>
</file>