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IS" sheetId="1" r:id="rId1"/>
    <sheet name="BS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<sst xmlns="http://schemas.openxmlformats.org/spreadsheetml/2006/main" count="118" uniqueCount="107">
  <si>
    <t>Quarterly report</t>
  </si>
  <si>
    <t>Quarterly report on consolidated results for the period ended 28/02/01. The figures have not been audited.</t>
  </si>
  <si>
    <t>CONSOLIDATED INCOME STATEMENT</t>
  </si>
  <si>
    <t>INDIVIDUAL QUARTER</t>
  </si>
  <si>
    <t xml:space="preserve">      CUMULATIVE QUARTER</t>
  </si>
  <si>
    <t xml:space="preserve">CURRENT </t>
  </si>
  <si>
    <t>PRECEDING YEAR</t>
  </si>
  <si>
    <t>CURRENT</t>
  </si>
  <si>
    <t>YEAR</t>
  </si>
  <si>
    <t>CORRESPONDING</t>
  </si>
  <si>
    <t>QUARTER</t>
  </si>
  <si>
    <t>TO DATE</t>
  </si>
  <si>
    <t>PERIOD</t>
  </si>
  <si>
    <t>RM'000</t>
  </si>
  <si>
    <t>1(a)</t>
  </si>
  <si>
    <t>Turnover</t>
  </si>
  <si>
    <t xml:space="preserve">  (b)</t>
  </si>
  <si>
    <t>Investment income</t>
  </si>
  <si>
    <t xml:space="preserve">  (c)</t>
  </si>
  <si>
    <t>Other income including interest income</t>
  </si>
  <si>
    <t>2(a)</t>
  </si>
  <si>
    <t>Operating profit/(loss) before interest on borrowings,</t>
  </si>
  <si>
    <t xml:space="preserve">depreciation and amortisation, exceptional items, </t>
  </si>
  <si>
    <t>income tax, minority interest and extraordinary items</t>
  </si>
  <si>
    <t xml:space="preserve">  (b) </t>
  </si>
  <si>
    <t>Interest on borrowings</t>
  </si>
  <si>
    <t>Depreciation and amortisation</t>
  </si>
  <si>
    <t xml:space="preserve">  (d) </t>
  </si>
  <si>
    <t>Exceptional items</t>
  </si>
  <si>
    <t xml:space="preserve">  (e)</t>
  </si>
  <si>
    <t>Operating profit/(loss) after interest on borrowings,</t>
  </si>
  <si>
    <t xml:space="preserve">depreciation and amortisation, exceptional items but </t>
  </si>
  <si>
    <t>before income tax,minority interests and extraordinary</t>
  </si>
  <si>
    <t>items</t>
  </si>
  <si>
    <t xml:space="preserve">  (f)</t>
  </si>
  <si>
    <t>Share in results of associated company</t>
  </si>
  <si>
    <t xml:space="preserve">  (g)</t>
  </si>
  <si>
    <t>Profit/(loss) before taxation, minority interests and</t>
  </si>
  <si>
    <t>extraordinary items</t>
  </si>
  <si>
    <t xml:space="preserve">  (h)</t>
  </si>
  <si>
    <t>Taxation</t>
  </si>
  <si>
    <t xml:space="preserve">  (i)</t>
  </si>
  <si>
    <t>(i) Profit/(loss) after taxation before</t>
  </si>
  <si>
    <t xml:space="preserve">     deducting minority interests</t>
  </si>
  <si>
    <t>(ii) Less: minority interests</t>
  </si>
  <si>
    <t xml:space="preserve">  (j) </t>
  </si>
  <si>
    <t>Profit/(loss) after taxation attributable to members of</t>
  </si>
  <si>
    <t>the company</t>
  </si>
  <si>
    <t xml:space="preserve">  (k) </t>
  </si>
  <si>
    <t>(i)   Extraordinary items</t>
  </si>
  <si>
    <t>(ii)  Less minority interests</t>
  </si>
  <si>
    <t>(iii) Extraordinary items attributable to members</t>
  </si>
  <si>
    <t xml:space="preserve">       of the company</t>
  </si>
  <si>
    <t xml:space="preserve">  (l)</t>
  </si>
  <si>
    <t>Profit/(loss) after taxation and extraordinary items</t>
  </si>
  <si>
    <t>attributable to members of  the company</t>
  </si>
  <si>
    <t xml:space="preserve"> </t>
  </si>
  <si>
    <t>3(a)</t>
  </si>
  <si>
    <t xml:space="preserve">Earnings per share based on 2(l) above after </t>
  </si>
  <si>
    <t>deducting any provision for preference dividends,</t>
  </si>
  <si>
    <t>if any :-</t>
  </si>
  <si>
    <t>(i) Basic (based on .....................ordinary shares)</t>
  </si>
  <si>
    <t xml:space="preserve">    (sen)</t>
  </si>
  <si>
    <t>(ii)Fully diluted (based ...............ordinary shares)</t>
  </si>
  <si>
    <t xml:space="preserve">     (sen)</t>
  </si>
  <si>
    <t>CONSOLIDATED BALANCE SHEET</t>
  </si>
  <si>
    <t xml:space="preserve">AS AT </t>
  </si>
  <si>
    <t>AS AT END</t>
  </si>
  <si>
    <t>PRECEDING</t>
  </si>
  <si>
    <t>OF CURRENT</t>
  </si>
  <si>
    <t>FINANCIAL</t>
  </si>
  <si>
    <t>YEAR END</t>
  </si>
  <si>
    <t>Fixed assets</t>
  </si>
  <si>
    <t>Investment in an associated company</t>
  </si>
  <si>
    <t>Investment in a subsidiary company</t>
  </si>
  <si>
    <t>Future development properties</t>
  </si>
  <si>
    <t>Goodwill on Consolidation</t>
  </si>
  <si>
    <t>Current assets</t>
  </si>
  <si>
    <t>Inventories</t>
  </si>
  <si>
    <t>Gross amount due from customers</t>
  </si>
  <si>
    <t>Trade debtors</t>
  </si>
  <si>
    <t>Others debtors, deposits &amp; prepayment</t>
  </si>
  <si>
    <t>Amount due fromInland Revenue Board</t>
  </si>
  <si>
    <t>Amount due from a related company</t>
  </si>
  <si>
    <t>Fixed deposits with licensed banks</t>
  </si>
  <si>
    <t>Cash and bank balances</t>
  </si>
  <si>
    <t xml:space="preserve">Current liabilities </t>
  </si>
  <si>
    <t>Trade creditors</t>
  </si>
  <si>
    <t>Other creditors, accruals and deposits receivable</t>
  </si>
  <si>
    <t>Amount due to directors</t>
  </si>
  <si>
    <t>Amount due to ultimate holding company</t>
  </si>
  <si>
    <t>Amount due to a related company</t>
  </si>
  <si>
    <t>Bank borrowings</t>
  </si>
  <si>
    <t>Provision for taxation</t>
  </si>
  <si>
    <t>Proposed dividend</t>
  </si>
  <si>
    <t xml:space="preserve">Net Current Assets </t>
  </si>
  <si>
    <t>Expenditure carried forward</t>
  </si>
  <si>
    <t>Shareholders' funds</t>
  </si>
  <si>
    <t>Share capital</t>
  </si>
  <si>
    <t>Reserves</t>
  </si>
  <si>
    <t>Share Premium</t>
  </si>
  <si>
    <t>Retained Profit</t>
  </si>
  <si>
    <t>Reserve on consolidation</t>
  </si>
  <si>
    <t>Minority interests</t>
  </si>
  <si>
    <t>Long term borrowings</t>
  </si>
  <si>
    <t>Deferred  taxation</t>
  </si>
  <si>
    <t>Net tangible assets per share (RM)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</si>
</sst>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-* #,##0.00_-;\-* #,##0.00_-;_-* &quot;-&quot;??_-;_-@_-"/>
    <numFmt numFmtId="166" formatCode="_-* #,##0.0000_-;\-* #,##0.0000_-;_-* &quot;-&quot;??_-;_-@_-"/>
    <numFmt numFmtId="167" formatCode="_(* #,##0_);_(* \(#,##0\);_(* &quot;-&quot;??_);_(@_)"/>
  </numFmts>
  <fonts count="10">
    <font>
      <sz val="10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15" fontId="5" fillId="0" borderId="0" xfId="0" applyNumberFormat="1" applyFont="1" applyAlignment="1">
      <alignment horizontal="center"/>
    </xf>
    <xf numFmtId="15" fontId="5" fillId="2" borderId="0" xfId="0" applyNumberFormat="1" applyFont="1" applyFill="1" applyAlignment="1">
      <alignment horizontal="center"/>
    </xf>
    <xf numFmtId="37" fontId="4" fillId="0" borderId="0" xfId="15" applyNumberFormat="1" applyFont="1" applyAlignment="1">
      <alignment/>
    </xf>
    <xf numFmtId="37" fontId="4" fillId="2" borderId="0" xfId="15" applyNumberFormat="1" applyFont="1" applyFill="1" applyAlignment="1">
      <alignment/>
    </xf>
    <xf numFmtId="37" fontId="6" fillId="0" borderId="1" xfId="15" applyNumberFormat="1" applyFont="1" applyBorder="1" applyAlignment="1">
      <alignment/>
    </xf>
    <xf numFmtId="37" fontId="3" fillId="0" borderId="0" xfId="15" applyNumberFormat="1" applyFont="1" applyAlignment="1">
      <alignment/>
    </xf>
    <xf numFmtId="164" fontId="3" fillId="2" borderId="1" xfId="15" applyNumberFormat="1" applyFont="1" applyFill="1" applyBorder="1" applyAlignment="1">
      <alignment horizontal="center"/>
    </xf>
    <xf numFmtId="37" fontId="3" fillId="2" borderId="1" xfId="15" applyNumberFormat="1" applyFont="1" applyFill="1" applyBorder="1" applyAlignment="1">
      <alignment horizontal="right"/>
    </xf>
    <xf numFmtId="37" fontId="3" fillId="2" borderId="0" xfId="15" applyNumberFormat="1" applyFont="1" applyFill="1" applyAlignment="1">
      <alignment horizontal="center"/>
    </xf>
    <xf numFmtId="37" fontId="3" fillId="2" borderId="0" xfId="15" applyNumberFormat="1" applyFont="1" applyFill="1" applyAlignment="1">
      <alignment horizontal="right"/>
    </xf>
    <xf numFmtId="43" fontId="3" fillId="0" borderId="1" xfId="15" applyFont="1" applyBorder="1" applyAlignment="1">
      <alignment horizontal="center"/>
    </xf>
    <xf numFmtId="43" fontId="3" fillId="2" borderId="1" xfId="15" applyFont="1" applyFill="1" applyBorder="1" applyAlignment="1">
      <alignment horizontal="center"/>
    </xf>
    <xf numFmtId="37" fontId="3" fillId="0" borderId="0" xfId="15" applyNumberFormat="1" applyFont="1" applyAlignment="1">
      <alignment horizontal="center"/>
    </xf>
    <xf numFmtId="43" fontId="3" fillId="2" borderId="1" xfId="15" applyFont="1" applyFill="1" applyBorder="1" applyAlignment="1">
      <alignment horizontal="right"/>
    </xf>
    <xf numFmtId="164" fontId="3" fillId="2" borderId="0" xfId="15" applyNumberFormat="1" applyFont="1" applyFill="1" applyAlignment="1">
      <alignment horizontal="center"/>
    </xf>
    <xf numFmtId="37" fontId="3" fillId="0" borderId="0" xfId="15" applyNumberFormat="1" applyFont="1" applyBorder="1" applyAlignment="1">
      <alignment/>
    </xf>
    <xf numFmtId="164" fontId="3" fillId="2" borderId="0" xfId="15" applyNumberFormat="1" applyFont="1" applyFill="1" applyBorder="1" applyAlignment="1">
      <alignment horizontal="center"/>
    </xf>
    <xf numFmtId="37" fontId="3" fillId="2" borderId="0" xfId="15" applyNumberFormat="1" applyFont="1" applyFill="1" applyBorder="1" applyAlignment="1">
      <alignment horizontal="right"/>
    </xf>
    <xf numFmtId="37" fontId="6" fillId="0" borderId="0" xfId="15" applyNumberFormat="1" applyFont="1" applyAlignment="1">
      <alignment/>
    </xf>
    <xf numFmtId="164" fontId="4" fillId="0" borderId="0" xfId="15" applyNumberFormat="1" applyFont="1" applyAlignment="1">
      <alignment/>
    </xf>
    <xf numFmtId="41" fontId="4" fillId="0" borderId="0" xfId="15" applyNumberFormat="1" applyFont="1" applyAlignment="1">
      <alignment/>
    </xf>
    <xf numFmtId="164" fontId="4" fillId="0" borderId="0" xfId="15" applyNumberFormat="1" applyFont="1" applyBorder="1" applyAlignment="1">
      <alignment/>
    </xf>
    <xf numFmtId="43" fontId="6" fillId="0" borderId="0" xfId="15" applyFont="1" applyAlignment="1">
      <alignment/>
    </xf>
    <xf numFmtId="164" fontId="3" fillId="2" borderId="0" xfId="15" applyNumberFormat="1" applyFont="1" applyFill="1" applyAlignment="1">
      <alignment horizontal="right"/>
    </xf>
    <xf numFmtId="37" fontId="3" fillId="0" borderId="2" xfId="15" applyNumberFormat="1" applyFont="1" applyBorder="1" applyAlignment="1">
      <alignment/>
    </xf>
    <xf numFmtId="37" fontId="3" fillId="2" borderId="2" xfId="15" applyNumberFormat="1" applyFont="1" applyFill="1" applyBorder="1" applyAlignment="1">
      <alignment horizontal="right"/>
    </xf>
    <xf numFmtId="164" fontId="3" fillId="0" borderId="0" xfId="15" applyNumberFormat="1" applyFont="1" applyAlignment="1">
      <alignment/>
    </xf>
    <xf numFmtId="37" fontId="6" fillId="0" borderId="2" xfId="15" applyNumberFormat="1" applyFont="1" applyBorder="1" applyAlignment="1">
      <alignment/>
    </xf>
    <xf numFmtId="43" fontId="6" fillId="0" borderId="0" xfId="15" applyFont="1" applyAlignment="1">
      <alignment horizontal="center"/>
    </xf>
    <xf numFmtId="43" fontId="3" fillId="2" borderId="0" xfId="15" applyFont="1" applyFill="1" applyAlignment="1">
      <alignment horizontal="right"/>
    </xf>
    <xf numFmtId="37" fontId="6" fillId="0" borderId="0" xfId="15" applyNumberFormat="1" applyFont="1" applyAlignment="1">
      <alignment horizontal="center"/>
    </xf>
    <xf numFmtId="37" fontId="6" fillId="0" borderId="3" xfId="15" applyNumberFormat="1" applyFont="1" applyBorder="1" applyAlignment="1">
      <alignment/>
    </xf>
    <xf numFmtId="37" fontId="3" fillId="2" borderId="3" xfId="15" applyNumberFormat="1" applyFont="1" applyFill="1" applyBorder="1" applyAlignment="1">
      <alignment horizontal="right"/>
    </xf>
    <xf numFmtId="164" fontId="3" fillId="2" borderId="3" xfId="15" applyNumberFormat="1" applyFont="1" applyFill="1" applyBorder="1" applyAlignment="1">
      <alignment horizontal="right"/>
    </xf>
    <xf numFmtId="37" fontId="3" fillId="0" borderId="4" xfId="15" applyNumberFormat="1" applyFont="1" applyBorder="1" applyAlignment="1">
      <alignment/>
    </xf>
    <xf numFmtId="37" fontId="3" fillId="2" borderId="4" xfId="15" applyNumberFormat="1" applyFont="1" applyFill="1" applyBorder="1" applyAlignment="1">
      <alignment horizontal="right"/>
    </xf>
    <xf numFmtId="43" fontId="3" fillId="2" borderId="4" xfId="15" applyFont="1" applyFill="1" applyBorder="1" applyAlignment="1">
      <alignment horizontal="right"/>
    </xf>
    <xf numFmtId="37" fontId="3" fillId="2" borderId="0" xfId="15" applyNumberFormat="1" applyFont="1" applyFill="1" applyAlignment="1">
      <alignment/>
    </xf>
    <xf numFmtId="39" fontId="3" fillId="0" borderId="0" xfId="15" applyNumberFormat="1" applyFont="1" applyAlignment="1">
      <alignment horizontal="right"/>
    </xf>
    <xf numFmtId="164" fontId="3" fillId="2" borderId="0" xfId="15" applyNumberFormat="1" applyFont="1" applyFill="1" applyAlignment="1">
      <alignment/>
    </xf>
    <xf numFmtId="39" fontId="3" fillId="0" borderId="0" xfId="15" applyNumberFormat="1" applyFont="1" applyFill="1" applyAlignment="1">
      <alignment horizontal="right"/>
    </xf>
    <xf numFmtId="39" fontId="3" fillId="0" borderId="0" xfId="15" applyNumberFormat="1" applyFont="1" applyFill="1" applyAlignment="1">
      <alignment/>
    </xf>
    <xf numFmtId="43" fontId="3" fillId="0" borderId="0" xfId="15" applyFont="1" applyFill="1" applyAlignment="1">
      <alignment horizontal="right"/>
    </xf>
    <xf numFmtId="37" fontId="4" fillId="0" borderId="0" xfId="0" applyNumberFormat="1" applyFont="1" applyAlignment="1">
      <alignment/>
    </xf>
    <xf numFmtId="43" fontId="3" fillId="0" borderId="0" xfId="15" applyFont="1" applyFill="1" applyAlignment="1">
      <alignment horizontal="center"/>
    </xf>
    <xf numFmtId="39" fontId="3" fillId="0" borderId="0" xfId="15" applyNumberFormat="1" applyFont="1" applyAlignment="1">
      <alignment/>
    </xf>
    <xf numFmtId="43" fontId="3" fillId="2" borderId="0" xfId="15" applyFont="1" applyFill="1" applyAlignment="1">
      <alignment horizontal="center"/>
    </xf>
    <xf numFmtId="43" fontId="3" fillId="0" borderId="0" xfId="15" applyFont="1" applyAlignment="1">
      <alignment/>
    </xf>
    <xf numFmtId="43" fontId="3" fillId="2" borderId="0" xfId="15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15" fontId="2" fillId="0" borderId="0" xfId="0" applyNumberFormat="1" applyFont="1" applyAlignment="1">
      <alignment horizontal="center"/>
    </xf>
    <xf numFmtId="15" fontId="7" fillId="0" borderId="0" xfId="0" applyNumberFormat="1" applyFont="1" applyAlignment="1">
      <alignment horizontal="center"/>
    </xf>
    <xf numFmtId="164" fontId="6" fillId="0" borderId="0" xfId="15" applyNumberFormat="1" applyFont="1" applyAlignment="1">
      <alignment/>
    </xf>
    <xf numFmtId="0" fontId="8" fillId="0" borderId="0" xfId="0" applyFont="1" applyAlignment="1">
      <alignment/>
    </xf>
    <xf numFmtId="164" fontId="3" fillId="0" borderId="5" xfId="15" applyNumberFormat="1" applyFont="1" applyBorder="1" applyAlignment="1">
      <alignment/>
    </xf>
    <xf numFmtId="164" fontId="6" fillId="0" borderId="5" xfId="15" applyNumberFormat="1" applyFont="1" applyBorder="1" applyAlignment="1">
      <alignment/>
    </xf>
    <xf numFmtId="164" fontId="3" fillId="0" borderId="6" xfId="15" applyNumberFormat="1" applyFont="1" applyBorder="1" applyAlignment="1">
      <alignment/>
    </xf>
    <xf numFmtId="164" fontId="6" fillId="0" borderId="6" xfId="15" applyNumberFormat="1" applyFont="1" applyBorder="1" applyAlignment="1">
      <alignment/>
    </xf>
    <xf numFmtId="0" fontId="8" fillId="0" borderId="0" xfId="0" applyFont="1" applyFill="1" applyAlignment="1">
      <alignment/>
    </xf>
    <xf numFmtId="164" fontId="3" fillId="0" borderId="6" xfId="15" applyNumberFormat="1" applyFont="1" applyFill="1" applyBorder="1" applyAlignment="1">
      <alignment/>
    </xf>
    <xf numFmtId="164" fontId="3" fillId="0" borderId="0" xfId="15" applyNumberFormat="1" applyFont="1" applyFill="1" applyAlignment="1">
      <alignment/>
    </xf>
    <xf numFmtId="164" fontId="6" fillId="0" borderId="6" xfId="15" applyNumberFormat="1" applyFont="1" applyFill="1" applyBorder="1" applyAlignment="1">
      <alignment/>
    </xf>
    <xf numFmtId="167" fontId="6" fillId="0" borderId="7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0" fontId="8" fillId="0" borderId="0" xfId="0" applyFont="1" applyAlignment="1">
      <alignment horizontal="left"/>
    </xf>
    <xf numFmtId="164" fontId="3" fillId="0" borderId="6" xfId="15" applyNumberFormat="1" applyFont="1" applyBorder="1" applyAlignment="1">
      <alignment horizontal="center"/>
    </xf>
    <xf numFmtId="164" fontId="6" fillId="0" borderId="6" xfId="15" applyNumberFormat="1" applyFont="1" applyBorder="1" applyAlignment="1">
      <alignment horizontal="center"/>
    </xf>
    <xf numFmtId="164" fontId="6" fillId="0" borderId="7" xfId="15" applyNumberFormat="1" applyFont="1" applyBorder="1" applyAlignment="1">
      <alignment/>
    </xf>
    <xf numFmtId="0" fontId="3" fillId="0" borderId="0" xfId="0" applyFont="1" applyAlignment="1">
      <alignment horizontal="left"/>
    </xf>
    <xf numFmtId="167" fontId="6" fillId="0" borderId="0" xfId="15" applyNumberFormat="1" applyFont="1" applyAlignment="1">
      <alignment/>
    </xf>
    <xf numFmtId="167" fontId="3" fillId="0" borderId="0" xfId="15" applyNumberFormat="1" applyFont="1" applyAlignment="1">
      <alignment/>
    </xf>
    <xf numFmtId="164" fontId="3" fillId="0" borderId="2" xfId="15" applyNumberFormat="1" applyFont="1" applyBorder="1" applyAlignment="1">
      <alignment/>
    </xf>
    <xf numFmtId="164" fontId="6" fillId="0" borderId="2" xfId="15" applyNumberFormat="1" applyFont="1" applyBorder="1" applyAlignment="1">
      <alignment/>
    </xf>
    <xf numFmtId="167" fontId="3" fillId="0" borderId="4" xfId="15" applyNumberFormat="1" applyFont="1" applyBorder="1" applyAlignment="1">
      <alignment/>
    </xf>
    <xf numFmtId="167" fontId="6" fillId="0" borderId="4" xfId="15" applyNumberFormat="1" applyFont="1" applyBorder="1" applyAlignment="1">
      <alignment/>
    </xf>
    <xf numFmtId="164" fontId="6" fillId="0" borderId="0" xfId="15" applyNumberFormat="1" applyFont="1" applyBorder="1" applyAlignment="1">
      <alignment/>
    </xf>
    <xf numFmtId="37" fontId="3" fillId="0" borderId="0" xfId="0" applyNumberFormat="1" applyFont="1" applyAlignment="1">
      <alignment/>
    </xf>
    <xf numFmtId="164" fontId="3" fillId="0" borderId="3" xfId="15" applyNumberFormat="1" applyFont="1" applyBorder="1" applyAlignment="1">
      <alignment/>
    </xf>
    <xf numFmtId="164" fontId="6" fillId="0" borderId="3" xfId="15" applyNumberFormat="1" applyFont="1" applyBorder="1" applyAlignment="1">
      <alignment/>
    </xf>
    <xf numFmtId="43" fontId="3" fillId="0" borderId="0" xfId="15" applyFont="1" applyBorder="1" applyAlignment="1">
      <alignment/>
    </xf>
    <xf numFmtId="167" fontId="3" fillId="0" borderId="0" xfId="0" applyNumberFormat="1" applyFont="1" applyAlignment="1">
      <alignment/>
    </xf>
    <xf numFmtId="164" fontId="3" fillId="0" borderId="8" xfId="15" applyNumberFormat="1" applyFont="1" applyBorder="1" applyAlignment="1">
      <alignment/>
    </xf>
    <xf numFmtId="164" fontId="6" fillId="0" borderId="8" xfId="15" applyNumberFormat="1" applyFont="1" applyBorder="1" applyAlignment="1">
      <alignment/>
    </xf>
    <xf numFmtId="43" fontId="3" fillId="0" borderId="0" xfId="15" applyNumberFormat="1" applyFont="1" applyAlignment="1">
      <alignment/>
    </xf>
    <xf numFmtId="43" fontId="6" fillId="0" borderId="0" xfId="15" applyNumberFormat="1" applyFont="1" applyAlignment="1">
      <alignment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2ndQrpt_280201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4thQrpt_3108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_s"/>
      <sheetName val="BS"/>
      <sheetName val="TURNOVER"/>
      <sheetName val="SEGMENTAL"/>
      <sheetName val="Working_Seg Rpt"/>
      <sheetName val="INT"/>
      <sheetName val="Borrowings"/>
      <sheetName val="CG"/>
      <sheetName val="eps"/>
    </sheetNames>
    <sheetDataSet>
      <sheetData sheetId="2">
        <row r="17">
          <cell r="V17">
            <v>51781756.31</v>
          </cell>
        </row>
        <row r="36">
          <cell r="V36">
            <v>36521.230350000005</v>
          </cell>
        </row>
        <row r="42">
          <cell r="V42">
            <v>0</v>
          </cell>
        </row>
        <row r="56">
          <cell r="V56">
            <v>0</v>
          </cell>
        </row>
        <row r="77">
          <cell r="E77">
            <v>0</v>
          </cell>
        </row>
        <row r="78">
          <cell r="V78">
            <v>440391</v>
          </cell>
        </row>
        <row r="106">
          <cell r="V106">
            <v>208.51930000000002</v>
          </cell>
        </row>
      </sheetData>
      <sheetData sheetId="5">
        <row r="16">
          <cell r="V16">
            <v>1164.6808299999998</v>
          </cell>
        </row>
        <row r="22">
          <cell r="V22">
            <v>1601.4864499999999</v>
          </cell>
        </row>
      </sheetData>
      <sheetData sheetId="8">
        <row r="53">
          <cell r="G53">
            <v>8.95009900990099</v>
          </cell>
        </row>
        <row r="57">
          <cell r="F57">
            <v>4.240375335585413</v>
          </cell>
        </row>
        <row r="86">
          <cell r="H86">
            <v>2.8045049349540787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come_s"/>
      <sheetName val="BS"/>
      <sheetName val="NOTES"/>
      <sheetName val="TURNOVER"/>
      <sheetName val="SEGMENTAL"/>
      <sheetName val="INT"/>
      <sheetName val="C.Liabilities"/>
      <sheetName val="Borrowings"/>
      <sheetName val="eps"/>
    </sheetNames>
    <sheetDataSet>
      <sheetData sheetId="0">
        <row r="15">
          <cell r="G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showGridLines="0" workbookViewId="0" topLeftCell="A1">
      <selection activeCell="A11" sqref="A11"/>
    </sheetView>
  </sheetViews>
  <sheetFormatPr defaultColWidth="9.140625" defaultRowHeight="12.75"/>
  <cols>
    <col min="1" max="1" width="3.421875" style="4" customWidth="1"/>
    <col min="2" max="2" width="37.7109375" style="4" customWidth="1"/>
    <col min="3" max="3" width="11.421875" style="4" customWidth="1"/>
    <col min="4" max="4" width="1.1484375" style="4" customWidth="1"/>
    <col min="5" max="5" width="14.8515625" style="4" customWidth="1"/>
    <col min="6" max="6" width="1.7109375" style="4" customWidth="1"/>
    <col min="7" max="7" width="11.140625" style="4" customWidth="1"/>
    <col min="8" max="8" width="0.9921875" style="4" customWidth="1"/>
    <col min="9" max="9" width="15.00390625" style="4" customWidth="1"/>
    <col min="10" max="16384" width="9.140625" style="4" customWidth="1"/>
  </cols>
  <sheetData>
    <row r="1" s="2" customFormat="1" ht="14.25">
      <c r="A1" s="1" t="s">
        <v>0</v>
      </c>
    </row>
    <row r="2" s="2" customFormat="1" ht="9.75" customHeight="1"/>
    <row r="3" spans="1:10" s="2" customFormat="1" ht="12">
      <c r="A3" s="2" t="s">
        <v>1</v>
      </c>
      <c r="I3" s="3"/>
      <c r="J3" s="3"/>
    </row>
    <row r="5" spans="1:2" ht="12">
      <c r="A5" s="2" t="s">
        <v>2</v>
      </c>
      <c r="B5" s="5"/>
    </row>
    <row r="6" spans="3:9" s="6" customFormat="1" ht="11.25">
      <c r="C6" s="7" t="s">
        <v>3</v>
      </c>
      <c r="D6" s="7"/>
      <c r="E6" s="7"/>
      <c r="F6" s="7"/>
      <c r="G6" s="7" t="s">
        <v>4</v>
      </c>
      <c r="H6" s="7"/>
      <c r="I6" s="7"/>
    </row>
    <row r="7" spans="3:9" s="6" customFormat="1" ht="11.25">
      <c r="C7" s="8" t="s">
        <v>5</v>
      </c>
      <c r="D7" s="8"/>
      <c r="E7" s="9" t="s">
        <v>6</v>
      </c>
      <c r="F7" s="8"/>
      <c r="G7" s="8" t="s">
        <v>7</v>
      </c>
      <c r="H7" s="8"/>
      <c r="I7" s="9" t="s">
        <v>6</v>
      </c>
    </row>
    <row r="8" spans="3:9" s="6" customFormat="1" ht="11.25">
      <c r="C8" s="8" t="s">
        <v>8</v>
      </c>
      <c r="D8" s="8"/>
      <c r="E8" s="9" t="s">
        <v>9</v>
      </c>
      <c r="F8" s="8"/>
      <c r="G8" s="8" t="s">
        <v>8</v>
      </c>
      <c r="H8" s="8"/>
      <c r="I8" s="9" t="s">
        <v>9</v>
      </c>
    </row>
    <row r="9" spans="3:9" s="6" customFormat="1" ht="11.25">
      <c r="C9" s="8" t="s">
        <v>10</v>
      </c>
      <c r="D9" s="8"/>
      <c r="E9" s="9" t="s">
        <v>10</v>
      </c>
      <c r="F9" s="8"/>
      <c r="G9" s="8" t="s">
        <v>11</v>
      </c>
      <c r="H9" s="8"/>
      <c r="I9" s="9" t="s">
        <v>12</v>
      </c>
    </row>
    <row r="10" spans="3:9" s="6" customFormat="1" ht="11.25">
      <c r="C10" s="10">
        <v>36950</v>
      </c>
      <c r="D10" s="8"/>
      <c r="E10" s="11">
        <v>36585</v>
      </c>
      <c r="F10" s="8"/>
      <c r="G10" s="10">
        <v>36950</v>
      </c>
      <c r="H10" s="8"/>
      <c r="I10" s="11">
        <v>36585</v>
      </c>
    </row>
    <row r="11" spans="3:9" s="6" customFormat="1" ht="11.25">
      <c r="C11" s="8" t="s">
        <v>13</v>
      </c>
      <c r="D11" s="8"/>
      <c r="E11" s="9" t="s">
        <v>13</v>
      </c>
      <c r="F11" s="8"/>
      <c r="G11" s="8" t="s">
        <v>13</v>
      </c>
      <c r="H11" s="8"/>
      <c r="I11" s="9" t="s">
        <v>13</v>
      </c>
    </row>
    <row r="12" spans="3:9" s="6" customFormat="1" ht="11.25">
      <c r="C12" s="12"/>
      <c r="D12" s="12"/>
      <c r="E12" s="13"/>
      <c r="F12" s="12"/>
      <c r="G12" s="12"/>
      <c r="H12" s="12"/>
      <c r="I12" s="13"/>
    </row>
    <row r="13" spans="1:9" s="6" customFormat="1" ht="12.75" thickBot="1">
      <c r="A13" s="4" t="s">
        <v>14</v>
      </c>
      <c r="B13" s="4" t="s">
        <v>15</v>
      </c>
      <c r="C13" s="14">
        <f>+'[1]TURNOVER'!V36</f>
        <v>36521.230350000005</v>
      </c>
      <c r="D13" s="15"/>
      <c r="E13" s="16">
        <v>22122</v>
      </c>
      <c r="F13" s="15"/>
      <c r="G13" s="14">
        <f>+'[1]TURNOVER'!V17/1000</f>
        <v>51781.756310000004</v>
      </c>
      <c r="H13" s="15"/>
      <c r="I13" s="17">
        <v>30273</v>
      </c>
    </row>
    <row r="14" spans="1:9" s="6" customFormat="1" ht="12">
      <c r="A14" s="4"/>
      <c r="B14" s="4"/>
      <c r="C14" s="15"/>
      <c r="D14" s="15"/>
      <c r="E14" s="18"/>
      <c r="F14" s="15"/>
      <c r="G14" s="15"/>
      <c r="H14" s="15"/>
      <c r="I14" s="19"/>
    </row>
    <row r="15" spans="1:9" s="6" customFormat="1" ht="12.75" thickBot="1">
      <c r="A15" s="4" t="s">
        <v>16</v>
      </c>
      <c r="B15" s="4" t="s">
        <v>17</v>
      </c>
      <c r="C15" s="20">
        <f>+'[1]TURNOVER'!V56</f>
        <v>0</v>
      </c>
      <c r="D15" s="15"/>
      <c r="E15" s="21">
        <v>0</v>
      </c>
      <c r="F15" s="15"/>
      <c r="G15" s="20">
        <f>+'[1]TURNOVER'!V42</f>
        <v>0</v>
      </c>
      <c r="H15" s="22"/>
      <c r="I15" s="23">
        <f>+'[2]income_s'!$G$15</f>
        <v>0</v>
      </c>
    </row>
    <row r="16" spans="1:9" s="6" customFormat="1" ht="12">
      <c r="A16" s="4"/>
      <c r="B16" s="4"/>
      <c r="C16" s="15"/>
      <c r="D16" s="15"/>
      <c r="E16" s="24"/>
      <c r="F16" s="15"/>
      <c r="G16" s="15"/>
      <c r="H16" s="15"/>
      <c r="I16" s="19"/>
    </row>
    <row r="17" spans="1:9" s="6" customFormat="1" ht="12.75" thickBot="1">
      <c r="A17" s="4" t="s">
        <v>18</v>
      </c>
      <c r="B17" s="4" t="s">
        <v>19</v>
      </c>
      <c r="C17" s="14">
        <f>+'[1]TURNOVER'!V106</f>
        <v>208.51930000000002</v>
      </c>
      <c r="D17" s="15"/>
      <c r="E17" s="16">
        <v>9</v>
      </c>
      <c r="F17" s="15"/>
      <c r="G17" s="14">
        <f>+'[1]TURNOVER'!V78/1000</f>
        <v>440.391</v>
      </c>
      <c r="H17" s="15"/>
      <c r="I17" s="17">
        <v>67</v>
      </c>
    </row>
    <row r="18" spans="1:9" s="6" customFormat="1" ht="12">
      <c r="A18" s="4"/>
      <c r="B18" s="4"/>
      <c r="C18" s="25"/>
      <c r="D18" s="25"/>
      <c r="E18" s="26"/>
      <c r="F18" s="25"/>
      <c r="G18" s="25"/>
      <c r="H18" s="25"/>
      <c r="I18" s="27"/>
    </row>
    <row r="19" spans="1:9" s="6" customFormat="1" ht="12">
      <c r="A19" s="4"/>
      <c r="B19" s="4"/>
      <c r="C19" s="15"/>
      <c r="D19" s="15"/>
      <c r="E19" s="24"/>
      <c r="F19" s="15"/>
      <c r="G19" s="15"/>
      <c r="H19" s="15"/>
      <c r="I19" s="19"/>
    </row>
    <row r="20" spans="1:10" s="6" customFormat="1" ht="12">
      <c r="A20" s="4" t="s">
        <v>20</v>
      </c>
      <c r="B20" s="4" t="s">
        <v>21</v>
      </c>
      <c r="C20" s="28">
        <f>-3069+G20</f>
        <v>4116.16728</v>
      </c>
      <c r="D20" s="15"/>
      <c r="E20" s="24">
        <v>6263</v>
      </c>
      <c r="F20" s="15"/>
      <c r="G20" s="28">
        <f>-G24-G26+G30</f>
        <v>7185.16728</v>
      </c>
      <c r="H20" s="15"/>
      <c r="I20" s="19">
        <v>7987</v>
      </c>
      <c r="J20" s="29"/>
    </row>
    <row r="21" spans="1:10" s="6" customFormat="1" ht="12">
      <c r="A21" s="4"/>
      <c r="B21" s="4" t="s">
        <v>22</v>
      </c>
      <c r="C21" s="15"/>
      <c r="D21" s="15"/>
      <c r="E21" s="24"/>
      <c r="F21" s="15"/>
      <c r="G21" s="15"/>
      <c r="H21" s="15"/>
      <c r="I21" s="19"/>
      <c r="J21" s="29"/>
    </row>
    <row r="22" spans="1:10" s="6" customFormat="1" ht="12">
      <c r="A22" s="4"/>
      <c r="B22" s="4" t="s">
        <v>23</v>
      </c>
      <c r="C22" s="15"/>
      <c r="D22" s="15"/>
      <c r="E22" s="24"/>
      <c r="F22" s="15"/>
      <c r="G22" s="15"/>
      <c r="H22" s="15"/>
      <c r="I22" s="19"/>
      <c r="J22" s="29"/>
    </row>
    <row r="23" spans="1:10" s="6" customFormat="1" ht="12">
      <c r="A23" s="4"/>
      <c r="B23" s="4"/>
      <c r="C23" s="15"/>
      <c r="D23" s="15"/>
      <c r="E23" s="24"/>
      <c r="F23" s="15"/>
      <c r="G23" s="15"/>
      <c r="H23" s="15"/>
      <c r="I23" s="19"/>
      <c r="J23" s="29"/>
    </row>
    <row r="24" spans="1:10" s="6" customFormat="1" ht="12">
      <c r="A24" s="4" t="s">
        <v>24</v>
      </c>
      <c r="B24" s="4" t="s">
        <v>25</v>
      </c>
      <c r="C24" s="28">
        <f>686+G24</f>
        <v>-478.6808299999998</v>
      </c>
      <c r="D24" s="15"/>
      <c r="E24" s="19">
        <v>-565</v>
      </c>
      <c r="F24" s="15"/>
      <c r="G24" s="28">
        <f>-'[1]INT'!V16</f>
        <v>-1164.6808299999998</v>
      </c>
      <c r="H24" s="15"/>
      <c r="I24" s="19">
        <v>-1161</v>
      </c>
      <c r="J24" s="30"/>
    </row>
    <row r="25" spans="1:10" s="6" customFormat="1" ht="12">
      <c r="A25" s="4"/>
      <c r="B25" s="4"/>
      <c r="C25" s="15"/>
      <c r="D25" s="15"/>
      <c r="E25" s="24"/>
      <c r="F25" s="15"/>
      <c r="G25" s="15"/>
      <c r="H25" s="15"/>
      <c r="I25" s="19"/>
      <c r="J25" s="29"/>
    </row>
    <row r="26" spans="1:10" s="6" customFormat="1" ht="12">
      <c r="A26" s="4" t="s">
        <v>18</v>
      </c>
      <c r="B26" s="4" t="s">
        <v>26</v>
      </c>
      <c r="C26" s="28">
        <f>468+G26</f>
        <v>-1133.4864499999999</v>
      </c>
      <c r="D26" s="15"/>
      <c r="E26" s="19">
        <v>-832</v>
      </c>
      <c r="F26" s="15"/>
      <c r="G26" s="28">
        <f>-'[1]INT'!V22</f>
        <v>-1601.4864499999999</v>
      </c>
      <c r="H26" s="15"/>
      <c r="I26" s="19">
        <v>-1611</v>
      </c>
      <c r="J26" s="30"/>
    </row>
    <row r="27" spans="1:10" s="6" customFormat="1" ht="12">
      <c r="A27" s="4"/>
      <c r="B27" s="4"/>
      <c r="C27" s="28"/>
      <c r="D27" s="15"/>
      <c r="E27" s="19"/>
      <c r="F27" s="15"/>
      <c r="G27" s="15"/>
      <c r="H27" s="15"/>
      <c r="I27" s="19"/>
      <c r="J27" s="31"/>
    </row>
    <row r="28" spans="1:10" s="6" customFormat="1" ht="12">
      <c r="A28" s="4" t="s">
        <v>27</v>
      </c>
      <c r="B28" s="4" t="s">
        <v>28</v>
      </c>
      <c r="C28" s="32">
        <v>0</v>
      </c>
      <c r="D28" s="15"/>
      <c r="E28" s="33">
        <v>1791</v>
      </c>
      <c r="F28" s="15"/>
      <c r="G28" s="32">
        <f>-'[1]TURNOVER'!E77/1000</f>
        <v>0</v>
      </c>
      <c r="H28" s="15"/>
      <c r="I28" s="33">
        <v>1791</v>
      </c>
      <c r="J28" s="29"/>
    </row>
    <row r="29" spans="1:10" s="6" customFormat="1" ht="12">
      <c r="A29" s="4"/>
      <c r="B29" s="4"/>
      <c r="C29" s="34"/>
      <c r="D29" s="15"/>
      <c r="E29" s="35"/>
      <c r="F29" s="15"/>
      <c r="G29" s="34"/>
      <c r="H29" s="15"/>
      <c r="I29" s="35"/>
      <c r="J29" s="29"/>
    </row>
    <row r="30" spans="1:10" s="6" customFormat="1" ht="12">
      <c r="A30" s="4" t="s">
        <v>29</v>
      </c>
      <c r="B30" s="4" t="s">
        <v>30</v>
      </c>
      <c r="C30" s="15">
        <f>SUM(C19:C29)</f>
        <v>2504</v>
      </c>
      <c r="D30" s="15"/>
      <c r="E30" s="19">
        <f>SUM(E19:E29)</f>
        <v>6657</v>
      </c>
      <c r="F30" s="15"/>
      <c r="G30" s="28">
        <v>4419</v>
      </c>
      <c r="H30" s="15"/>
      <c r="I30" s="19">
        <f>SUM(I19:I29)</f>
        <v>7006</v>
      </c>
      <c r="J30" s="29"/>
    </row>
    <row r="31" spans="1:10" s="6" customFormat="1" ht="12">
      <c r="A31" s="4"/>
      <c r="B31" s="4" t="s">
        <v>31</v>
      </c>
      <c r="C31" s="15"/>
      <c r="D31" s="15"/>
      <c r="E31" s="19"/>
      <c r="F31" s="15"/>
      <c r="G31" s="15"/>
      <c r="H31" s="15"/>
      <c r="I31" s="19"/>
      <c r="J31" s="29"/>
    </row>
    <row r="32" spans="1:10" s="6" customFormat="1" ht="12">
      <c r="A32" s="4"/>
      <c r="B32" s="4" t="s">
        <v>32</v>
      </c>
      <c r="C32" s="15"/>
      <c r="D32" s="15"/>
      <c r="E32" s="19"/>
      <c r="F32" s="15"/>
      <c r="G32" s="15"/>
      <c r="H32" s="15"/>
      <c r="I32" s="19"/>
      <c r="J32" s="29"/>
    </row>
    <row r="33" spans="1:10" s="6" customFormat="1" ht="12">
      <c r="A33" s="4"/>
      <c r="B33" s="4" t="s">
        <v>33</v>
      </c>
      <c r="C33" s="15"/>
      <c r="D33" s="15"/>
      <c r="E33" s="19"/>
      <c r="F33" s="15"/>
      <c r="G33" s="15"/>
      <c r="H33" s="15"/>
      <c r="I33" s="19"/>
      <c r="J33" s="29"/>
    </row>
    <row r="34" spans="1:10" s="6" customFormat="1" ht="12">
      <c r="A34" s="4"/>
      <c r="B34" s="4"/>
      <c r="C34" s="15"/>
      <c r="D34" s="15"/>
      <c r="E34" s="19"/>
      <c r="F34" s="15"/>
      <c r="G34" s="15"/>
      <c r="H34" s="15"/>
      <c r="I34" s="19"/>
      <c r="J34" s="29"/>
    </row>
    <row r="35" spans="1:10" s="6" customFormat="1" ht="12">
      <c r="A35" s="4" t="s">
        <v>34</v>
      </c>
      <c r="B35" s="4" t="s">
        <v>35</v>
      </c>
      <c r="C35" s="36">
        <f>5-3</f>
        <v>2</v>
      </c>
      <c r="D35" s="15"/>
      <c r="E35" s="19">
        <v>368</v>
      </c>
      <c r="F35" s="15"/>
      <c r="G35" s="28">
        <v>5</v>
      </c>
      <c r="H35" s="15"/>
      <c r="I35" s="19">
        <v>370</v>
      </c>
      <c r="J35" s="29"/>
    </row>
    <row r="36" spans="1:10" s="6" customFormat="1" ht="12">
      <c r="A36" s="4"/>
      <c r="B36" s="4"/>
      <c r="C36" s="34"/>
      <c r="D36" s="15"/>
      <c r="E36" s="35"/>
      <c r="F36" s="15"/>
      <c r="G36" s="34"/>
      <c r="H36" s="15"/>
      <c r="I36" s="35"/>
      <c r="J36" s="29"/>
    </row>
    <row r="37" spans="1:10" s="6" customFormat="1" ht="12">
      <c r="A37" s="4" t="s">
        <v>36</v>
      </c>
      <c r="B37" s="4" t="s">
        <v>37</v>
      </c>
      <c r="C37" s="15">
        <f>SUM(C30:C36)</f>
        <v>2506</v>
      </c>
      <c r="D37" s="15"/>
      <c r="E37" s="27">
        <f>SUM(E30:E36)</f>
        <v>7025</v>
      </c>
      <c r="F37" s="15"/>
      <c r="G37" s="28">
        <f>SUM(G30:G36)</f>
        <v>4424</v>
      </c>
      <c r="H37" s="15"/>
      <c r="I37" s="27">
        <f>SUM(I30:I36)</f>
        <v>7376</v>
      </c>
      <c r="J37" s="29"/>
    </row>
    <row r="38" spans="1:10" s="6" customFormat="1" ht="12">
      <c r="A38" s="4"/>
      <c r="B38" s="4" t="s">
        <v>38</v>
      </c>
      <c r="C38" s="15"/>
      <c r="D38" s="15"/>
      <c r="E38" s="19"/>
      <c r="F38" s="15"/>
      <c r="G38" s="15"/>
      <c r="H38" s="15"/>
      <c r="I38" s="19"/>
      <c r="J38" s="29"/>
    </row>
    <row r="39" spans="1:10" s="6" customFormat="1" ht="12">
      <c r="A39" s="4"/>
      <c r="B39" s="4"/>
      <c r="C39" s="15"/>
      <c r="D39" s="15"/>
      <c r="E39" s="19"/>
      <c r="F39" s="15"/>
      <c r="G39" s="15"/>
      <c r="H39" s="15"/>
      <c r="I39" s="19"/>
      <c r="J39" s="29"/>
    </row>
    <row r="40" spans="1:10" s="6" customFormat="1" ht="12">
      <c r="A40" s="4" t="s">
        <v>39</v>
      </c>
      <c r="B40" s="4" t="s">
        <v>40</v>
      </c>
      <c r="C40" s="15">
        <f>537+G40</f>
        <v>-718</v>
      </c>
      <c r="D40" s="15"/>
      <c r="E40" s="19">
        <v>-1966</v>
      </c>
      <c r="F40" s="15"/>
      <c r="G40" s="28">
        <v>-1255</v>
      </c>
      <c r="H40" s="15"/>
      <c r="I40" s="19">
        <v>-2065</v>
      </c>
      <c r="J40" s="29"/>
    </row>
    <row r="41" spans="1:10" s="6" customFormat="1" ht="12">
      <c r="A41" s="4"/>
      <c r="B41" s="4"/>
      <c r="C41" s="34"/>
      <c r="D41" s="15"/>
      <c r="E41" s="35"/>
      <c r="F41" s="15"/>
      <c r="G41" s="34"/>
      <c r="H41" s="15"/>
      <c r="I41" s="35"/>
      <c r="J41" s="29"/>
    </row>
    <row r="42" spans="1:10" s="6" customFormat="1" ht="12">
      <c r="A42" s="4" t="s">
        <v>41</v>
      </c>
      <c r="B42" s="4" t="s">
        <v>42</v>
      </c>
      <c r="C42" s="28">
        <f>SUM(C37:C41)</f>
        <v>1788</v>
      </c>
      <c r="D42" s="15"/>
      <c r="E42" s="19">
        <f>SUM(E37:E41)</f>
        <v>5059</v>
      </c>
      <c r="F42" s="15"/>
      <c r="G42" s="28">
        <f>SUM(G37:G41)</f>
        <v>3169</v>
      </c>
      <c r="H42" s="15"/>
      <c r="I42" s="19">
        <f>SUM(I37:I41)</f>
        <v>5311</v>
      </c>
      <c r="J42" s="29"/>
    </row>
    <row r="43" spans="1:10" s="6" customFormat="1" ht="12">
      <c r="A43" s="4"/>
      <c r="B43" s="4" t="s">
        <v>43</v>
      </c>
      <c r="C43" s="15"/>
      <c r="D43" s="15"/>
      <c r="E43" s="19"/>
      <c r="F43" s="15"/>
      <c r="G43" s="28"/>
      <c r="H43" s="15"/>
      <c r="I43" s="19"/>
      <c r="J43" s="29"/>
    </row>
    <row r="44" spans="1:10" s="6" customFormat="1" ht="12">
      <c r="A44" s="4"/>
      <c r="B44" s="4"/>
      <c r="C44" s="28"/>
      <c r="D44" s="15"/>
      <c r="E44" s="19"/>
      <c r="F44" s="15"/>
      <c r="G44" s="28"/>
      <c r="H44" s="15"/>
      <c r="I44" s="19"/>
      <c r="J44" s="29"/>
    </row>
    <row r="45" spans="1:10" s="6" customFormat="1" ht="12">
      <c r="A45" s="4"/>
      <c r="B45" s="4" t="s">
        <v>44</v>
      </c>
      <c r="C45" s="28">
        <f>19+1</f>
        <v>20</v>
      </c>
      <c r="D45" s="15"/>
      <c r="E45" s="19">
        <v>-386</v>
      </c>
      <c r="F45" s="15"/>
      <c r="G45" s="28">
        <v>-43</v>
      </c>
      <c r="H45" s="15"/>
      <c r="I45" s="19">
        <v>-293</v>
      </c>
      <c r="J45" s="29"/>
    </row>
    <row r="46" spans="1:10" s="6" customFormat="1" ht="12">
      <c r="A46" s="4"/>
      <c r="B46" s="4"/>
      <c r="C46" s="37"/>
      <c r="D46" s="15"/>
      <c r="E46" s="35"/>
      <c r="F46" s="15"/>
      <c r="G46" s="37"/>
      <c r="H46" s="15"/>
      <c r="I46" s="35"/>
      <c r="J46" s="29"/>
    </row>
    <row r="47" spans="1:9" s="6" customFormat="1" ht="12">
      <c r="A47" s="4" t="s">
        <v>45</v>
      </c>
      <c r="B47" s="4" t="s">
        <v>46</v>
      </c>
      <c r="C47" s="28">
        <f>+C42+C45</f>
        <v>1808</v>
      </c>
      <c r="D47" s="15"/>
      <c r="E47" s="27">
        <f>+E42-E45</f>
        <v>5445</v>
      </c>
      <c r="F47" s="15"/>
      <c r="G47" s="28">
        <f>+G42+G45</f>
        <v>3126</v>
      </c>
      <c r="H47" s="15"/>
      <c r="I47" s="27">
        <f>+I42-I45</f>
        <v>5604</v>
      </c>
    </row>
    <row r="48" spans="1:9" s="6" customFormat="1" ht="12">
      <c r="A48" s="4"/>
      <c r="B48" s="4" t="s">
        <v>47</v>
      </c>
      <c r="C48" s="28"/>
      <c r="D48" s="15"/>
      <c r="E48" s="19"/>
      <c r="F48" s="15"/>
      <c r="G48" s="28"/>
      <c r="H48" s="15"/>
      <c r="I48" s="19"/>
    </row>
    <row r="49" spans="1:9" s="6" customFormat="1" ht="12">
      <c r="A49" s="4"/>
      <c r="B49" s="4"/>
      <c r="C49" s="28"/>
      <c r="D49" s="15"/>
      <c r="E49" s="19"/>
      <c r="F49" s="15"/>
      <c r="G49" s="28"/>
      <c r="H49" s="15"/>
      <c r="I49" s="19"/>
    </row>
    <row r="50" spans="1:9" s="6" customFormat="1" ht="12">
      <c r="A50" s="4" t="s">
        <v>48</v>
      </c>
      <c r="B50" s="4" t="s">
        <v>49</v>
      </c>
      <c r="C50" s="38">
        <v>0</v>
      </c>
      <c r="D50" s="22"/>
      <c r="E50" s="39">
        <v>0</v>
      </c>
      <c r="F50" s="22"/>
      <c r="G50" s="38">
        <v>0</v>
      </c>
      <c r="H50" s="15"/>
      <c r="I50" s="39">
        <v>0</v>
      </c>
    </row>
    <row r="51" spans="1:9" s="6" customFormat="1" ht="12">
      <c r="A51" s="4"/>
      <c r="B51" s="4" t="s">
        <v>50</v>
      </c>
      <c r="C51" s="38">
        <v>0</v>
      </c>
      <c r="D51" s="22"/>
      <c r="E51" s="39">
        <v>0</v>
      </c>
      <c r="F51" s="22"/>
      <c r="G51" s="38">
        <v>0</v>
      </c>
      <c r="H51" s="15"/>
      <c r="I51" s="39">
        <v>0</v>
      </c>
    </row>
    <row r="52" spans="1:9" s="6" customFormat="1" ht="12">
      <c r="A52" s="4"/>
      <c r="B52" s="4" t="s">
        <v>51</v>
      </c>
      <c r="C52" s="38">
        <v>0</v>
      </c>
      <c r="D52" s="22"/>
      <c r="E52" s="39">
        <v>0</v>
      </c>
      <c r="F52" s="22"/>
      <c r="G52" s="38">
        <v>0</v>
      </c>
      <c r="H52" s="15"/>
      <c r="I52" s="39">
        <v>0</v>
      </c>
    </row>
    <row r="53" spans="1:9" s="6" customFormat="1" ht="12">
      <c r="A53" s="4"/>
      <c r="B53" s="4" t="s">
        <v>52</v>
      </c>
      <c r="C53" s="40"/>
      <c r="D53" s="15"/>
      <c r="E53" s="19"/>
      <c r="F53" s="25"/>
      <c r="G53" s="40"/>
      <c r="H53" s="15"/>
      <c r="I53" s="39"/>
    </row>
    <row r="54" spans="1:9" s="6" customFormat="1" ht="12">
      <c r="A54" s="4"/>
      <c r="B54" s="4"/>
      <c r="C54" s="28"/>
      <c r="D54" s="25"/>
      <c r="E54" s="19"/>
      <c r="F54" s="25"/>
      <c r="G54" s="28"/>
      <c r="H54" s="25"/>
      <c r="I54" s="39"/>
    </row>
    <row r="55" spans="1:9" s="6" customFormat="1" ht="12">
      <c r="A55" s="4" t="s">
        <v>53</v>
      </c>
      <c r="B55" s="4" t="s">
        <v>54</v>
      </c>
      <c r="C55" s="41">
        <f>SUM(C47:C54)</f>
        <v>1808</v>
      </c>
      <c r="D55" s="25"/>
      <c r="E55" s="42">
        <f>SUM(E47:E54)</f>
        <v>5445</v>
      </c>
      <c r="F55" s="25"/>
      <c r="G55" s="41">
        <f>SUM(G47:G54)</f>
        <v>3126</v>
      </c>
      <c r="H55" s="25"/>
      <c r="I55" s="43">
        <f>SUM(I47:I54)</f>
        <v>5604</v>
      </c>
    </row>
    <row r="56" spans="1:9" s="6" customFormat="1" ht="12.75" thickBot="1">
      <c r="A56" s="4"/>
      <c r="B56" s="4" t="s">
        <v>55</v>
      </c>
      <c r="C56" s="44"/>
      <c r="D56" s="25"/>
      <c r="E56" s="45"/>
      <c r="F56" s="25"/>
      <c r="G56" s="44"/>
      <c r="H56" s="25"/>
      <c r="I56" s="46"/>
    </row>
    <row r="57" spans="1:9" s="6" customFormat="1" ht="12.75" thickTop="1">
      <c r="A57" s="4" t="s">
        <v>56</v>
      </c>
      <c r="B57" s="4"/>
      <c r="C57" s="15"/>
      <c r="D57" s="25"/>
      <c r="E57" s="19"/>
      <c r="F57" s="25"/>
      <c r="G57" s="15"/>
      <c r="H57" s="25"/>
      <c r="I57" s="19"/>
    </row>
    <row r="58" spans="1:9" s="6" customFormat="1" ht="12">
      <c r="A58" s="4" t="s">
        <v>57</v>
      </c>
      <c r="B58" s="4" t="s">
        <v>58</v>
      </c>
      <c r="C58" s="15"/>
      <c r="D58" s="25"/>
      <c r="E58" s="19"/>
      <c r="F58" s="25"/>
      <c r="G58" s="15"/>
      <c r="H58" s="25"/>
      <c r="I58" s="19"/>
    </row>
    <row r="59" spans="1:9" s="6" customFormat="1" ht="12">
      <c r="A59" s="4"/>
      <c r="B59" s="4" t="s">
        <v>59</v>
      </c>
      <c r="C59" s="15"/>
      <c r="D59" s="36"/>
      <c r="E59" s="19"/>
      <c r="F59" s="36"/>
      <c r="G59" s="15"/>
      <c r="H59" s="36"/>
      <c r="I59" s="19"/>
    </row>
    <row r="60" spans="1:9" s="6" customFormat="1" ht="12">
      <c r="A60" s="4"/>
      <c r="B60" s="4" t="s">
        <v>60</v>
      </c>
      <c r="C60" s="15"/>
      <c r="D60" s="36"/>
      <c r="E60" s="19"/>
      <c r="F60" s="36"/>
      <c r="G60" s="47"/>
      <c r="H60" s="36"/>
      <c r="I60" s="19"/>
    </row>
    <row r="61" spans="1:9" s="6" customFormat="1" ht="12">
      <c r="A61" s="4"/>
      <c r="B61" s="4"/>
      <c r="C61" s="48"/>
      <c r="D61" s="36"/>
      <c r="E61" s="19"/>
      <c r="F61" s="36"/>
      <c r="G61" s="49"/>
      <c r="H61" s="36"/>
      <c r="I61" s="39"/>
    </row>
    <row r="62" spans="1:10" s="6" customFormat="1" ht="12">
      <c r="A62" s="4"/>
      <c r="B62" s="4" t="s">
        <v>61</v>
      </c>
      <c r="C62" s="50">
        <v>2.45</v>
      </c>
      <c r="D62" s="51"/>
      <c r="E62" s="52">
        <v>8.73</v>
      </c>
      <c r="F62" s="51"/>
      <c r="G62" s="50">
        <f>+'[1]eps'!F57</f>
        <v>4.240375335585413</v>
      </c>
      <c r="H62" s="51"/>
      <c r="I62" s="52">
        <f>+'[1]eps'!G53</f>
        <v>8.95009900990099</v>
      </c>
      <c r="J62" s="53"/>
    </row>
    <row r="63" spans="1:10" s="6" customFormat="1" ht="12">
      <c r="A63" s="4"/>
      <c r="B63" s="4" t="s">
        <v>62</v>
      </c>
      <c r="C63" s="50"/>
      <c r="D63" s="51"/>
      <c r="E63" s="52"/>
      <c r="F63" s="51"/>
      <c r="G63" s="50"/>
      <c r="H63" s="51"/>
      <c r="I63" s="52"/>
      <c r="J63" s="53"/>
    </row>
    <row r="64" spans="1:10" s="6" customFormat="1" ht="12">
      <c r="A64" s="4"/>
      <c r="B64" s="4"/>
      <c r="C64" s="50"/>
      <c r="D64" s="51"/>
      <c r="E64" s="52"/>
      <c r="F64" s="51"/>
      <c r="G64" s="50"/>
      <c r="H64" s="51"/>
      <c r="I64" s="52"/>
      <c r="J64" s="53"/>
    </row>
    <row r="65" spans="1:10" s="6" customFormat="1" ht="12">
      <c r="A65" s="4"/>
      <c r="B65" s="4" t="s">
        <v>63</v>
      </c>
      <c r="C65" s="50">
        <v>1.65</v>
      </c>
      <c r="D65" s="54"/>
      <c r="E65" s="52">
        <v>8.57</v>
      </c>
      <c r="F65" s="54"/>
      <c r="G65" s="50">
        <f>+'[1]eps'!H86</f>
        <v>2.8045049349540787</v>
      </c>
      <c r="H65" s="54"/>
      <c r="I65" s="52">
        <f>13.74*1.08/1.01*0.6</f>
        <v>8.815366336633664</v>
      </c>
      <c r="J65" s="53"/>
    </row>
    <row r="66" spans="1:10" s="6" customFormat="1" ht="12">
      <c r="A66" s="4"/>
      <c r="B66" s="4" t="s">
        <v>64</v>
      </c>
      <c r="C66" s="48"/>
      <c r="D66" s="55"/>
      <c r="E66" s="56"/>
      <c r="F66" s="55"/>
      <c r="G66" s="56"/>
      <c r="H66" s="55"/>
      <c r="I66" s="39"/>
      <c r="J66" s="53"/>
    </row>
    <row r="67" spans="1:10" s="6" customFormat="1" ht="12">
      <c r="A67" s="4"/>
      <c r="B67" s="4"/>
      <c r="C67" s="15"/>
      <c r="D67" s="15"/>
      <c r="E67" s="57"/>
      <c r="F67" s="15"/>
      <c r="G67" s="47"/>
      <c r="H67" s="15"/>
      <c r="I67" s="58"/>
      <c r="J67" s="53"/>
    </row>
    <row r="68" spans="1:10" s="6" customFormat="1" ht="12">
      <c r="A68" s="4"/>
      <c r="B68" s="4"/>
      <c r="C68" s="15"/>
      <c r="D68" s="15"/>
      <c r="E68" s="15"/>
      <c r="F68" s="15"/>
      <c r="G68" s="15"/>
      <c r="H68" s="15"/>
      <c r="I68" s="36"/>
      <c r="J68" s="53"/>
    </row>
    <row r="69" spans="1:9" s="6" customFormat="1" ht="12">
      <c r="A69" s="4"/>
      <c r="B69" s="4"/>
      <c r="C69" s="15"/>
      <c r="D69" s="36"/>
      <c r="E69" s="36"/>
      <c r="F69" s="36"/>
      <c r="G69" s="36"/>
      <c r="H69" s="36"/>
      <c r="I69" s="36"/>
    </row>
    <row r="70" spans="1:9" s="6" customFormat="1" ht="12">
      <c r="A70" s="4"/>
      <c r="B70" s="4"/>
      <c r="C70" s="36"/>
      <c r="D70" s="36"/>
      <c r="E70" s="36"/>
      <c r="F70" s="36"/>
      <c r="G70" s="36"/>
      <c r="H70" s="36"/>
      <c r="I70" s="36"/>
    </row>
    <row r="71" spans="1:9" s="6" customFormat="1" ht="12">
      <c r="A71" s="4"/>
      <c r="B71" s="4"/>
      <c r="C71" s="36"/>
      <c r="D71" s="36"/>
      <c r="E71" s="36"/>
      <c r="F71" s="36"/>
      <c r="G71" s="36"/>
      <c r="H71" s="36"/>
      <c r="I71" s="36"/>
    </row>
    <row r="72" spans="1:9" s="6" customFormat="1" ht="12">
      <c r="A72" s="4"/>
      <c r="B72" s="4"/>
      <c r="C72" s="36"/>
      <c r="D72" s="36"/>
      <c r="E72" s="36"/>
      <c r="F72" s="36"/>
      <c r="G72" s="36"/>
      <c r="H72" s="36"/>
      <c r="I72" s="36"/>
    </row>
    <row r="73" spans="1:9" s="6" customFormat="1" ht="12">
      <c r="A73" s="4"/>
      <c r="B73" s="4"/>
      <c r="C73" s="36"/>
      <c r="D73" s="36"/>
      <c r="E73" s="36"/>
      <c r="F73" s="36"/>
      <c r="G73" s="36"/>
      <c r="H73" s="36"/>
      <c r="I73" s="36"/>
    </row>
    <row r="74" spans="1:9" s="6" customFormat="1" ht="12">
      <c r="A74" s="4"/>
      <c r="B74" s="4"/>
      <c r="C74" s="36"/>
      <c r="D74" s="36"/>
      <c r="E74" s="36"/>
      <c r="F74" s="36"/>
      <c r="G74" s="36"/>
      <c r="H74" s="36"/>
      <c r="I74" s="36"/>
    </row>
    <row r="75" spans="1:9" s="6" customFormat="1" ht="12">
      <c r="A75" s="4"/>
      <c r="B75" s="4"/>
      <c r="C75" s="36"/>
      <c r="D75" s="36"/>
      <c r="E75" s="36"/>
      <c r="F75" s="36"/>
      <c r="G75" s="36"/>
      <c r="H75" s="36"/>
      <c r="I75" s="36"/>
    </row>
    <row r="76" spans="1:9" s="6" customFormat="1" ht="12">
      <c r="A76" s="4"/>
      <c r="B76" s="4"/>
      <c r="C76" s="36"/>
      <c r="D76" s="36"/>
      <c r="E76" s="36"/>
      <c r="F76" s="36"/>
      <c r="G76" s="36"/>
      <c r="H76" s="36"/>
      <c r="I76" s="36"/>
    </row>
    <row r="77" spans="1:9" s="6" customFormat="1" ht="12">
      <c r="A77" s="4"/>
      <c r="B77" s="4"/>
      <c r="C77" s="36"/>
      <c r="D77" s="36"/>
      <c r="E77" s="36"/>
      <c r="F77" s="36"/>
      <c r="G77" s="36"/>
      <c r="H77" s="36"/>
      <c r="I77" s="36"/>
    </row>
    <row r="78" spans="1:9" s="6" customFormat="1" ht="12">
      <c r="A78" s="4"/>
      <c r="B78" s="4"/>
      <c r="C78" s="36"/>
      <c r="D78" s="36"/>
      <c r="E78" s="36"/>
      <c r="F78" s="36"/>
      <c r="G78" s="36"/>
      <c r="H78" s="36"/>
      <c r="I78" s="36"/>
    </row>
    <row r="79" spans="3:9" ht="12">
      <c r="C79" s="36"/>
      <c r="D79" s="36"/>
      <c r="E79" s="36"/>
      <c r="F79" s="36"/>
      <c r="G79" s="36"/>
      <c r="H79" s="36"/>
      <c r="I79" s="36"/>
    </row>
    <row r="80" spans="3:9" ht="12">
      <c r="C80" s="36"/>
      <c r="D80" s="36"/>
      <c r="E80" s="36"/>
      <c r="F80" s="36"/>
      <c r="G80" s="36"/>
      <c r="H80" s="36"/>
      <c r="I80" s="36"/>
    </row>
    <row r="81" spans="3:9" ht="12">
      <c r="C81" s="36"/>
      <c r="D81" s="36"/>
      <c r="E81" s="36"/>
      <c r="F81" s="36"/>
      <c r="G81" s="36"/>
      <c r="H81" s="36"/>
      <c r="I81" s="36"/>
    </row>
    <row r="82" spans="3:9" ht="12">
      <c r="C82" s="36"/>
      <c r="D82" s="36"/>
      <c r="E82" s="36"/>
      <c r="F82" s="36"/>
      <c r="G82" s="36"/>
      <c r="H82" s="36"/>
      <c r="I82" s="36"/>
    </row>
    <row r="83" ht="12">
      <c r="I83" s="36"/>
    </row>
    <row r="84" ht="12">
      <c r="I84" s="36"/>
    </row>
    <row r="85" ht="12">
      <c r="I85" s="36"/>
    </row>
    <row r="86" ht="12">
      <c r="I86" s="36"/>
    </row>
    <row r="87" ht="12">
      <c r="I87" s="36"/>
    </row>
    <row r="88" ht="12">
      <c r="I88" s="36"/>
    </row>
    <row r="89" ht="12">
      <c r="I89" s="36"/>
    </row>
    <row r="90" ht="12">
      <c r="I90" s="3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5"/>
  <sheetViews>
    <sheetView showGridLines="0" tabSelected="1" workbookViewId="0" topLeftCell="A1">
      <selection activeCell="F65" sqref="F65"/>
    </sheetView>
  </sheetViews>
  <sheetFormatPr defaultColWidth="9.140625" defaultRowHeight="12.75"/>
  <cols>
    <col min="1" max="1" width="3.421875" style="4" customWidth="1"/>
    <col min="2" max="2" width="3.7109375" style="4" customWidth="1"/>
    <col min="3" max="3" width="38.7109375" style="4" customWidth="1"/>
    <col min="4" max="4" width="6.421875" style="4" customWidth="1"/>
    <col min="5" max="5" width="12.8515625" style="4" customWidth="1"/>
    <col min="6" max="6" width="6.28125" style="4" customWidth="1"/>
    <col min="7" max="7" width="12.8515625" style="59" customWidth="1"/>
    <col min="8" max="8" width="9.8515625" style="4" customWidth="1"/>
    <col min="9" max="16384" width="9.140625" style="4" customWidth="1"/>
  </cols>
  <sheetData>
    <row r="1" spans="1:4" ht="12">
      <c r="A1" s="2" t="s">
        <v>65</v>
      </c>
      <c r="B1" s="2"/>
      <c r="C1" s="2"/>
      <c r="D1" s="2"/>
    </row>
    <row r="2" spans="6:7" ht="9" customHeight="1">
      <c r="F2" s="2"/>
      <c r="G2" s="60"/>
    </row>
    <row r="3" spans="6:7" ht="12">
      <c r="F3" s="61"/>
      <c r="G3" s="62" t="s">
        <v>66</v>
      </c>
    </row>
    <row r="4" spans="5:7" ht="12">
      <c r="E4" s="61" t="s">
        <v>67</v>
      </c>
      <c r="F4" s="61"/>
      <c r="G4" s="62" t="s">
        <v>68</v>
      </c>
    </row>
    <row r="5" spans="5:7" ht="12">
      <c r="E5" s="61" t="s">
        <v>69</v>
      </c>
      <c r="F5" s="61"/>
      <c r="G5" s="62" t="s">
        <v>70</v>
      </c>
    </row>
    <row r="6" spans="3:7" ht="12">
      <c r="C6" s="63"/>
      <c r="D6" s="63"/>
      <c r="E6" s="61" t="s">
        <v>10</v>
      </c>
      <c r="F6" s="61"/>
      <c r="G6" s="62" t="s">
        <v>71</v>
      </c>
    </row>
    <row r="7" spans="1:7" ht="12">
      <c r="A7" s="64"/>
      <c r="C7" s="65"/>
      <c r="D7" s="65"/>
      <c r="E7" s="66">
        <v>36950</v>
      </c>
      <c r="F7" s="61"/>
      <c r="G7" s="67">
        <v>36769</v>
      </c>
    </row>
    <row r="8" spans="1:7" ht="12">
      <c r="A8" s="64"/>
      <c r="E8" s="61" t="s">
        <v>13</v>
      </c>
      <c r="F8" s="61"/>
      <c r="G8" s="62" t="s">
        <v>13</v>
      </c>
    </row>
    <row r="9" spans="1:7" ht="8.25" customHeight="1">
      <c r="A9" s="64"/>
      <c r="E9" s="61"/>
      <c r="F9" s="61"/>
      <c r="G9" s="62"/>
    </row>
    <row r="10" spans="1:7" ht="12">
      <c r="A10" s="64">
        <v>1</v>
      </c>
      <c r="B10" s="4" t="s">
        <v>72</v>
      </c>
      <c r="E10" s="36">
        <v>26059</v>
      </c>
      <c r="F10" s="36"/>
      <c r="G10" s="68">
        <v>26807</v>
      </c>
    </row>
    <row r="11" spans="1:7" ht="5.25" customHeight="1">
      <c r="A11" s="64"/>
      <c r="E11" s="36"/>
      <c r="F11" s="36"/>
      <c r="G11" s="68"/>
    </row>
    <row r="12" spans="1:7" ht="12">
      <c r="A12" s="64">
        <v>2</v>
      </c>
      <c r="B12" s="4" t="s">
        <v>73</v>
      </c>
      <c r="E12" s="36">
        <v>157</v>
      </c>
      <c r="F12" s="36"/>
      <c r="G12" s="68">
        <v>154</v>
      </c>
    </row>
    <row r="13" spans="1:7" ht="6.75" customHeight="1">
      <c r="A13" s="64"/>
      <c r="E13" s="36"/>
      <c r="F13" s="36"/>
      <c r="G13" s="68"/>
    </row>
    <row r="14" spans="1:7" ht="12">
      <c r="A14" s="64">
        <v>3</v>
      </c>
      <c r="B14" s="4" t="s">
        <v>74</v>
      </c>
      <c r="E14" s="36">
        <v>4500</v>
      </c>
      <c r="F14" s="36"/>
      <c r="G14" s="68">
        <v>4500</v>
      </c>
    </row>
    <row r="15" spans="1:7" ht="6" customHeight="1">
      <c r="A15" s="64"/>
      <c r="E15" s="36"/>
      <c r="F15" s="36"/>
      <c r="G15" s="68"/>
    </row>
    <row r="16" spans="1:7" ht="12">
      <c r="A16" s="64">
        <v>4</v>
      </c>
      <c r="B16" s="4" t="s">
        <v>75</v>
      </c>
      <c r="E16" s="36">
        <v>22883</v>
      </c>
      <c r="F16" s="36"/>
      <c r="G16" s="68">
        <v>18582</v>
      </c>
    </row>
    <row r="17" spans="1:7" ht="7.5" customHeight="1">
      <c r="A17" s="64"/>
      <c r="E17" s="36"/>
      <c r="F17" s="36"/>
      <c r="G17" s="68"/>
    </row>
    <row r="18" spans="1:8" ht="11.25" customHeight="1">
      <c r="A18" s="64">
        <v>5</v>
      </c>
      <c r="B18" s="4" t="s">
        <v>76</v>
      </c>
      <c r="E18" s="36">
        <v>14</v>
      </c>
      <c r="F18" s="36"/>
      <c r="G18" s="68">
        <v>14</v>
      </c>
      <c r="H18" s="63"/>
    </row>
    <row r="19" spans="1:8" ht="8.25" customHeight="1">
      <c r="A19" s="64"/>
      <c r="E19" s="36"/>
      <c r="F19" s="36"/>
      <c r="G19" s="68"/>
      <c r="H19" s="63"/>
    </row>
    <row r="20" spans="1:7" ht="12">
      <c r="A20" s="64">
        <v>6</v>
      </c>
      <c r="B20" s="4" t="s">
        <v>77</v>
      </c>
      <c r="E20" s="36"/>
      <c r="F20" s="36"/>
      <c r="G20" s="68"/>
    </row>
    <row r="21" spans="1:7" ht="12">
      <c r="A21" s="64"/>
      <c r="C21" s="69" t="s">
        <v>78</v>
      </c>
      <c r="D21" s="69"/>
      <c r="E21" s="70">
        <v>215</v>
      </c>
      <c r="F21" s="36"/>
      <c r="G21" s="71">
        <v>221</v>
      </c>
    </row>
    <row r="22" spans="1:7" ht="12">
      <c r="A22" s="64"/>
      <c r="C22" s="69" t="s">
        <v>79</v>
      </c>
      <c r="D22" s="69"/>
      <c r="E22" s="72">
        <v>72148</v>
      </c>
      <c r="F22" s="36"/>
      <c r="G22" s="73">
        <v>57924</v>
      </c>
    </row>
    <row r="23" spans="1:7" ht="12">
      <c r="A23" s="64"/>
      <c r="C23" s="69" t="s">
        <v>80</v>
      </c>
      <c r="D23" s="69"/>
      <c r="E23" s="72">
        <f>54502-8</f>
        <v>54494</v>
      </c>
      <c r="F23" s="36"/>
      <c r="G23" s="73">
        <v>52544</v>
      </c>
    </row>
    <row r="24" spans="1:7" ht="12">
      <c r="A24" s="64"/>
      <c r="C24" s="69" t="s">
        <v>81</v>
      </c>
      <c r="D24" s="69"/>
      <c r="E24" s="72">
        <v>13177</v>
      </c>
      <c r="F24" s="36"/>
      <c r="G24" s="73">
        <v>7379</v>
      </c>
    </row>
    <row r="25" spans="1:7" ht="12">
      <c r="A25" s="64"/>
      <c r="C25" s="74" t="s">
        <v>82</v>
      </c>
      <c r="D25" s="74"/>
      <c r="E25" s="75">
        <v>427</v>
      </c>
      <c r="F25" s="76"/>
      <c r="G25" s="77">
        <v>108</v>
      </c>
    </row>
    <row r="26" spans="1:7" ht="12">
      <c r="A26" s="64"/>
      <c r="C26" s="69" t="s">
        <v>83</v>
      </c>
      <c r="D26" s="69"/>
      <c r="E26" s="72">
        <v>8</v>
      </c>
      <c r="F26" s="36"/>
      <c r="G26" s="73">
        <v>8</v>
      </c>
    </row>
    <row r="27" spans="1:7" ht="12">
      <c r="A27" s="64"/>
      <c r="C27" s="69" t="s">
        <v>84</v>
      </c>
      <c r="D27" s="69"/>
      <c r="E27" s="72">
        <v>474</v>
      </c>
      <c r="F27" s="36"/>
      <c r="G27" s="73">
        <v>644</v>
      </c>
    </row>
    <row r="28" spans="1:7" ht="12">
      <c r="A28" s="64"/>
      <c r="C28" s="69" t="s">
        <v>85</v>
      </c>
      <c r="D28" s="69"/>
      <c r="E28" s="72">
        <v>2500</v>
      </c>
      <c r="F28" s="36"/>
      <c r="G28" s="73">
        <v>1603</v>
      </c>
    </row>
    <row r="29" spans="1:7" ht="12">
      <c r="A29" s="64"/>
      <c r="E29" s="78">
        <f>SUM(E21:E28)</f>
        <v>143443</v>
      </c>
      <c r="F29" s="36"/>
      <c r="G29" s="78">
        <f>SUM(G21:G28)</f>
        <v>120431</v>
      </c>
    </row>
    <row r="30" spans="1:7" ht="8.25" customHeight="1">
      <c r="A30" s="64"/>
      <c r="C30" s="69"/>
      <c r="D30" s="69"/>
      <c r="E30" s="36"/>
      <c r="F30" s="36"/>
      <c r="G30" s="68"/>
    </row>
    <row r="31" spans="1:7" ht="12">
      <c r="A31" s="64">
        <v>7</v>
      </c>
      <c r="B31" s="4" t="s">
        <v>86</v>
      </c>
      <c r="E31" s="36"/>
      <c r="F31" s="36"/>
      <c r="G31" s="68"/>
    </row>
    <row r="32" spans="1:7" ht="12">
      <c r="A32" s="64"/>
      <c r="C32" s="69" t="s">
        <v>87</v>
      </c>
      <c r="D32" s="69"/>
      <c r="E32" s="70">
        <f>17629-64</f>
        <v>17565</v>
      </c>
      <c r="F32" s="79"/>
      <c r="G32" s="71">
        <v>18634</v>
      </c>
    </row>
    <row r="33" spans="1:8" ht="12">
      <c r="A33" s="64"/>
      <c r="C33" s="74" t="s">
        <v>88</v>
      </c>
      <c r="D33" s="74"/>
      <c r="E33" s="75">
        <v>4836</v>
      </c>
      <c r="F33" s="76"/>
      <c r="G33" s="77">
        <v>7887</v>
      </c>
      <c r="H33" s="69"/>
    </row>
    <row r="34" spans="1:7" ht="12">
      <c r="A34" s="64"/>
      <c r="C34" s="69" t="s">
        <v>89</v>
      </c>
      <c r="D34" s="69"/>
      <c r="E34" s="72">
        <v>585</v>
      </c>
      <c r="F34" s="36"/>
      <c r="G34" s="73">
        <v>515</v>
      </c>
    </row>
    <row r="35" spans="1:7" ht="12">
      <c r="A35" s="64"/>
      <c r="C35" s="69" t="s">
        <v>90</v>
      </c>
      <c r="D35" s="69"/>
      <c r="E35" s="72">
        <f>2312-250</f>
        <v>2062</v>
      </c>
      <c r="F35" s="36"/>
      <c r="G35" s="73">
        <v>6410</v>
      </c>
    </row>
    <row r="36" spans="1:7" ht="12">
      <c r="A36" s="64"/>
      <c r="C36" s="69" t="s">
        <v>91</v>
      </c>
      <c r="D36" s="69"/>
      <c r="E36" s="72">
        <v>64</v>
      </c>
      <c r="F36" s="36"/>
      <c r="G36" s="73">
        <v>64</v>
      </c>
    </row>
    <row r="37" spans="1:7" ht="12">
      <c r="A37" s="64"/>
      <c r="C37" s="80" t="s">
        <v>92</v>
      </c>
      <c r="D37" s="80"/>
      <c r="E37" s="72">
        <v>35738</v>
      </c>
      <c r="F37" s="36"/>
      <c r="G37" s="73">
        <v>33339</v>
      </c>
    </row>
    <row r="38" spans="1:7" ht="12">
      <c r="A38" s="64"/>
      <c r="C38" s="80" t="s">
        <v>93</v>
      </c>
      <c r="D38" s="80"/>
      <c r="E38" s="72">
        <v>3777</v>
      </c>
      <c r="F38" s="36"/>
      <c r="G38" s="73">
        <v>4788</v>
      </c>
    </row>
    <row r="39" spans="1:7" ht="12">
      <c r="A39" s="64"/>
      <c r="C39" s="80" t="s">
        <v>94</v>
      </c>
      <c r="D39" s="80"/>
      <c r="E39" s="81">
        <v>0</v>
      </c>
      <c r="F39" s="36"/>
      <c r="G39" s="82">
        <v>5018</v>
      </c>
    </row>
    <row r="40" spans="1:7" ht="12">
      <c r="A40" s="64"/>
      <c r="C40" s="80"/>
      <c r="D40" s="80"/>
      <c r="E40" s="83">
        <f>SUM(E32:E39)</f>
        <v>64627</v>
      </c>
      <c r="F40" s="36"/>
      <c r="G40" s="83">
        <f>SUM(G32:G39)</f>
        <v>76655</v>
      </c>
    </row>
    <row r="41" spans="1:7" ht="6" customHeight="1">
      <c r="A41" s="64"/>
      <c r="C41" s="80"/>
      <c r="D41" s="80"/>
      <c r="E41" s="36"/>
      <c r="F41" s="36"/>
      <c r="G41" s="68"/>
    </row>
    <row r="42" spans="1:7" ht="12">
      <c r="A42" s="64">
        <v>8</v>
      </c>
      <c r="B42" s="4" t="s">
        <v>95</v>
      </c>
      <c r="C42" s="84"/>
      <c r="D42" s="84"/>
      <c r="E42" s="85">
        <f>+E29-E40</f>
        <v>78816</v>
      </c>
      <c r="F42" s="86"/>
      <c r="G42" s="85">
        <f>+G29-G40</f>
        <v>43776</v>
      </c>
    </row>
    <row r="43" spans="1:7" ht="6" customHeight="1">
      <c r="A43" s="64"/>
      <c r="C43" s="84"/>
      <c r="D43" s="84"/>
      <c r="E43" s="86"/>
      <c r="F43" s="36"/>
      <c r="G43" s="85"/>
    </row>
    <row r="44" spans="1:7" ht="12">
      <c r="A44" s="64"/>
      <c r="C44" s="80" t="s">
        <v>96</v>
      </c>
      <c r="D44" s="80"/>
      <c r="E44" s="87">
        <v>0</v>
      </c>
      <c r="F44" s="36"/>
      <c r="G44" s="88">
        <v>287</v>
      </c>
    </row>
    <row r="45" spans="1:8" ht="14.25" customHeight="1" thickBot="1">
      <c r="A45" s="64"/>
      <c r="C45" s="84"/>
      <c r="D45" s="84"/>
      <c r="E45" s="89">
        <f>+E42+E10+E12+E14+E16+E18+E44</f>
        <v>132429</v>
      </c>
      <c r="F45" s="79"/>
      <c r="G45" s="90">
        <f>+G42+G10+G12+G14+G16+G18+G44</f>
        <v>94120</v>
      </c>
      <c r="H45" s="63"/>
    </row>
    <row r="46" spans="1:7" ht="12.75" thickTop="1">
      <c r="A46" s="64"/>
      <c r="C46" s="84"/>
      <c r="D46" s="84"/>
      <c r="E46" s="36"/>
      <c r="F46" s="36"/>
      <c r="G46" s="68"/>
    </row>
    <row r="47" spans="1:7" ht="12">
      <c r="A47" s="64">
        <v>9</v>
      </c>
      <c r="B47" s="4" t="s">
        <v>97</v>
      </c>
      <c r="C47" s="84"/>
      <c r="D47" s="84"/>
      <c r="E47" s="36"/>
      <c r="F47" s="36"/>
      <c r="G47" s="68"/>
    </row>
    <row r="48" spans="1:7" ht="12">
      <c r="A48" s="64"/>
      <c r="B48" s="4" t="s">
        <v>98</v>
      </c>
      <c r="C48" s="84"/>
      <c r="D48" s="84"/>
      <c r="E48" s="36">
        <v>87720</v>
      </c>
      <c r="F48" s="36"/>
      <c r="G48" s="68">
        <v>40474</v>
      </c>
    </row>
    <row r="49" spans="1:7" ht="12">
      <c r="A49" s="64"/>
      <c r="B49" s="4" t="s">
        <v>99</v>
      </c>
      <c r="C49" s="84"/>
      <c r="D49" s="84"/>
      <c r="E49" s="36"/>
      <c r="F49" s="36"/>
      <c r="G49" s="68"/>
    </row>
    <row r="50" spans="1:7" ht="12">
      <c r="A50" s="64"/>
      <c r="C50" s="69" t="s">
        <v>100</v>
      </c>
      <c r="D50" s="69"/>
      <c r="E50" s="36">
        <v>14316</v>
      </c>
      <c r="F50" s="36"/>
      <c r="G50" s="68">
        <v>2658</v>
      </c>
    </row>
    <row r="51" spans="1:7" ht="12">
      <c r="A51" s="64"/>
      <c r="C51" s="69" t="s">
        <v>101</v>
      </c>
      <c r="D51" s="69"/>
      <c r="E51" s="79">
        <f>42475+3126-25116</f>
        <v>20485</v>
      </c>
      <c r="F51" s="79"/>
      <c r="G51" s="91">
        <v>42475</v>
      </c>
    </row>
    <row r="52" spans="1:7" ht="12">
      <c r="A52" s="64"/>
      <c r="C52" s="69" t="s">
        <v>102</v>
      </c>
      <c r="D52" s="69"/>
      <c r="E52" s="79">
        <v>2595</v>
      </c>
      <c r="F52" s="79"/>
      <c r="G52" s="91">
        <v>2595</v>
      </c>
    </row>
    <row r="53" spans="1:8" ht="7.5" customHeight="1">
      <c r="A53" s="64"/>
      <c r="C53" s="69"/>
      <c r="D53" s="69"/>
      <c r="E53" s="34"/>
      <c r="F53" s="36"/>
      <c r="G53" s="37"/>
      <c r="H53" s="92"/>
    </row>
    <row r="54" spans="1:7" ht="12">
      <c r="A54" s="64"/>
      <c r="C54" s="69"/>
      <c r="D54" s="69"/>
      <c r="E54" s="93">
        <f>SUM(E48:E53)</f>
        <v>125116</v>
      </c>
      <c r="F54" s="36"/>
      <c r="G54" s="94">
        <f>SUM(G48:G53)</f>
        <v>88202</v>
      </c>
    </row>
    <row r="55" spans="1:7" ht="9" customHeight="1">
      <c r="A55" s="64"/>
      <c r="C55" s="69"/>
      <c r="D55" s="69"/>
      <c r="E55" s="95"/>
      <c r="F55" s="36"/>
      <c r="G55" s="91"/>
    </row>
    <row r="56" spans="1:7" ht="12">
      <c r="A56" s="64">
        <v>10</v>
      </c>
      <c r="B56" s="4" t="s">
        <v>103</v>
      </c>
      <c r="E56" s="36">
        <v>1626</v>
      </c>
      <c r="F56" s="36"/>
      <c r="G56" s="68">
        <v>1583</v>
      </c>
    </row>
    <row r="57" spans="1:6" ht="9" customHeight="1">
      <c r="A57" s="64"/>
      <c r="F57" s="36"/>
    </row>
    <row r="58" spans="1:7" ht="12">
      <c r="A58" s="64">
        <v>11</v>
      </c>
      <c r="B58" s="4" t="s">
        <v>104</v>
      </c>
      <c r="E58" s="36">
        <v>2183</v>
      </c>
      <c r="F58" s="36"/>
      <c r="G58" s="68">
        <v>831</v>
      </c>
    </row>
    <row r="59" spans="1:7" ht="7.5" customHeight="1">
      <c r="A59" s="64"/>
      <c r="E59" s="36"/>
      <c r="F59" s="36"/>
      <c r="G59" s="68"/>
    </row>
    <row r="60" spans="1:7" ht="12">
      <c r="A60" s="64">
        <v>12</v>
      </c>
      <c r="B60" s="4" t="s">
        <v>105</v>
      </c>
      <c r="E60" s="36">
        <v>3504</v>
      </c>
      <c r="F60" s="36"/>
      <c r="G60" s="68">
        <v>3504</v>
      </c>
    </row>
    <row r="61" spans="1:7" ht="12.75" thickBot="1">
      <c r="A61" s="64"/>
      <c r="D61" s="96"/>
      <c r="E61" s="97">
        <f>SUM(E54:E60)</f>
        <v>132429</v>
      </c>
      <c r="F61" s="36"/>
      <c r="G61" s="98">
        <f>SUM(G54:G60)</f>
        <v>94120</v>
      </c>
    </row>
    <row r="62" spans="1:7" ht="12.75" thickTop="1">
      <c r="A62" s="64"/>
      <c r="E62" s="99"/>
      <c r="F62" s="36"/>
      <c r="G62" s="100"/>
    </row>
    <row r="63" spans="1:8" ht="12">
      <c r="A63" s="64">
        <v>13</v>
      </c>
      <c r="B63" s="4" t="s">
        <v>106</v>
      </c>
      <c r="E63" s="57">
        <f>+(E54-E44-E18)/E48</f>
        <v>1.4261513907888737</v>
      </c>
      <c r="F63" s="57"/>
      <c r="G63" s="32">
        <f>+(G54-G44-G18)/G48</f>
        <v>2.1717892968325345</v>
      </c>
      <c r="H63" s="57"/>
    </row>
    <row r="64" spans="1:7" ht="12">
      <c r="A64" s="64"/>
      <c r="E64" s="36"/>
      <c r="F64" s="36"/>
      <c r="G64" s="68"/>
    </row>
    <row r="65" spans="1:7" ht="12">
      <c r="A65" s="64"/>
      <c r="E65" s="99"/>
      <c r="F65" s="36"/>
      <c r="G65" s="100"/>
    </row>
    <row r="66" spans="1:7" ht="12.75" customHeight="1">
      <c r="A66" s="64"/>
      <c r="B66" s="101"/>
      <c r="E66" s="36"/>
      <c r="F66" s="36"/>
      <c r="G66" s="68"/>
    </row>
    <row r="67" spans="1:7" ht="12">
      <c r="A67" s="64"/>
      <c r="E67" s="36"/>
      <c r="F67" s="36"/>
      <c r="G67" s="68"/>
    </row>
    <row r="68" spans="1:7" ht="12">
      <c r="A68" s="64"/>
      <c r="E68" s="36"/>
      <c r="F68" s="36"/>
      <c r="G68" s="68"/>
    </row>
    <row r="69" spans="1:7" ht="12">
      <c r="A69" s="64"/>
      <c r="E69" s="36"/>
      <c r="F69" s="36"/>
      <c r="G69" s="68"/>
    </row>
    <row r="70" spans="1:7" ht="12">
      <c r="A70" s="64"/>
      <c r="E70" s="36"/>
      <c r="F70" s="36"/>
      <c r="G70" s="68"/>
    </row>
    <row r="71" spans="1:7" ht="12">
      <c r="A71" s="64"/>
      <c r="E71" s="36"/>
      <c r="F71" s="36"/>
      <c r="G71" s="68"/>
    </row>
    <row r="72" spans="1:7" ht="12">
      <c r="A72" s="64"/>
      <c r="E72" s="36"/>
      <c r="F72" s="36"/>
      <c r="G72" s="68"/>
    </row>
    <row r="73" spans="1:7" ht="12">
      <c r="A73" s="64"/>
      <c r="E73" s="36"/>
      <c r="F73" s="36"/>
      <c r="G73" s="68"/>
    </row>
    <row r="74" spans="1:7" ht="12">
      <c r="A74" s="64"/>
      <c r="E74" s="36"/>
      <c r="F74" s="36"/>
      <c r="G74" s="68"/>
    </row>
    <row r="75" spans="1:7" ht="12">
      <c r="A75" s="64"/>
      <c r="E75" s="36"/>
      <c r="F75" s="36"/>
      <c r="G75" s="68"/>
    </row>
    <row r="76" spans="1:7" ht="12">
      <c r="A76" s="64"/>
      <c r="E76" s="36"/>
      <c r="F76" s="36"/>
      <c r="G76" s="68"/>
    </row>
    <row r="77" spans="1:7" ht="12">
      <c r="A77" s="64"/>
      <c r="E77" s="36"/>
      <c r="F77" s="36"/>
      <c r="G77" s="68"/>
    </row>
    <row r="78" spans="1:7" ht="12">
      <c r="A78" s="64"/>
      <c r="E78" s="36"/>
      <c r="F78" s="36"/>
      <c r="G78" s="68"/>
    </row>
    <row r="79" spans="1:7" ht="12">
      <c r="A79" s="64"/>
      <c r="E79" s="36"/>
      <c r="F79" s="36"/>
      <c r="G79" s="68"/>
    </row>
    <row r="80" spans="1:7" ht="12">
      <c r="A80" s="64"/>
      <c r="E80" s="36"/>
      <c r="F80" s="36"/>
      <c r="G80" s="68"/>
    </row>
    <row r="81" spans="1:7" ht="12">
      <c r="A81" s="64"/>
      <c r="E81" s="36"/>
      <c r="F81" s="36"/>
      <c r="G81" s="68"/>
    </row>
    <row r="82" spans="1:7" ht="12">
      <c r="A82" s="64"/>
      <c r="E82" s="36"/>
      <c r="F82" s="36"/>
      <c r="G82" s="68"/>
    </row>
    <row r="83" spans="1:7" ht="12">
      <c r="A83" s="64"/>
      <c r="E83" s="36"/>
      <c r="F83" s="36"/>
      <c r="G83" s="68"/>
    </row>
    <row r="84" spans="1:7" ht="12">
      <c r="A84" s="64"/>
      <c r="E84" s="36"/>
      <c r="F84" s="36"/>
      <c r="G84" s="68"/>
    </row>
    <row r="85" spans="1:7" ht="12">
      <c r="A85" s="64"/>
      <c r="E85" s="36"/>
      <c r="F85" s="36"/>
      <c r="G85" s="68"/>
    </row>
    <row r="86" spans="1:7" ht="12">
      <c r="A86" s="64"/>
      <c r="E86" s="36"/>
      <c r="F86" s="36"/>
      <c r="G86" s="68"/>
    </row>
    <row r="87" spans="1:7" ht="12">
      <c r="A87" s="64"/>
      <c r="E87" s="36"/>
      <c r="F87" s="36"/>
      <c r="G87" s="68"/>
    </row>
    <row r="88" spans="1:7" ht="12">
      <c r="A88" s="64"/>
      <c r="E88" s="36"/>
      <c r="F88" s="36"/>
      <c r="G88" s="68"/>
    </row>
    <row r="89" spans="1:7" ht="12">
      <c r="A89" s="64"/>
      <c r="E89" s="36"/>
      <c r="F89" s="36"/>
      <c r="G89" s="68"/>
    </row>
    <row r="90" spans="1:7" ht="12">
      <c r="A90" s="64"/>
      <c r="E90" s="36"/>
      <c r="F90" s="36"/>
      <c r="G90" s="68"/>
    </row>
    <row r="91" spans="1:7" ht="12">
      <c r="A91" s="64"/>
      <c r="E91" s="36"/>
      <c r="F91" s="36"/>
      <c r="G91" s="68"/>
    </row>
    <row r="92" spans="1:7" ht="12">
      <c r="A92" s="64"/>
      <c r="E92" s="36"/>
      <c r="F92" s="36"/>
      <c r="G92" s="68"/>
    </row>
    <row r="93" spans="1:7" ht="12">
      <c r="A93" s="64"/>
      <c r="E93" s="36"/>
      <c r="F93" s="36"/>
      <c r="G93" s="68"/>
    </row>
    <row r="94" spans="1:7" ht="12">
      <c r="A94" s="64"/>
      <c r="E94" s="36"/>
      <c r="F94" s="36"/>
      <c r="G94" s="68"/>
    </row>
    <row r="95" spans="1:7" ht="12">
      <c r="A95" s="64"/>
      <c r="E95" s="36"/>
      <c r="F95" s="36"/>
      <c r="G95" s="68"/>
    </row>
    <row r="96" spans="1:7" ht="12">
      <c r="A96" s="64"/>
      <c r="E96" s="36"/>
      <c r="F96" s="36"/>
      <c r="G96" s="68"/>
    </row>
    <row r="97" spans="1:7" ht="12">
      <c r="A97" s="64"/>
      <c r="E97" s="36"/>
      <c r="F97" s="36"/>
      <c r="G97" s="68"/>
    </row>
    <row r="98" spans="1:7" ht="12">
      <c r="A98" s="64"/>
      <c r="E98" s="36"/>
      <c r="F98" s="36"/>
      <c r="G98" s="68"/>
    </row>
    <row r="99" spans="1:7" ht="12">
      <c r="A99" s="64"/>
      <c r="E99" s="36"/>
      <c r="F99" s="36"/>
      <c r="G99" s="68"/>
    </row>
    <row r="100" spans="1:7" ht="12">
      <c r="A100" s="64"/>
      <c r="E100" s="36"/>
      <c r="F100" s="36"/>
      <c r="G100" s="68"/>
    </row>
    <row r="101" spans="1:7" ht="12">
      <c r="A101" s="64"/>
      <c r="E101" s="36"/>
      <c r="F101" s="36"/>
      <c r="G101" s="68"/>
    </row>
    <row r="102" spans="1:7" ht="12">
      <c r="A102" s="64"/>
      <c r="E102" s="36"/>
      <c r="F102" s="36"/>
      <c r="G102" s="68"/>
    </row>
    <row r="103" spans="1:7" ht="12">
      <c r="A103" s="64"/>
      <c r="E103" s="36"/>
      <c r="F103" s="36"/>
      <c r="G103" s="68"/>
    </row>
    <row r="104" spans="1:7" ht="12">
      <c r="A104" s="64"/>
      <c r="E104" s="36"/>
      <c r="F104" s="36"/>
      <c r="G104" s="68"/>
    </row>
    <row r="105" spans="1:7" ht="12">
      <c r="A105" s="64"/>
      <c r="E105" s="36"/>
      <c r="F105" s="36"/>
      <c r="G105" s="68"/>
    </row>
    <row r="106" spans="1:7" ht="12">
      <c r="A106" s="64"/>
      <c r="E106" s="36"/>
      <c r="F106" s="36"/>
      <c r="G106" s="68"/>
    </row>
    <row r="107" spans="1:7" ht="12">
      <c r="A107" s="64"/>
      <c r="E107" s="36"/>
      <c r="F107" s="36"/>
      <c r="G107" s="68"/>
    </row>
    <row r="108" spans="1:7" ht="12">
      <c r="A108" s="64"/>
      <c r="E108" s="36"/>
      <c r="F108" s="36"/>
      <c r="G108" s="68"/>
    </row>
    <row r="109" spans="1:7" ht="12">
      <c r="A109" s="64"/>
      <c r="E109" s="36"/>
      <c r="F109" s="36"/>
      <c r="G109" s="68"/>
    </row>
    <row r="110" spans="1:7" ht="12">
      <c r="A110" s="64"/>
      <c r="E110" s="36"/>
      <c r="F110" s="36"/>
      <c r="G110" s="68"/>
    </row>
    <row r="111" spans="1:7" ht="12">
      <c r="A111" s="64"/>
      <c r="E111" s="36"/>
      <c r="F111" s="36"/>
      <c r="G111" s="68"/>
    </row>
    <row r="112" spans="1:7" ht="12">
      <c r="A112" s="64"/>
      <c r="E112" s="36"/>
      <c r="F112" s="36"/>
      <c r="G112" s="68"/>
    </row>
    <row r="113" spans="1:7" ht="12">
      <c r="A113" s="64"/>
      <c r="E113" s="36"/>
      <c r="F113" s="36"/>
      <c r="G113" s="68"/>
    </row>
    <row r="114" spans="1:7" ht="12">
      <c r="A114" s="64"/>
      <c r="E114" s="36"/>
      <c r="F114" s="36"/>
      <c r="G114" s="68"/>
    </row>
    <row r="115" spans="1:7" ht="12">
      <c r="A115" s="64"/>
      <c r="E115" s="36"/>
      <c r="F115" s="36"/>
      <c r="G115" s="68"/>
    </row>
    <row r="116" spans="1:7" ht="12">
      <c r="A116" s="64"/>
      <c r="E116" s="36"/>
      <c r="F116" s="36"/>
      <c r="G116" s="68"/>
    </row>
    <row r="117" spans="1:7" ht="12">
      <c r="A117" s="64"/>
      <c r="E117" s="36"/>
      <c r="F117" s="36"/>
      <c r="G117" s="68"/>
    </row>
    <row r="118" spans="1:7" ht="12">
      <c r="A118" s="64"/>
      <c r="E118" s="36"/>
      <c r="F118" s="36"/>
      <c r="G118" s="68"/>
    </row>
    <row r="119" spans="1:7" ht="12">
      <c r="A119" s="64"/>
      <c r="E119" s="36"/>
      <c r="F119" s="36"/>
      <c r="G119" s="68"/>
    </row>
    <row r="120" spans="1:7" ht="12">
      <c r="A120" s="64"/>
      <c r="E120" s="36"/>
      <c r="F120" s="36"/>
      <c r="G120" s="68"/>
    </row>
    <row r="121" spans="1:7" ht="12">
      <c r="A121" s="64"/>
      <c r="E121" s="36"/>
      <c r="F121" s="36"/>
      <c r="G121" s="68"/>
    </row>
    <row r="122" spans="1:7" ht="12">
      <c r="A122" s="64"/>
      <c r="E122" s="36"/>
      <c r="F122" s="36"/>
      <c r="G122" s="68"/>
    </row>
    <row r="123" ht="12">
      <c r="A123" s="64"/>
    </row>
    <row r="124" ht="12">
      <c r="A124" s="64"/>
    </row>
    <row r="125" ht="12">
      <c r="A125" s="64"/>
    </row>
    <row r="126" ht="12">
      <c r="A126" s="64"/>
    </row>
    <row r="127" ht="12">
      <c r="A127" s="64"/>
    </row>
    <row r="128" ht="12">
      <c r="A128" s="64"/>
    </row>
    <row r="129" ht="12">
      <c r="A129" s="64"/>
    </row>
    <row r="130" ht="12">
      <c r="A130" s="64"/>
    </row>
    <row r="131" ht="12">
      <c r="A131" s="64"/>
    </row>
    <row r="132" ht="12">
      <c r="A132" s="64"/>
    </row>
    <row r="133" ht="12">
      <c r="A133" s="64"/>
    </row>
    <row r="134" ht="12">
      <c r="A134" s="64"/>
    </row>
    <row r="135" ht="12">
      <c r="A135" s="6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PLB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PLB Engineering Berhad</cp:lastModifiedBy>
  <dcterms:created xsi:type="dcterms:W3CDTF">2001-04-27T02:38:18Z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