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335" activeTab="2"/>
  </bookViews>
  <sheets>
    <sheet name="CIS" sheetId="1" r:id="rId1"/>
    <sheet name="BSheet" sheetId="2" r:id="rId2"/>
    <sheet name="Cashflow" sheetId="3" r:id="rId3"/>
    <sheet name="Equity" sheetId="4" r:id="rId4"/>
  </sheets>
  <definedNames>
    <definedName name="_xlnm.Print_Area" localSheetId="1">'BSheet'!$A$1:$H$54</definedName>
    <definedName name="_xlnm.Print_Area" localSheetId="2">'Cashflow'!$A$1:$G$138</definedName>
    <definedName name="_xlnm.Print_Area" localSheetId="0">'CIS'!$A$1:$H$44</definedName>
    <definedName name="_xlnm.Print_Area" localSheetId="3">'Equity'!$A$1:$L$75</definedName>
    <definedName name="_xlnm.Print_Titles" localSheetId="2">'Cashflow'!$1:$10</definedName>
  </definedNames>
  <calcPr fullCalcOnLoad="1"/>
</workbook>
</file>

<file path=xl/comments2.xml><?xml version="1.0" encoding="utf-8"?>
<comments xmlns="http://schemas.openxmlformats.org/spreadsheetml/2006/main">
  <authors>
    <author>Robert Choo</author>
  </authors>
  <commentList>
    <comment ref="E50" authorId="0">
      <text>
        <r>
          <rPr>
            <b/>
            <sz val="8"/>
            <rFont val="Tahoma"/>
            <family val="0"/>
          </rPr>
          <t>Robert Choo:</t>
        </r>
        <r>
          <rPr>
            <sz val="8"/>
            <rFont val="Tahoma"/>
            <family val="0"/>
          </rPr>
          <t xml:space="preserve">
changed  from equity + mi / share
</t>
        </r>
      </text>
    </comment>
  </commentList>
</comments>
</file>

<file path=xl/sharedStrings.xml><?xml version="1.0" encoding="utf-8"?>
<sst xmlns="http://schemas.openxmlformats.org/spreadsheetml/2006/main" count="250" uniqueCount="145">
  <si>
    <t xml:space="preserve"> </t>
  </si>
  <si>
    <t>RM ' 000</t>
  </si>
  <si>
    <t>Revenue</t>
  </si>
  <si>
    <t>Other operating income</t>
  </si>
  <si>
    <t>Interest expense</t>
  </si>
  <si>
    <t>Interest income</t>
  </si>
  <si>
    <t>Tax expense</t>
  </si>
  <si>
    <t>Minority interests</t>
  </si>
  <si>
    <t>Dividend per share (sen)</t>
  </si>
  <si>
    <t>OCI BERHAD (Company No.: 95161-H)</t>
  </si>
  <si>
    <t xml:space="preserve">QUARTERLY REPORT ON CONSOLIDATED RESULTS </t>
  </si>
  <si>
    <t xml:space="preserve">As At </t>
  </si>
  <si>
    <t>PROPERTY, PLANT AND EQUIPMENT</t>
  </si>
  <si>
    <t>CURRENT ASSETS</t>
  </si>
  <si>
    <t>Inventories</t>
  </si>
  <si>
    <t>Receivables</t>
  </si>
  <si>
    <t>Tax recoverable</t>
  </si>
  <si>
    <t>Deposits with licensed banks</t>
  </si>
  <si>
    <t>Cash and bank balances</t>
  </si>
  <si>
    <t>CURRENT LIABILITIES</t>
  </si>
  <si>
    <t>Payables</t>
  </si>
  <si>
    <t>Taxation</t>
  </si>
  <si>
    <t>SHARE CAPITAL</t>
  </si>
  <si>
    <t>RESERVES</t>
  </si>
  <si>
    <t>Share Premium</t>
  </si>
  <si>
    <t>Exchange fluctuation reserve</t>
  </si>
  <si>
    <t>MINORITY INTERESTS</t>
  </si>
  <si>
    <t>LONG TERM BORROWINGS</t>
  </si>
  <si>
    <t>DEFERRED TAXATION</t>
  </si>
  <si>
    <t>- Diluted</t>
  </si>
  <si>
    <t>- Basic</t>
  </si>
  <si>
    <t>CONDENSED CONSOLIDATED BALANCE SHEET</t>
  </si>
  <si>
    <t>CASH FLOWS FROM OPERATING ACTIVITIES</t>
  </si>
  <si>
    <t>Adjustments for :</t>
  </si>
  <si>
    <t>Depreciation of property, plant and equipment</t>
  </si>
  <si>
    <t>Changes in working capital :</t>
  </si>
  <si>
    <t xml:space="preserve">Debtors </t>
  </si>
  <si>
    <t>Creditors</t>
  </si>
  <si>
    <t>Interest paid</t>
  </si>
  <si>
    <t>CASH FLOWS FROM INVESTING ACTIVITIES</t>
  </si>
  <si>
    <t>Purchase of property, plant and equipment</t>
  </si>
  <si>
    <t>Proceeds from disposal of property, plant and equipment</t>
  </si>
  <si>
    <t>Interest received</t>
  </si>
  <si>
    <t>CASH FLOWS FROM FINANCING ACTIVITIES</t>
  </si>
  <si>
    <t>Payment of hire purchase creditors</t>
  </si>
  <si>
    <t>Property, plant and equipment refinancing through</t>
  </si>
  <si>
    <t>hire purchase and long term creditors</t>
  </si>
  <si>
    <t>Repayment of term loan</t>
  </si>
  <si>
    <t xml:space="preserve">Subscription of shares by minority shareholders </t>
  </si>
  <si>
    <t>in subsidiary company</t>
  </si>
  <si>
    <t>Dividends paid</t>
  </si>
  <si>
    <t>CONDENSED CONSOLIDATED CASH FLOW STATEMENT</t>
  </si>
  <si>
    <t>RM'000</t>
  </si>
  <si>
    <t>CONDENSED CONSOLIDATED STATEMENT OF CHANGES IN EQUITY</t>
  </si>
  <si>
    <t>Share Capital</t>
  </si>
  <si>
    <t>Distributable</t>
  </si>
  <si>
    <t>Total</t>
  </si>
  <si>
    <t>Dividend</t>
  </si>
  <si>
    <t>Revaluation</t>
  </si>
  <si>
    <t>Reserve</t>
  </si>
  <si>
    <t xml:space="preserve">Exchange </t>
  </si>
  <si>
    <t xml:space="preserve">Fluctuation </t>
  </si>
  <si>
    <t>Translation exchange differences</t>
  </si>
  <si>
    <t>Bankers' acceptances, trust receipts and letter of credits</t>
  </si>
  <si>
    <t>CASH AND CASH EQUIVALENTS AT BEGINNING OF YEAR</t>
  </si>
  <si>
    <t xml:space="preserve">The Condensed Consolidated Income Statement should be read in conjunction with the Annual   </t>
  </si>
  <si>
    <t xml:space="preserve">The Condensed Consolidated Balance Sheet Statement should be read in conjunction with the Annual   </t>
  </si>
  <si>
    <t>Drawdown of term loan</t>
  </si>
  <si>
    <t>Proceeds from divestment of investment in subsidiary</t>
  </si>
  <si>
    <t>Bad debts written off</t>
  </si>
  <si>
    <t xml:space="preserve">Negative </t>
  </si>
  <si>
    <t>Goodwill</t>
  </si>
  <si>
    <t>&lt;-------------------------Non-Distributable -----------------------&gt;</t>
  </si>
  <si>
    <t>Provision for doubtful debts</t>
  </si>
  <si>
    <t>Fixed deposits released / (held) as security</t>
  </si>
  <si>
    <t>DEFERRED TAX ASSETS</t>
  </si>
  <si>
    <t>Provision for diminution in value of investment</t>
  </si>
  <si>
    <t>&lt;---------------------------------Non-Distributable ----------------------------------&gt;</t>
  </si>
  <si>
    <t>Other</t>
  </si>
  <si>
    <t>Gain on disposal of property, plant &amp; equipment</t>
  </si>
  <si>
    <t>NET DECREASE IN CASH AND CASH EQUIVALENTS</t>
  </si>
  <si>
    <t>At 1 July 2005</t>
  </si>
  <si>
    <t>At 1 July 2004</t>
  </si>
  <si>
    <t>N/A</t>
  </si>
  <si>
    <t xml:space="preserve">EFFECTS OF EXCHANGE RATE CHANGES ON CHANGES  </t>
  </si>
  <si>
    <t>ON CASH AND CASH EQUIVALENTS</t>
  </si>
  <si>
    <t>~ 4 ~</t>
  </si>
  <si>
    <t>~ 5 ~</t>
  </si>
  <si>
    <t>(Loss)/profit from operations</t>
  </si>
  <si>
    <t>Net loss for the year</t>
  </si>
  <si>
    <t xml:space="preserve">Accumulated </t>
  </si>
  <si>
    <t>Loss</t>
  </si>
  <si>
    <t>Unclaimed dividend remitted to Registrar of Unclaimed Monies</t>
  </si>
  <si>
    <t xml:space="preserve">CASH AND CASH EQUIVALENTS AT END OF YEAR </t>
  </si>
  <si>
    <t>FOR THE FOURTH FINANCIAL QUARTER ENDED 30 JUNE 2006</t>
  </si>
  <si>
    <t>FOR THE FOURTH FINANCIAL QUARTER ENDED 30 JUNE 2005</t>
  </si>
  <si>
    <t>At 30 June 2005</t>
  </si>
  <si>
    <t>At 30 June 2006</t>
  </si>
  <si>
    <t>Transfer to other reserve</t>
  </si>
  <si>
    <t>Impairment loss of investment</t>
  </si>
  <si>
    <t>Amortisation of intangible assets</t>
  </si>
  <si>
    <t>Loss on divestment of a subsidiary</t>
  </si>
  <si>
    <t>Ended 30 June</t>
  </si>
  <si>
    <t>2006</t>
  </si>
  <si>
    <t>Fourth Quarter</t>
  </si>
  <si>
    <t>2005</t>
  </si>
  <si>
    <t>Cumulative Quarter</t>
  </si>
  <si>
    <t>30 June 2006</t>
  </si>
  <si>
    <t>30 June 2005</t>
  </si>
  <si>
    <t xml:space="preserve">The Condensed Consolidated Cash Flow should be read in conjunction with the Annual   </t>
  </si>
  <si>
    <t>Retained Profit/</t>
  </si>
  <si>
    <t>(Accumulated Loss)</t>
  </si>
  <si>
    <t>Translations exchange differences</t>
  </si>
  <si>
    <t>Operating expenses</t>
  </si>
  <si>
    <t>Loss before taxation</t>
  </si>
  <si>
    <t>Loss after taxation</t>
  </si>
  <si>
    <t>Net loss for the period/year</t>
  </si>
  <si>
    <t>Loss per share (sen) :</t>
  </si>
  <si>
    <t>CONDENSED CONSOLIDATED INCOME STATEMENT</t>
  </si>
  <si>
    <t>INTANGIBLE ASSETS</t>
  </si>
  <si>
    <t>Short term borrowings</t>
  </si>
  <si>
    <t>NET CURRENT (LIABILITIES)/ASSETS</t>
  </si>
  <si>
    <t>Share premium</t>
  </si>
  <si>
    <t>Revaluation reserve</t>
  </si>
  <si>
    <t>Accumulated losses</t>
  </si>
  <si>
    <t>Other reserve</t>
  </si>
  <si>
    <t>Negative goodwill</t>
  </si>
  <si>
    <t>12 MONTHS ENDED</t>
  </si>
  <si>
    <t>30 JUNE</t>
  </si>
  <si>
    <t>Write back of doubtful debts</t>
  </si>
  <si>
    <t>Operating profit before working capital changes</t>
  </si>
  <si>
    <t>Cash generated from operations</t>
  </si>
  <si>
    <t>Income taxes paid</t>
  </si>
  <si>
    <t>Net cash generated from operating activities</t>
  </si>
  <si>
    <t>Net cash from/(used in) investing activities</t>
  </si>
  <si>
    <t>Net cash (used in) from financing activities</t>
  </si>
  <si>
    <t>Financial Report for the year ended 30 June 2005.</t>
  </si>
  <si>
    <t xml:space="preserve">The Condensed Consolidated Statement of Changes in Equity should be read in conjunction with the Annual Financial Report for the year ended 30 June 2005.   </t>
  </si>
  <si>
    <t xml:space="preserve">Net assets per share </t>
  </si>
  <si>
    <t xml:space="preserve">Realisation of reserve upon divestment </t>
  </si>
  <si>
    <t>of a subsidiary</t>
  </si>
  <si>
    <t>Stock provision and written-off</t>
  </si>
  <si>
    <t>~  3  ~</t>
  </si>
  <si>
    <r>
      <t xml:space="preserve">~ </t>
    </r>
    <r>
      <rPr>
        <sz val="11"/>
        <rFont val="Times New Roman"/>
        <family val="1"/>
      </rPr>
      <t xml:space="preserve"> 4</t>
    </r>
    <r>
      <rPr>
        <b/>
        <sz val="14"/>
        <rFont val="Times New Roman"/>
        <family val="1"/>
      </rPr>
      <t xml:space="preserve">  ~</t>
    </r>
  </si>
  <si>
    <r>
      <t>~  5</t>
    </r>
    <r>
      <rPr>
        <b/>
        <sz val="14"/>
        <rFont val="Times New Roman"/>
        <family val="1"/>
      </rPr>
      <t xml:space="preserve">  ~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</si>
</sst>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0.000"/>
    <numFmt numFmtId="168" formatCode="_(* #,##0.000_);_(* \(#,##0.000\);_(* &quot;-&quot;??_);_(@_)"/>
    <numFmt numFmtId="169" formatCode="_(* #,##0.0000_);_(* \(#,##0.0000\);_(* &quot;-&quot;??_);_(@_)"/>
    <numFmt numFmtId="170" formatCode="_(* #,##0.000_);_(* \(#,##0.000\);_(* &quot;-&quot;???_);_(@_)"/>
    <numFmt numFmtId="171" formatCode="_(* #,##0.0_);_(* \(#,##0.0\);_(* &quot;-&quot;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0.000000000"/>
    <numFmt numFmtId="178" formatCode="0.0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_(* #,##0.0000_);_(* \(#,##0.0000\);_(* &quot;-&quot;????_);_(@_)"/>
  </numFmts>
  <fonts count="20">
    <font>
      <sz val="10"/>
      <name val="Arial"/>
      <family val="0"/>
    </font>
    <font>
      <b/>
      <sz val="11"/>
      <name val="Times New Roman"/>
      <family val="1"/>
    </font>
    <font>
      <sz val="11"/>
      <name val="Arial"/>
      <family val="0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0.5"/>
      <name val="Times New Roman"/>
      <family val="1"/>
    </font>
    <font>
      <b/>
      <u val="single"/>
      <sz val="10.5"/>
      <name val="Times New Roman"/>
      <family val="1"/>
    </font>
    <font>
      <sz val="10.5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1"/>
      <color indexed="10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1"/>
      <color indexed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164" fontId="1" fillId="0" borderId="0" xfId="15" applyNumberFormat="1" applyFont="1" applyAlignment="1">
      <alignment horizontal="centerContinuous"/>
    </xf>
    <xf numFmtId="164" fontId="1" fillId="0" borderId="0" xfId="15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15" applyNumberFormat="1" applyFont="1" applyAlignment="1">
      <alignment/>
    </xf>
    <xf numFmtId="0" fontId="1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3" fillId="0" borderId="1" xfId="15" applyNumberFormat="1" applyFont="1" applyBorder="1" applyAlignment="1">
      <alignment/>
    </xf>
    <xf numFmtId="164" fontId="3" fillId="0" borderId="0" xfId="15" applyNumberFormat="1" applyFont="1" applyBorder="1" applyAlignment="1">
      <alignment/>
    </xf>
    <xf numFmtId="43" fontId="3" fillId="0" borderId="0" xfId="15" applyFont="1" applyAlignment="1">
      <alignment/>
    </xf>
    <xf numFmtId="164" fontId="3" fillId="0" borderId="0" xfId="15" applyNumberFormat="1" applyFont="1" applyAlignment="1">
      <alignment horizontal="centerContinuous"/>
    </xf>
    <xf numFmtId="164" fontId="3" fillId="0" borderId="0" xfId="15" applyNumberFormat="1" applyFont="1" applyAlignment="1">
      <alignment horizontal="center"/>
    </xf>
    <xf numFmtId="0" fontId="3" fillId="0" borderId="0" xfId="15" applyNumberFormat="1" applyFont="1" applyAlignment="1">
      <alignment/>
    </xf>
    <xf numFmtId="164" fontId="3" fillId="0" borderId="0" xfId="15" applyNumberFormat="1" applyFont="1" applyBorder="1" applyAlignment="1">
      <alignment horizontal="center"/>
    </xf>
    <xf numFmtId="164" fontId="3" fillId="0" borderId="0" xfId="15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 quotePrefix="1">
      <alignment horizontal="left"/>
    </xf>
    <xf numFmtId="43" fontId="3" fillId="0" borderId="0" xfId="15" applyFont="1" applyBorder="1" applyAlignment="1">
      <alignment horizontal="center"/>
    </xf>
    <xf numFmtId="43" fontId="3" fillId="0" borderId="0" xfId="15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1" fillId="0" borderId="0" xfId="0" applyFont="1" applyAlignment="1" quotePrefix="1">
      <alignment horizontal="centerContinuous"/>
    </xf>
    <xf numFmtId="164" fontId="1" fillId="0" borderId="0" xfId="15" applyNumberFormat="1" applyFont="1" applyAlignment="1">
      <alignment horizontal="center"/>
    </xf>
    <xf numFmtId="0" fontId="1" fillId="0" borderId="0" xfId="15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64" fontId="3" fillId="0" borderId="2" xfId="15" applyNumberFormat="1" applyFont="1" applyBorder="1" applyAlignment="1">
      <alignment horizontal="center"/>
    </xf>
    <xf numFmtId="0" fontId="3" fillId="0" borderId="0" xfId="0" applyFont="1" applyAlignment="1" quotePrefix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164" fontId="5" fillId="0" borderId="0" xfId="15" applyNumberFormat="1" applyFont="1" applyAlignment="1">
      <alignment horizontal="center"/>
    </xf>
    <xf numFmtId="0" fontId="7" fillId="0" borderId="0" xfId="0" applyFont="1" applyAlignment="1">
      <alignment/>
    </xf>
    <xf numFmtId="164" fontId="7" fillId="0" borderId="0" xfId="15" applyNumberFormat="1" applyFont="1" applyAlignment="1">
      <alignment/>
    </xf>
    <xf numFmtId="164" fontId="7" fillId="0" borderId="2" xfId="15" applyNumberFormat="1" applyFont="1" applyBorder="1" applyAlignment="1">
      <alignment/>
    </xf>
    <xf numFmtId="164" fontId="7" fillId="0" borderId="3" xfId="15" applyNumberFormat="1" applyFont="1" applyBorder="1" applyAlignment="1">
      <alignment/>
    </xf>
    <xf numFmtId="164" fontId="7" fillId="0" borderId="4" xfId="15" applyNumberFormat="1" applyFont="1" applyBorder="1" applyAlignment="1">
      <alignment/>
    </xf>
    <xf numFmtId="164" fontId="7" fillId="0" borderId="5" xfId="15" applyNumberFormat="1" applyFont="1" applyBorder="1" applyAlignment="1">
      <alignment/>
    </xf>
    <xf numFmtId="164" fontId="7" fillId="0" borderId="0" xfId="15" applyNumberFormat="1" applyFont="1" applyBorder="1" applyAlignment="1">
      <alignment/>
    </xf>
    <xf numFmtId="164" fontId="5" fillId="0" borderId="0" xfId="15" applyNumberFormat="1" applyFont="1" applyAlignment="1">
      <alignment/>
    </xf>
    <xf numFmtId="164" fontId="5" fillId="0" borderId="1" xfId="15" applyNumberFormat="1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164" fontId="3" fillId="0" borderId="0" xfId="15" applyNumberFormat="1" applyFont="1" applyBorder="1" applyAlignment="1">
      <alignment horizontal="right"/>
    </xf>
    <xf numFmtId="164" fontId="2" fillId="0" borderId="0" xfId="0" applyNumberFormat="1" applyFont="1" applyAlignment="1">
      <alignment/>
    </xf>
    <xf numFmtId="0" fontId="9" fillId="0" borderId="0" xfId="0" applyFont="1" applyAlignment="1">
      <alignment/>
    </xf>
    <xf numFmtId="43" fontId="2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64" fontId="2" fillId="0" borderId="0" xfId="15" applyNumberFormat="1" applyFont="1" applyAlignment="1">
      <alignment/>
    </xf>
    <xf numFmtId="0" fontId="2" fillId="2" borderId="0" xfId="0" applyFont="1" applyFill="1" applyAlignment="1">
      <alignment/>
    </xf>
    <xf numFmtId="164" fontId="2" fillId="2" borderId="0" xfId="0" applyNumberFormat="1" applyFont="1" applyFill="1" applyAlignment="1">
      <alignment/>
    </xf>
    <xf numFmtId="0" fontId="3" fillId="0" borderId="0" xfId="0" applyFont="1" applyAlignment="1">
      <alignment horizontal="left"/>
    </xf>
    <xf numFmtId="164" fontId="14" fillId="0" borderId="0" xfId="15" applyNumberFormat="1" applyFont="1" applyAlignment="1">
      <alignment horizontal="centerContinuous"/>
    </xf>
    <xf numFmtId="164" fontId="14" fillId="0" borderId="0" xfId="15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164" fontId="15" fillId="0" borderId="0" xfId="15" applyNumberFormat="1" applyFont="1" applyAlignment="1">
      <alignment/>
    </xf>
    <xf numFmtId="164" fontId="15" fillId="0" borderId="6" xfId="15" applyNumberFormat="1" applyFont="1" applyBorder="1" applyAlignment="1">
      <alignment/>
    </xf>
    <xf numFmtId="164" fontId="15" fillId="0" borderId="1" xfId="15" applyNumberFormat="1" applyFont="1" applyBorder="1" applyAlignment="1">
      <alignment/>
    </xf>
    <xf numFmtId="164" fontId="15" fillId="0" borderId="2" xfId="15" applyNumberFormat="1" applyFont="1" applyBorder="1" applyAlignment="1">
      <alignment/>
    </xf>
    <xf numFmtId="164" fontId="15" fillId="0" borderId="0" xfId="15" applyNumberFormat="1" applyFont="1" applyBorder="1" applyAlignment="1">
      <alignment/>
    </xf>
    <xf numFmtId="14" fontId="1" fillId="0" borderId="0" xfId="0" applyNumberFormat="1" applyFont="1" applyAlignment="1" quotePrefix="1">
      <alignment horizontal="center"/>
    </xf>
    <xf numFmtId="164" fontId="3" fillId="0" borderId="6" xfId="15" applyNumberFormat="1" applyFont="1" applyBorder="1" applyAlignment="1">
      <alignment/>
    </xf>
    <xf numFmtId="164" fontId="3" fillId="0" borderId="2" xfId="15" applyNumberFormat="1" applyFont="1" applyBorder="1" applyAlignment="1">
      <alignment/>
    </xf>
    <xf numFmtId="0" fontId="9" fillId="0" borderId="0" xfId="0" applyFont="1" applyFill="1" applyAlignment="1">
      <alignment/>
    </xf>
    <xf numFmtId="164" fontId="13" fillId="0" borderId="0" xfId="15" applyNumberFormat="1" applyFont="1" applyAlignment="1">
      <alignment/>
    </xf>
    <xf numFmtId="14" fontId="1" fillId="0" borderId="0" xfId="15" applyNumberFormat="1" applyFont="1" applyAlignment="1" quotePrefix="1">
      <alignment horizontal="centerContinuous"/>
    </xf>
    <xf numFmtId="0" fontId="1" fillId="0" borderId="0" xfId="15" applyNumberFormat="1" applyFont="1" applyAlignment="1" quotePrefix="1">
      <alignment horizontal="center"/>
    </xf>
    <xf numFmtId="164" fontId="3" fillId="0" borderId="0" xfId="15" applyNumberFormat="1" applyFont="1" applyAlignment="1">
      <alignment horizontal="left"/>
    </xf>
    <xf numFmtId="164" fontId="3" fillId="0" borderId="7" xfId="15" applyNumberFormat="1" applyFont="1" applyBorder="1" applyAlignment="1">
      <alignment horizontal="center"/>
    </xf>
    <xf numFmtId="164" fontId="5" fillId="0" borderId="0" xfId="15" applyNumberFormat="1" applyFont="1" applyAlignment="1" quotePrefix="1">
      <alignment horizontal="center"/>
    </xf>
    <xf numFmtId="0" fontId="7" fillId="0" borderId="0" xfId="0" applyFont="1" applyFill="1" applyAlignment="1">
      <alignment/>
    </xf>
    <xf numFmtId="164" fontId="7" fillId="0" borderId="0" xfId="15" applyNumberFormat="1" applyFont="1" applyFill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15" applyNumberFormat="1" applyFont="1" applyAlignment="1">
      <alignment horizontal="center"/>
    </xf>
    <xf numFmtId="15" fontId="1" fillId="0" borderId="0" xfId="15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6" fontId="5" fillId="0" borderId="0" xfId="0" applyNumberFormat="1" applyFont="1" applyAlignment="1" quotePrefix="1">
      <alignment horizontal="center"/>
    </xf>
    <xf numFmtId="164" fontId="3" fillId="0" borderId="0" xfId="15" applyNumberFormat="1" applyFont="1" applyBorder="1" applyAlignment="1">
      <alignment horizontal="center"/>
    </xf>
    <xf numFmtId="0" fontId="1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I46"/>
  <sheetViews>
    <sheetView workbookViewId="0" topLeftCell="A35">
      <selection activeCell="A47" sqref="A47:IV48"/>
    </sheetView>
  </sheetViews>
  <sheetFormatPr defaultColWidth="9.140625" defaultRowHeight="12.75"/>
  <cols>
    <col min="1" max="1" width="3.421875" style="2" customWidth="1"/>
    <col min="2" max="2" width="26.8515625" style="2" customWidth="1"/>
    <col min="3" max="3" width="4.140625" style="2" customWidth="1"/>
    <col min="4" max="4" width="11.28125" style="2" bestFit="1" customWidth="1"/>
    <col min="5" max="5" width="14.00390625" style="2" customWidth="1"/>
    <col min="6" max="6" width="1.421875" style="2" customWidth="1"/>
    <col min="7" max="7" width="10.57421875" style="2" customWidth="1"/>
    <col min="8" max="8" width="15.28125" style="2" bestFit="1" customWidth="1"/>
    <col min="9" max="9" width="10.57421875" style="2" bestFit="1" customWidth="1"/>
    <col min="10" max="16384" width="9.140625" style="2" customWidth="1"/>
  </cols>
  <sheetData>
    <row r="1" spans="2:9" ht="15">
      <c r="B1" s="5" t="s">
        <v>9</v>
      </c>
      <c r="C1" s="5"/>
      <c r="D1" s="5"/>
      <c r="E1" s="5"/>
      <c r="F1" s="5"/>
      <c r="G1" s="5"/>
      <c r="H1" s="5"/>
      <c r="I1" s="3"/>
    </row>
    <row r="2" spans="2:9" ht="15">
      <c r="B2" s="25" t="s">
        <v>10</v>
      </c>
      <c r="C2" s="25"/>
      <c r="D2" s="25"/>
      <c r="E2" s="25"/>
      <c r="F2" s="25"/>
      <c r="G2" s="25"/>
      <c r="H2" s="25"/>
      <c r="I2" s="3"/>
    </row>
    <row r="3" spans="2:9" ht="15">
      <c r="B3" s="82" t="s">
        <v>94</v>
      </c>
      <c r="C3" s="82"/>
      <c r="D3" s="82"/>
      <c r="E3" s="82"/>
      <c r="F3" s="82"/>
      <c r="G3" s="82"/>
      <c r="H3" s="82"/>
      <c r="I3" s="3"/>
    </row>
    <row r="4" ht="15" thickBot="1"/>
    <row r="5" spans="2:8" ht="15" customHeight="1" thickBot="1">
      <c r="B5" s="79" t="s">
        <v>118</v>
      </c>
      <c r="C5" s="80"/>
      <c r="D5" s="80"/>
      <c r="E5" s="80"/>
      <c r="F5" s="80"/>
      <c r="G5" s="80"/>
      <c r="H5" s="81"/>
    </row>
    <row r="6" spans="2:8" ht="15">
      <c r="B6" s="3"/>
      <c r="C6" s="16" t="s">
        <v>0</v>
      </c>
      <c r="D6" s="6"/>
      <c r="E6" s="6"/>
      <c r="F6" s="26"/>
      <c r="G6" s="6"/>
      <c r="H6" s="6"/>
    </row>
    <row r="7" spans="2:8" ht="15">
      <c r="B7" s="3"/>
      <c r="C7" s="16"/>
      <c r="D7" s="6"/>
      <c r="E7" s="26"/>
      <c r="F7" s="26"/>
      <c r="G7" s="6"/>
      <c r="H7" s="26"/>
    </row>
    <row r="8" spans="2:8" ht="15">
      <c r="B8" s="3"/>
      <c r="C8" s="16"/>
      <c r="D8" s="83" t="s">
        <v>104</v>
      </c>
      <c r="E8" s="83"/>
      <c r="F8" s="26"/>
      <c r="G8" s="83" t="s">
        <v>106</v>
      </c>
      <c r="H8" s="83"/>
    </row>
    <row r="9" spans="2:8" ht="15">
      <c r="B9" s="3"/>
      <c r="C9" s="17"/>
      <c r="D9" s="84" t="s">
        <v>102</v>
      </c>
      <c r="E9" s="84"/>
      <c r="F9" s="27"/>
      <c r="G9" s="84" t="s">
        <v>102</v>
      </c>
      <c r="H9" s="84"/>
    </row>
    <row r="10" spans="2:8" ht="15">
      <c r="B10" s="3"/>
      <c r="C10" s="17"/>
      <c r="D10" s="72" t="s">
        <v>103</v>
      </c>
      <c r="E10" s="73" t="s">
        <v>105</v>
      </c>
      <c r="F10" s="10"/>
      <c r="G10" s="72" t="s">
        <v>103</v>
      </c>
      <c r="H10" s="73" t="s">
        <v>105</v>
      </c>
    </row>
    <row r="11" spans="2:9" ht="15">
      <c r="B11" s="3"/>
      <c r="C11" s="16" t="s">
        <v>0</v>
      </c>
      <c r="D11" s="7" t="s">
        <v>1</v>
      </c>
      <c r="E11" s="7" t="s">
        <v>1</v>
      </c>
      <c r="F11" s="28"/>
      <c r="G11" s="7" t="s">
        <v>1</v>
      </c>
      <c r="H11" s="7" t="s">
        <v>1</v>
      </c>
      <c r="I11" s="48"/>
    </row>
    <row r="12" spans="2:8" ht="15">
      <c r="B12" s="8"/>
      <c r="C12" s="16" t="s">
        <v>0</v>
      </c>
      <c r="D12" s="16"/>
      <c r="E12" s="16"/>
      <c r="F12" s="8"/>
      <c r="G12" s="16"/>
      <c r="H12" s="16"/>
    </row>
    <row r="13" spans="2:8" ht="15">
      <c r="B13" s="3" t="s">
        <v>2</v>
      </c>
      <c r="C13" s="19"/>
      <c r="D13" s="18">
        <v>22496</v>
      </c>
      <c r="E13" s="18">
        <v>33421</v>
      </c>
      <c r="F13" s="20"/>
      <c r="G13" s="18">
        <v>108639</v>
      </c>
      <c r="H13" s="18">
        <v>121738</v>
      </c>
    </row>
    <row r="14" spans="2:8" ht="15">
      <c r="B14" s="3"/>
      <c r="C14" s="19"/>
      <c r="D14" s="18"/>
      <c r="E14" s="18"/>
      <c r="F14" s="20"/>
      <c r="G14" s="18"/>
      <c r="H14" s="18"/>
    </row>
    <row r="15" spans="2:8" ht="15">
      <c r="B15" s="3" t="s">
        <v>113</v>
      </c>
      <c r="C15" s="19"/>
      <c r="D15" s="18">
        <f>-46735-250</f>
        <v>-46985</v>
      </c>
      <c r="E15" s="18">
        <v>-35237</v>
      </c>
      <c r="F15" s="20"/>
      <c r="G15" s="18">
        <v>-132535</v>
      </c>
      <c r="H15" s="18">
        <f>-118593-1</f>
        <v>-118594</v>
      </c>
    </row>
    <row r="16" spans="2:8" ht="15">
      <c r="B16" s="3" t="s">
        <v>3</v>
      </c>
      <c r="C16" s="19"/>
      <c r="D16" s="18">
        <v>-1465</v>
      </c>
      <c r="E16" s="18">
        <v>-721</v>
      </c>
      <c r="F16" s="20"/>
      <c r="G16" s="18">
        <v>299</v>
      </c>
      <c r="H16" s="18">
        <v>248</v>
      </c>
    </row>
    <row r="17" spans="2:8" ht="3.75" customHeight="1">
      <c r="B17" s="3"/>
      <c r="C17" s="19"/>
      <c r="D17" s="29"/>
      <c r="E17" s="29"/>
      <c r="F17" s="20"/>
      <c r="G17" s="29"/>
      <c r="H17" s="29"/>
    </row>
    <row r="18" spans="2:8" ht="15">
      <c r="B18" s="3"/>
      <c r="C18" s="19"/>
      <c r="D18" s="19"/>
      <c r="E18" s="19"/>
      <c r="F18" s="20"/>
      <c r="G18" s="19"/>
      <c r="H18" s="19"/>
    </row>
    <row r="19" spans="2:8" ht="15">
      <c r="B19" s="3" t="s">
        <v>88</v>
      </c>
      <c r="C19" s="19"/>
      <c r="D19" s="18">
        <f>SUM(D13:D18)</f>
        <v>-25954</v>
      </c>
      <c r="E19" s="18">
        <f>SUM(E13:E18)</f>
        <v>-2537</v>
      </c>
      <c r="F19" s="3"/>
      <c r="G19" s="18">
        <f>SUM(G13:G18)</f>
        <v>-23597</v>
      </c>
      <c r="H19" s="18">
        <f>SUM(H13:H18)</f>
        <v>3392</v>
      </c>
    </row>
    <row r="20" spans="2:8" ht="15">
      <c r="B20" s="3"/>
      <c r="C20" s="19"/>
      <c r="D20" s="18"/>
      <c r="E20" s="18"/>
      <c r="F20" s="3"/>
      <c r="G20" s="18"/>
      <c r="H20" s="18"/>
    </row>
    <row r="21" spans="2:8" ht="15">
      <c r="B21" s="3" t="s">
        <v>4</v>
      </c>
      <c r="C21" s="19"/>
      <c r="D21" s="18">
        <v>-838</v>
      </c>
      <c r="E21" s="18">
        <v>-782</v>
      </c>
      <c r="F21" s="3"/>
      <c r="G21" s="18">
        <v>-4035</v>
      </c>
      <c r="H21" s="18">
        <v>-4412</v>
      </c>
    </row>
    <row r="22" spans="2:8" ht="15">
      <c r="B22" s="3" t="s">
        <v>5</v>
      </c>
      <c r="C22" s="19"/>
      <c r="D22" s="18">
        <v>241</v>
      </c>
      <c r="E22" s="18">
        <v>68</v>
      </c>
      <c r="F22" s="20"/>
      <c r="G22" s="18">
        <v>261</v>
      </c>
      <c r="H22" s="18">
        <v>82</v>
      </c>
    </row>
    <row r="23" spans="2:8" ht="8.25" customHeight="1">
      <c r="B23" s="3"/>
      <c r="C23" s="19"/>
      <c r="D23" s="29"/>
      <c r="E23" s="29"/>
      <c r="F23" s="3"/>
      <c r="G23" s="29"/>
      <c r="H23" s="29"/>
    </row>
    <row r="24" spans="2:8" ht="15">
      <c r="B24" s="3"/>
      <c r="C24" s="19"/>
      <c r="D24" s="18"/>
      <c r="E24" s="18"/>
      <c r="F24" s="3"/>
      <c r="G24" s="18"/>
      <c r="H24" s="18"/>
    </row>
    <row r="25" spans="2:8" ht="15">
      <c r="B25" s="3" t="s">
        <v>114</v>
      </c>
      <c r="C25" s="19"/>
      <c r="D25" s="18">
        <f>SUM(D19:D23)</f>
        <v>-26551</v>
      </c>
      <c r="E25" s="18">
        <f>SUM(E19:E23)</f>
        <v>-3251</v>
      </c>
      <c r="F25" s="3"/>
      <c r="G25" s="18">
        <f>SUM(G19:G23)</f>
        <v>-27371</v>
      </c>
      <c r="H25" s="18">
        <f>SUM(H19:H23)</f>
        <v>-938</v>
      </c>
    </row>
    <row r="26" spans="2:8" ht="15">
      <c r="B26" s="3"/>
      <c r="C26" s="19"/>
      <c r="D26" s="18"/>
      <c r="E26" s="18"/>
      <c r="F26" s="3"/>
      <c r="G26" s="18"/>
      <c r="H26" s="18"/>
    </row>
    <row r="27" spans="2:8" ht="15">
      <c r="B27" s="3" t="s">
        <v>6</v>
      </c>
      <c r="C27" s="19"/>
      <c r="D27" s="29">
        <f>438+421</f>
        <v>859</v>
      </c>
      <c r="E27" s="29">
        <v>872</v>
      </c>
      <c r="F27" s="20"/>
      <c r="G27" s="29">
        <v>-519</v>
      </c>
      <c r="H27" s="29">
        <v>-398</v>
      </c>
    </row>
    <row r="28" spans="2:8" ht="15">
      <c r="B28" s="3"/>
      <c r="C28" s="19"/>
      <c r="D28" s="18"/>
      <c r="E28" s="18"/>
      <c r="F28" s="3"/>
      <c r="G28" s="18"/>
      <c r="H28" s="18"/>
    </row>
    <row r="29" spans="2:8" ht="15">
      <c r="B29" s="3" t="s">
        <v>115</v>
      </c>
      <c r="C29" s="19"/>
      <c r="D29" s="18">
        <f>SUM(D25:D27)</f>
        <v>-25692</v>
      </c>
      <c r="E29" s="18">
        <f>SUM(E25:E27)</f>
        <v>-2379</v>
      </c>
      <c r="F29" s="3"/>
      <c r="G29" s="18">
        <f>SUM(G25:G27)</f>
        <v>-27890</v>
      </c>
      <c r="H29" s="18">
        <f>SUM(H25:H27)</f>
        <v>-1336</v>
      </c>
    </row>
    <row r="30" spans="2:8" ht="15">
      <c r="B30" s="3"/>
      <c r="C30" s="19"/>
      <c r="D30" s="18"/>
      <c r="E30" s="18"/>
      <c r="F30" s="3"/>
      <c r="G30" s="18"/>
      <c r="H30" s="18"/>
    </row>
    <row r="31" spans="2:8" ht="15">
      <c r="B31" s="3" t="s">
        <v>7</v>
      </c>
      <c r="C31" s="19"/>
      <c r="D31" s="29">
        <f>61+54</f>
        <v>115</v>
      </c>
      <c r="E31" s="29">
        <v>-100</v>
      </c>
      <c r="F31" s="3"/>
      <c r="G31" s="29">
        <v>173</v>
      </c>
      <c r="H31" s="29">
        <v>-274</v>
      </c>
    </row>
    <row r="32" spans="2:8" ht="15">
      <c r="B32" s="3"/>
      <c r="C32" s="19"/>
      <c r="D32" s="18"/>
      <c r="E32" s="18"/>
      <c r="F32" s="3"/>
      <c r="G32" s="18"/>
      <c r="H32" s="18"/>
    </row>
    <row r="33" spans="2:8" ht="15.75" thickBot="1">
      <c r="B33" s="3" t="s">
        <v>116</v>
      </c>
      <c r="C33" s="19"/>
      <c r="D33" s="75">
        <f>SUM(D29:D31)</f>
        <v>-25577</v>
      </c>
      <c r="E33" s="75">
        <f>SUM(E29:E31)</f>
        <v>-2479</v>
      </c>
      <c r="F33" s="3"/>
      <c r="G33" s="75">
        <f>SUM(G29:G31)</f>
        <v>-27717</v>
      </c>
      <c r="H33" s="75">
        <f>SUM(H29:H31)</f>
        <v>-1610</v>
      </c>
    </row>
    <row r="34" spans="2:8" ht="15">
      <c r="B34" s="3" t="s">
        <v>0</v>
      </c>
      <c r="C34" s="19"/>
      <c r="D34" s="18"/>
      <c r="E34" s="18"/>
      <c r="F34" s="3"/>
      <c r="G34" s="18"/>
      <c r="H34" s="18"/>
    </row>
    <row r="35" spans="2:8" ht="15">
      <c r="B35" s="3"/>
      <c r="C35" s="19"/>
      <c r="D35" s="18" t="s">
        <v>0</v>
      </c>
      <c r="E35" s="18"/>
      <c r="F35" s="3"/>
      <c r="G35" s="18" t="s">
        <v>0</v>
      </c>
      <c r="H35" s="18"/>
    </row>
    <row r="36" spans="2:3" ht="15">
      <c r="B36" s="57" t="s">
        <v>117</v>
      </c>
      <c r="C36" s="15"/>
    </row>
    <row r="37" spans="2:8" ht="15">
      <c r="B37" s="30" t="s">
        <v>30</v>
      </c>
      <c r="C37" s="15"/>
      <c r="D37" s="22">
        <f>+D33/BSheet!E34*100</f>
        <v>-59.277370909428015</v>
      </c>
      <c r="E37" s="22">
        <f>+E33/BSheet!G34*100</f>
        <v>-5.745341614906832</v>
      </c>
      <c r="F37" s="15"/>
      <c r="G37" s="22">
        <f>+G33/BSheet!E34*100</f>
        <v>-64.23704459071105</v>
      </c>
      <c r="H37" s="22">
        <f>+H33/BSheet!G34*100</f>
        <v>-3.731343283582089</v>
      </c>
    </row>
    <row r="38" spans="2:8" ht="15">
      <c r="B38" s="30" t="s">
        <v>29</v>
      </c>
      <c r="C38" s="15"/>
      <c r="D38" s="22">
        <f>+D33/BSheet!E34*100</f>
        <v>-59.277370909428015</v>
      </c>
      <c r="E38" s="22">
        <f>+E33/BSheet!G34*100</f>
        <v>-5.745341614906832</v>
      </c>
      <c r="F38" s="15"/>
      <c r="G38" s="22">
        <f>+G33/BSheet!E34*100</f>
        <v>-64.23704459071105</v>
      </c>
      <c r="H38" s="22">
        <f>+H33/BSheet!G34*100</f>
        <v>-3.731343283582089</v>
      </c>
    </row>
    <row r="39" spans="2:8" ht="15">
      <c r="B39" s="3"/>
      <c r="C39" s="15"/>
      <c r="D39" s="15"/>
      <c r="E39" s="15"/>
      <c r="F39" s="15"/>
      <c r="G39" s="15"/>
      <c r="H39" s="15"/>
    </row>
    <row r="40" spans="2:8" ht="15">
      <c r="B40" s="3" t="s">
        <v>8</v>
      </c>
      <c r="C40" s="19"/>
      <c r="D40" s="47" t="s">
        <v>83</v>
      </c>
      <c r="E40" s="47" t="s">
        <v>83</v>
      </c>
      <c r="F40" s="3"/>
      <c r="G40" s="47" t="s">
        <v>83</v>
      </c>
      <c r="H40" s="47" t="s">
        <v>83</v>
      </c>
    </row>
    <row r="41" spans="2:8" ht="15">
      <c r="B41" s="30"/>
      <c r="C41" s="15"/>
      <c r="D41" s="23" t="s">
        <v>0</v>
      </c>
      <c r="E41" s="23" t="s">
        <v>0</v>
      </c>
      <c r="F41" s="74"/>
      <c r="G41" s="19"/>
      <c r="H41" s="19"/>
    </row>
    <row r="42" spans="2:3" ht="15">
      <c r="B42" s="3"/>
      <c r="C42" s="3"/>
    </row>
    <row r="43" spans="2:8" ht="15">
      <c r="B43" s="3" t="s">
        <v>65</v>
      </c>
      <c r="C43" s="3"/>
      <c r="E43" s="8"/>
      <c r="H43" s="8"/>
    </row>
    <row r="44" spans="2:8" ht="15">
      <c r="B44" s="3" t="s">
        <v>136</v>
      </c>
      <c r="C44" s="3"/>
      <c r="E44" s="8"/>
      <c r="H44" s="8"/>
    </row>
    <row r="45" spans="2:8" ht="15">
      <c r="B45" s="3"/>
      <c r="C45" s="3"/>
      <c r="E45" s="24"/>
      <c r="H45" s="24"/>
    </row>
    <row r="46" spans="2:8" ht="15">
      <c r="B46" s="3"/>
      <c r="C46" s="3"/>
      <c r="E46" s="24"/>
      <c r="H46" s="24"/>
    </row>
  </sheetData>
  <mergeCells count="6">
    <mergeCell ref="B5:H5"/>
    <mergeCell ref="B3:H3"/>
    <mergeCell ref="D8:E8"/>
    <mergeCell ref="D9:E9"/>
    <mergeCell ref="G8:H8"/>
    <mergeCell ref="G9:H9"/>
  </mergeCells>
  <printOptions/>
  <pageMargins left="0.66" right="0.55" top="0.66" bottom="1.15" header="0.43" footer="0.8"/>
  <pageSetup horizontalDpi="600" verticalDpi="600" orientation="portrait" paperSize="9" r:id="rId1"/>
  <headerFooter alignWithMargins="0">
    <oddFooter>&amp;C&amp;"Times New Roman,Bold"&amp;14
~  &amp;11 1 &amp;14 ~&amp;R
&amp;F(&amp;A)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K54"/>
  <sheetViews>
    <sheetView workbookViewId="0" topLeftCell="A43">
      <selection activeCell="A8" sqref="A8:IV10"/>
    </sheetView>
  </sheetViews>
  <sheetFormatPr defaultColWidth="9.140625" defaultRowHeight="12.75"/>
  <cols>
    <col min="1" max="2" width="3.57421875" style="2" customWidth="1"/>
    <col min="3" max="3" width="42.57421875" style="2" customWidth="1"/>
    <col min="4" max="4" width="4.28125" style="2" customWidth="1"/>
    <col min="5" max="5" width="14.140625" style="2" customWidth="1"/>
    <col min="6" max="6" width="4.140625" style="2" customWidth="1"/>
    <col min="7" max="7" width="14.7109375" style="60" customWidth="1"/>
    <col min="8" max="8" width="12.140625" style="2" customWidth="1"/>
    <col min="9" max="9" width="2.140625" style="2" customWidth="1"/>
    <col min="10" max="10" width="9.140625" style="2" customWidth="1"/>
    <col min="11" max="11" width="9.140625" style="55" customWidth="1"/>
    <col min="12" max="12" width="14.00390625" style="54" bestFit="1" customWidth="1"/>
    <col min="13" max="16384" width="9.140625" style="2" customWidth="1"/>
  </cols>
  <sheetData>
    <row r="1" spans="2:7" ht="14.25">
      <c r="B1" s="85" t="s">
        <v>9</v>
      </c>
      <c r="C1" s="85"/>
      <c r="D1" s="85"/>
      <c r="E1" s="85"/>
      <c r="F1" s="85"/>
      <c r="G1" s="85"/>
    </row>
    <row r="2" spans="2:7" ht="14.25">
      <c r="B2" s="86" t="s">
        <v>10</v>
      </c>
      <c r="C2" s="86"/>
      <c r="D2" s="86"/>
      <c r="E2" s="86"/>
      <c r="F2" s="86"/>
      <c r="G2" s="86"/>
    </row>
    <row r="3" spans="2:8" ht="14.25">
      <c r="B3" s="82" t="s">
        <v>94</v>
      </c>
      <c r="C3" s="82"/>
      <c r="D3" s="82"/>
      <c r="E3" s="82"/>
      <c r="F3" s="82"/>
      <c r="G3" s="82"/>
      <c r="H3" s="82"/>
    </row>
    <row r="4" ht="11.25" customHeight="1" thickBot="1"/>
    <row r="5" spans="2:7" ht="15" customHeight="1" thickBot="1">
      <c r="B5" s="79" t="s">
        <v>31</v>
      </c>
      <c r="C5" s="80"/>
      <c r="D5" s="80"/>
      <c r="E5" s="80"/>
      <c r="F5" s="80"/>
      <c r="G5" s="81"/>
    </row>
    <row r="6" spans="2:7" ht="15" customHeight="1">
      <c r="B6" s="53"/>
      <c r="C6" s="53"/>
      <c r="D6" s="53"/>
      <c r="E6" s="53"/>
      <c r="F6" s="53"/>
      <c r="G6" s="61"/>
    </row>
    <row r="7" spans="2:7" ht="15">
      <c r="B7" s="3"/>
      <c r="C7" s="3"/>
      <c r="D7" s="4" t="s">
        <v>0</v>
      </c>
      <c r="E7" s="1" t="s">
        <v>11</v>
      </c>
      <c r="F7" s="5" t="s">
        <v>0</v>
      </c>
      <c r="G7" s="58" t="s">
        <v>11</v>
      </c>
    </row>
    <row r="8" spans="2:7" ht="15">
      <c r="B8" s="3"/>
      <c r="C8" s="3"/>
      <c r="D8" s="4"/>
      <c r="E8" s="67" t="s">
        <v>107</v>
      </c>
      <c r="F8" s="5"/>
      <c r="G8" s="67" t="s">
        <v>108</v>
      </c>
    </row>
    <row r="9" spans="2:7" ht="15">
      <c r="B9" s="3"/>
      <c r="C9" s="3"/>
      <c r="D9" s="3"/>
      <c r="E9" s="7" t="s">
        <v>1</v>
      </c>
      <c r="F9" s="8"/>
      <c r="G9" s="59" t="s">
        <v>1</v>
      </c>
    </row>
    <row r="10" spans="2:7" ht="8.25" customHeight="1">
      <c r="B10" s="3"/>
      <c r="C10" s="3"/>
      <c r="D10" s="3"/>
      <c r="E10" s="9"/>
      <c r="F10" s="3"/>
      <c r="G10" s="62" t="s">
        <v>0</v>
      </c>
    </row>
    <row r="11" spans="2:7" ht="15">
      <c r="B11" s="10" t="s">
        <v>12</v>
      </c>
      <c r="C11" s="3"/>
      <c r="D11" s="3"/>
      <c r="E11" s="9">
        <v>48339</v>
      </c>
      <c r="F11" s="11" t="s">
        <v>0</v>
      </c>
      <c r="G11" s="62">
        <v>58709</v>
      </c>
    </row>
    <row r="12" spans="2:7" ht="15">
      <c r="B12" s="10" t="s">
        <v>119</v>
      </c>
      <c r="C12" s="3"/>
      <c r="D12" s="3"/>
      <c r="E12" s="9">
        <v>0</v>
      </c>
      <c r="F12" s="11"/>
      <c r="G12" s="62">
        <v>968</v>
      </c>
    </row>
    <row r="13" spans="2:7" ht="15">
      <c r="B13" s="10" t="s">
        <v>75</v>
      </c>
      <c r="C13" s="3"/>
      <c r="D13" s="3"/>
      <c r="E13" s="9">
        <v>0</v>
      </c>
      <c r="F13" s="11"/>
      <c r="G13" s="62">
        <v>1669</v>
      </c>
    </row>
    <row r="14" spans="2:7" ht="10.5" customHeight="1">
      <c r="B14" s="3"/>
      <c r="C14" s="3"/>
      <c r="D14" s="3"/>
      <c r="E14" s="9"/>
      <c r="F14" s="11"/>
      <c r="G14" s="62"/>
    </row>
    <row r="15" spans="2:7" ht="15">
      <c r="B15" s="10" t="s">
        <v>13</v>
      </c>
      <c r="C15" s="3"/>
      <c r="D15" s="3"/>
      <c r="E15" s="9"/>
      <c r="F15" s="11"/>
      <c r="G15" s="62"/>
    </row>
    <row r="16" spans="2:7" ht="15">
      <c r="B16" s="3"/>
      <c r="C16" s="3" t="s">
        <v>14</v>
      </c>
      <c r="D16" s="3"/>
      <c r="E16" s="9">
        <v>27154</v>
      </c>
      <c r="F16" s="11" t="s">
        <v>0</v>
      </c>
      <c r="G16" s="62">
        <v>47588</v>
      </c>
    </row>
    <row r="17" spans="2:7" ht="15">
      <c r="B17" s="3"/>
      <c r="C17" s="3" t="s">
        <v>15</v>
      </c>
      <c r="D17" s="3"/>
      <c r="E17" s="71">
        <v>31298</v>
      </c>
      <c r="F17" s="11" t="s">
        <v>0</v>
      </c>
      <c r="G17" s="62">
        <v>48850</v>
      </c>
    </row>
    <row r="18" spans="2:7" ht="15">
      <c r="B18" s="3"/>
      <c r="C18" s="3" t="s">
        <v>16</v>
      </c>
      <c r="D18" s="3"/>
      <c r="E18" s="9">
        <v>1370</v>
      </c>
      <c r="F18" s="11" t="s">
        <v>0</v>
      </c>
      <c r="G18" s="62">
        <v>290</v>
      </c>
    </row>
    <row r="19" spans="2:11" ht="15">
      <c r="B19" s="3"/>
      <c r="C19" s="3" t="s">
        <v>17</v>
      </c>
      <c r="D19" s="3"/>
      <c r="E19" s="9">
        <v>5200</v>
      </c>
      <c r="F19" s="11" t="s">
        <v>0</v>
      </c>
      <c r="G19" s="62">
        <v>4892</v>
      </c>
      <c r="K19" s="56">
        <f>+E19+E20</f>
        <v>6715</v>
      </c>
    </row>
    <row r="20" spans="2:11" ht="15">
      <c r="B20" s="3"/>
      <c r="C20" s="3" t="s">
        <v>18</v>
      </c>
      <c r="D20" s="3"/>
      <c r="E20" s="9">
        <v>1515</v>
      </c>
      <c r="F20" s="11"/>
      <c r="G20" s="62">
        <v>3226</v>
      </c>
      <c r="K20" s="56">
        <f>+K19-Cashflow!E93</f>
        <v>3323</v>
      </c>
    </row>
    <row r="21" spans="2:7" ht="7.5" customHeight="1">
      <c r="B21" s="3"/>
      <c r="C21" s="3"/>
      <c r="D21" s="3"/>
      <c r="E21" s="9"/>
      <c r="F21" s="11"/>
      <c r="G21" s="62"/>
    </row>
    <row r="22" spans="2:7" ht="15">
      <c r="B22" s="3"/>
      <c r="C22" s="3"/>
      <c r="D22" s="11" t="s">
        <v>0</v>
      </c>
      <c r="E22" s="68">
        <f>SUM(E16:E20)</f>
        <v>66537</v>
      </c>
      <c r="F22" s="11"/>
      <c r="G22" s="63">
        <f>SUM(G16:G20)</f>
        <v>104846</v>
      </c>
    </row>
    <row r="23" spans="2:7" ht="15">
      <c r="B23" s="10" t="s">
        <v>19</v>
      </c>
      <c r="C23" s="3"/>
      <c r="D23" s="3"/>
      <c r="E23" s="9"/>
      <c r="F23" s="11"/>
      <c r="G23" s="62"/>
    </row>
    <row r="24" spans="2:7" ht="15">
      <c r="B24" s="3"/>
      <c r="C24" s="3" t="s">
        <v>120</v>
      </c>
      <c r="D24" s="3"/>
      <c r="E24" s="9">
        <v>56750</v>
      </c>
      <c r="F24" s="11" t="s">
        <v>0</v>
      </c>
      <c r="G24" s="62">
        <v>68929</v>
      </c>
    </row>
    <row r="25" spans="2:8" ht="15">
      <c r="B25" s="3"/>
      <c r="C25" s="3" t="s">
        <v>20</v>
      </c>
      <c r="D25" s="3"/>
      <c r="E25" s="9">
        <v>20178</v>
      </c>
      <c r="F25" s="11" t="s">
        <v>0</v>
      </c>
      <c r="G25" s="62">
        <v>18676</v>
      </c>
      <c r="H25" s="50"/>
    </row>
    <row r="26" spans="2:7" ht="15">
      <c r="B26" s="3"/>
      <c r="C26" s="3" t="s">
        <v>21</v>
      </c>
      <c r="D26" s="3"/>
      <c r="E26" s="9">
        <v>0</v>
      </c>
      <c r="F26" s="11" t="s">
        <v>0</v>
      </c>
      <c r="G26" s="62">
        <v>668</v>
      </c>
    </row>
    <row r="27" spans="2:6" ht="5.25" customHeight="1">
      <c r="B27" s="3"/>
      <c r="C27" s="3"/>
      <c r="D27" s="3"/>
      <c r="E27" s="9"/>
      <c r="F27" s="11"/>
    </row>
    <row r="28" spans="2:7" ht="15">
      <c r="B28" s="3"/>
      <c r="C28" s="3"/>
      <c r="D28" s="3"/>
      <c r="E28" s="68">
        <f>SUM(E24:E26)</f>
        <v>76928</v>
      </c>
      <c r="F28" s="11"/>
      <c r="G28" s="63">
        <f>SUM(G24:G26)</f>
        <v>88273</v>
      </c>
    </row>
    <row r="29" spans="2:7" ht="15">
      <c r="B29" s="3"/>
      <c r="C29" s="3"/>
      <c r="D29" s="3"/>
      <c r="E29" s="9"/>
      <c r="F29" s="11"/>
      <c r="G29" s="62"/>
    </row>
    <row r="30" spans="2:7" ht="15">
      <c r="B30" s="10" t="s">
        <v>121</v>
      </c>
      <c r="C30" s="3"/>
      <c r="D30" s="3"/>
      <c r="E30" s="9">
        <f>+E22-E28</f>
        <v>-10391</v>
      </c>
      <c r="F30" s="11"/>
      <c r="G30" s="62">
        <f>+G22-G28</f>
        <v>16573</v>
      </c>
    </row>
    <row r="31" spans="2:7" ht="15">
      <c r="B31" s="3"/>
      <c r="C31" s="3"/>
      <c r="D31" s="3"/>
      <c r="E31" s="9"/>
      <c r="F31" s="11"/>
      <c r="G31" s="62"/>
    </row>
    <row r="32" spans="2:7" ht="15.75" thickBot="1">
      <c r="B32" s="3"/>
      <c r="C32" s="3"/>
      <c r="D32" s="3"/>
      <c r="E32" s="12">
        <f>+E30+E11+E12+E13</f>
        <v>37948</v>
      </c>
      <c r="F32" s="11"/>
      <c r="G32" s="64">
        <f>+G30+G11+G12+G13</f>
        <v>77919</v>
      </c>
    </row>
    <row r="33" spans="2:7" ht="15.75" thickTop="1">
      <c r="B33" s="3"/>
      <c r="C33" s="3"/>
      <c r="D33" s="3"/>
      <c r="E33" s="9"/>
      <c r="F33" s="11"/>
      <c r="G33" s="62"/>
    </row>
    <row r="34" spans="2:7" ht="15">
      <c r="B34" s="10" t="s">
        <v>22</v>
      </c>
      <c r="C34" s="3"/>
      <c r="D34" s="3"/>
      <c r="E34" s="9">
        <v>43148</v>
      </c>
      <c r="F34" s="11" t="s">
        <v>0</v>
      </c>
      <c r="G34" s="62">
        <v>43148</v>
      </c>
    </row>
    <row r="35" spans="2:7" ht="15">
      <c r="B35" s="10" t="s">
        <v>23</v>
      </c>
      <c r="C35" s="3"/>
      <c r="D35" s="3"/>
      <c r="E35" s="9"/>
      <c r="F35" s="11"/>
      <c r="G35" s="62"/>
    </row>
    <row r="36" spans="2:7" ht="15">
      <c r="B36" s="3"/>
      <c r="C36" s="3" t="s">
        <v>122</v>
      </c>
      <c r="D36" s="3"/>
      <c r="E36" s="9">
        <v>3051</v>
      </c>
      <c r="F36" s="11" t="s">
        <v>0</v>
      </c>
      <c r="G36" s="62">
        <v>3051</v>
      </c>
    </row>
    <row r="37" spans="2:7" ht="15">
      <c r="B37" s="3"/>
      <c r="C37" s="3" t="s">
        <v>123</v>
      </c>
      <c r="D37" s="3"/>
      <c r="E37" s="9">
        <v>368</v>
      </c>
      <c r="F37" s="11" t="s">
        <v>0</v>
      </c>
      <c r="G37" s="62">
        <v>368</v>
      </c>
    </row>
    <row r="38" spans="2:7" ht="15">
      <c r="B38" s="3"/>
      <c r="C38" s="3" t="s">
        <v>124</v>
      </c>
      <c r="D38" s="3"/>
      <c r="E38" s="9">
        <v>-28988</v>
      </c>
      <c r="F38" s="11" t="s">
        <v>0</v>
      </c>
      <c r="G38" s="62">
        <v>-1518</v>
      </c>
    </row>
    <row r="39" spans="2:7" ht="15">
      <c r="B39" s="3"/>
      <c r="C39" s="3" t="s">
        <v>125</v>
      </c>
      <c r="D39" s="3"/>
      <c r="E39" s="9">
        <v>0</v>
      </c>
      <c r="F39" s="11"/>
      <c r="G39" s="62">
        <v>247</v>
      </c>
    </row>
    <row r="40" spans="2:7" ht="15">
      <c r="B40" s="3"/>
      <c r="C40" s="3" t="s">
        <v>126</v>
      </c>
      <c r="D40" s="3"/>
      <c r="E40" s="9">
        <v>126</v>
      </c>
      <c r="F40" s="11" t="s">
        <v>0</v>
      </c>
      <c r="G40" s="62">
        <v>126</v>
      </c>
    </row>
    <row r="41" spans="2:7" ht="15">
      <c r="B41" s="3"/>
      <c r="C41" s="3" t="s">
        <v>25</v>
      </c>
      <c r="D41" s="3"/>
      <c r="E41" s="9">
        <v>6</v>
      </c>
      <c r="F41" s="11" t="s">
        <v>0</v>
      </c>
      <c r="G41" s="62">
        <v>-6</v>
      </c>
    </row>
    <row r="42" spans="2:7" ht="5.25" customHeight="1">
      <c r="B42" s="3"/>
      <c r="C42" s="3"/>
      <c r="D42" s="3"/>
      <c r="E42" s="69"/>
      <c r="F42" s="11"/>
      <c r="G42" s="65"/>
    </row>
    <row r="43" spans="2:8" ht="15">
      <c r="B43" s="3"/>
      <c r="C43" s="3"/>
      <c r="D43" s="3"/>
      <c r="E43" s="9">
        <f>SUM(E34:E41)</f>
        <v>17711</v>
      </c>
      <c r="F43" s="11"/>
      <c r="G43" s="62">
        <f>SUM(G34:G41)</f>
        <v>45416</v>
      </c>
      <c r="H43" s="48" t="s">
        <v>0</v>
      </c>
    </row>
    <row r="44" spans="2:7" ht="15">
      <c r="B44" s="10" t="s">
        <v>26</v>
      </c>
      <c r="C44" s="3"/>
      <c r="D44" s="3"/>
      <c r="E44" s="9">
        <v>666</v>
      </c>
      <c r="F44" s="11" t="s">
        <v>0</v>
      </c>
      <c r="G44" s="62">
        <v>6798</v>
      </c>
    </row>
    <row r="45" spans="2:7" ht="15">
      <c r="B45" s="10" t="s">
        <v>27</v>
      </c>
      <c r="C45" s="3"/>
      <c r="D45" s="3"/>
      <c r="E45" s="9">
        <v>17875</v>
      </c>
      <c r="F45" s="11" t="s">
        <v>0</v>
      </c>
      <c r="G45" s="62">
        <v>23311</v>
      </c>
    </row>
    <row r="46" spans="2:7" ht="15">
      <c r="B46" s="10" t="s">
        <v>28</v>
      </c>
      <c r="C46" s="3"/>
      <c r="D46" s="3"/>
      <c r="E46" s="71">
        <v>1696</v>
      </c>
      <c r="F46" s="11" t="s">
        <v>0</v>
      </c>
      <c r="G46" s="62">
        <v>2394</v>
      </c>
    </row>
    <row r="47" spans="2:7" ht="6.75" customHeight="1">
      <c r="B47" s="3"/>
      <c r="C47" s="3"/>
      <c r="D47" s="3"/>
      <c r="E47" s="9"/>
      <c r="F47" s="11"/>
      <c r="G47" s="62"/>
    </row>
    <row r="48" spans="2:7" ht="15.75" thickBot="1">
      <c r="B48" s="3"/>
      <c r="C48" s="3"/>
      <c r="D48" s="3"/>
      <c r="E48" s="12">
        <f>SUM(E43:E46)</f>
        <v>37948</v>
      </c>
      <c r="F48" s="11"/>
      <c r="G48" s="64">
        <f>SUM(G43:G46)</f>
        <v>77919</v>
      </c>
    </row>
    <row r="49" spans="2:7" ht="15.75" thickTop="1">
      <c r="B49" s="3"/>
      <c r="C49" s="3"/>
      <c r="D49" s="3"/>
      <c r="E49" s="13" t="s">
        <v>0</v>
      </c>
      <c r="F49" s="11"/>
      <c r="G49" s="66"/>
    </row>
    <row r="50" spans="2:7" ht="15">
      <c r="B50" s="21" t="s">
        <v>138</v>
      </c>
      <c r="C50" s="3"/>
      <c r="D50" s="3"/>
      <c r="E50" s="14">
        <f>+E43/E34</f>
        <v>0.4104709372392695</v>
      </c>
      <c r="F50" s="11"/>
      <c r="G50" s="14">
        <f>+G43/G34</f>
        <v>1.0525632706035042</v>
      </c>
    </row>
    <row r="51" spans="2:7" ht="15">
      <c r="B51" s="3"/>
      <c r="C51" s="3"/>
      <c r="D51" s="3"/>
      <c r="E51" s="3"/>
      <c r="F51" s="11"/>
      <c r="G51" s="62"/>
    </row>
    <row r="52" spans="2:7" ht="15">
      <c r="B52" s="3"/>
      <c r="C52" s="3"/>
      <c r="D52" s="3"/>
      <c r="E52" s="3"/>
      <c r="F52" s="11"/>
      <c r="G52" s="62"/>
    </row>
    <row r="53" ht="15">
      <c r="B53" s="3" t="s">
        <v>66</v>
      </c>
    </row>
    <row r="54" ht="15">
      <c r="B54" s="3" t="s">
        <v>136</v>
      </c>
    </row>
  </sheetData>
  <mergeCells count="4">
    <mergeCell ref="B1:G1"/>
    <mergeCell ref="B2:G2"/>
    <mergeCell ref="B5:G5"/>
    <mergeCell ref="B3:H3"/>
  </mergeCells>
  <printOptions/>
  <pageMargins left="0.75" right="0.75" top="0.33" bottom="0.34" header="0.26" footer="0.35"/>
  <pageSetup fitToHeight="1" fitToWidth="1" horizontalDpi="600" verticalDpi="600" orientation="portrait" paperSize="9" scale="88" r:id="rId3"/>
  <headerFooter alignWithMargins="0">
    <oddFooter>&amp;C&amp;"Times New Roman,Bold"&amp;14~  &amp;"Times New Roman,Regular"&amp;11 2  &amp;"Times New Roman,Bold"&amp;14~&amp;"Arial,Regular"&amp;10
&amp;R&amp;F(&amp;A)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153"/>
  <sheetViews>
    <sheetView tabSelected="1" workbookViewId="0" topLeftCell="A51">
      <selection activeCell="C25" sqref="C25"/>
    </sheetView>
  </sheetViews>
  <sheetFormatPr defaultColWidth="9.140625" defaultRowHeight="12.75"/>
  <cols>
    <col min="1" max="1" width="4.140625" style="35" customWidth="1"/>
    <col min="2" max="2" width="4.28125" style="35" customWidth="1"/>
    <col min="3" max="3" width="41.140625" style="35" bestFit="1" customWidth="1"/>
    <col min="4" max="4" width="10.140625" style="35" customWidth="1"/>
    <col min="5" max="5" width="17.8515625" style="35" customWidth="1"/>
    <col min="6" max="6" width="1.7109375" style="35" customWidth="1"/>
    <col min="7" max="7" width="19.8515625" style="35" bestFit="1" customWidth="1"/>
    <col min="8" max="8" width="9.140625" style="35" customWidth="1"/>
    <col min="9" max="9" width="9.140625" style="49" customWidth="1"/>
    <col min="10" max="16384" width="9.140625" style="35" customWidth="1"/>
  </cols>
  <sheetData>
    <row r="1" spans="1:7" ht="13.5">
      <c r="A1" s="91" t="s">
        <v>9</v>
      </c>
      <c r="B1" s="91"/>
      <c r="C1" s="91"/>
      <c r="D1" s="91"/>
      <c r="E1" s="91"/>
      <c r="F1" s="91"/>
      <c r="G1" s="91"/>
    </row>
    <row r="2" spans="1:7" ht="13.5">
      <c r="A2" s="92" t="s">
        <v>10</v>
      </c>
      <c r="B2" s="92"/>
      <c r="C2" s="92"/>
      <c r="D2" s="92"/>
      <c r="E2" s="92"/>
      <c r="F2" s="92"/>
      <c r="G2" s="92"/>
    </row>
    <row r="3" spans="1:7" ht="13.5">
      <c r="A3" s="91" t="s">
        <v>94</v>
      </c>
      <c r="B3" s="91"/>
      <c r="C3" s="91"/>
      <c r="D3" s="91"/>
      <c r="E3" s="91"/>
      <c r="F3" s="91"/>
      <c r="G3" s="91"/>
    </row>
    <row r="4" ht="9" customHeight="1" thickBot="1"/>
    <row r="5" spans="1:7" ht="14.25" thickBot="1">
      <c r="A5" s="88" t="s">
        <v>51</v>
      </c>
      <c r="B5" s="89"/>
      <c r="C5" s="89"/>
      <c r="D5" s="89"/>
      <c r="E5" s="89"/>
      <c r="F5" s="89"/>
      <c r="G5" s="90"/>
    </row>
    <row r="6" spans="2:7" ht="13.5">
      <c r="B6" s="32"/>
      <c r="C6" s="32"/>
      <c r="D6" s="32"/>
      <c r="G6" s="34"/>
    </row>
    <row r="7" spans="2:7" ht="13.5">
      <c r="B7" s="32"/>
      <c r="C7" s="32"/>
      <c r="D7" s="32"/>
      <c r="E7" s="91" t="s">
        <v>127</v>
      </c>
      <c r="F7" s="91"/>
      <c r="G7" s="91"/>
    </row>
    <row r="8" spans="2:7" ht="13.5">
      <c r="B8" s="33"/>
      <c r="C8" s="33"/>
      <c r="D8" s="33"/>
      <c r="E8" s="93" t="s">
        <v>128</v>
      </c>
      <c r="F8" s="91"/>
      <c r="G8" s="91"/>
    </row>
    <row r="9" spans="5:7" s="31" customFormat="1" ht="13.5">
      <c r="E9" s="76" t="s">
        <v>103</v>
      </c>
      <c r="G9" s="76" t="s">
        <v>105</v>
      </c>
    </row>
    <row r="10" spans="5:7" s="31" customFormat="1" ht="13.5">
      <c r="E10" s="34" t="s">
        <v>52</v>
      </c>
      <c r="G10" s="34" t="s">
        <v>52</v>
      </c>
    </row>
    <row r="11" spans="5:7" ht="7.5" customHeight="1">
      <c r="E11" s="36"/>
      <c r="G11" s="36"/>
    </row>
    <row r="12" spans="2:7" ht="13.5">
      <c r="B12" s="32" t="s">
        <v>32</v>
      </c>
      <c r="E12" s="36"/>
      <c r="G12" s="36"/>
    </row>
    <row r="13" spans="5:7" ht="6" customHeight="1">
      <c r="E13" s="36"/>
      <c r="G13" s="36"/>
    </row>
    <row r="14" spans="2:7" ht="13.5">
      <c r="B14" s="35" t="s">
        <v>114</v>
      </c>
      <c r="E14" s="36">
        <v>-27717</v>
      </c>
      <c r="G14" s="36">
        <v>-938</v>
      </c>
    </row>
    <row r="15" spans="5:7" ht="8.25" customHeight="1">
      <c r="E15" s="36"/>
      <c r="G15" s="36"/>
    </row>
    <row r="16" spans="2:7" ht="13.5">
      <c r="B16" s="35" t="s">
        <v>33</v>
      </c>
      <c r="E16" s="41"/>
      <c r="G16" s="41"/>
    </row>
    <row r="17" spans="3:7" ht="13.5">
      <c r="C17" s="35" t="s">
        <v>69</v>
      </c>
      <c r="E17" s="41">
        <v>-6</v>
      </c>
      <c r="G17" s="41">
        <v>2673</v>
      </c>
    </row>
    <row r="18" spans="3:7" ht="13.5">
      <c r="C18" s="35" t="s">
        <v>34</v>
      </c>
      <c r="E18" s="41">
        <v>5341</v>
      </c>
      <c r="G18" s="41">
        <v>5680</v>
      </c>
    </row>
    <row r="19" spans="3:7" ht="13.5">
      <c r="C19" s="35" t="s">
        <v>79</v>
      </c>
      <c r="E19" s="41">
        <v>-54</v>
      </c>
      <c r="G19" s="41">
        <v>-217</v>
      </c>
    </row>
    <row r="20" spans="3:7" ht="13.5">
      <c r="C20" s="35" t="s">
        <v>129</v>
      </c>
      <c r="E20" s="41">
        <v>0</v>
      </c>
      <c r="G20" s="41">
        <v>-26</v>
      </c>
    </row>
    <row r="21" spans="3:7" ht="13.5">
      <c r="C21" s="35" t="s">
        <v>4</v>
      </c>
      <c r="E21" s="41">
        <v>4035</v>
      </c>
      <c r="G21" s="41">
        <v>4411</v>
      </c>
    </row>
    <row r="22" spans="3:7" ht="13.5">
      <c r="C22" s="35" t="s">
        <v>5</v>
      </c>
      <c r="E22" s="41">
        <v>-261</v>
      </c>
      <c r="F22" s="44"/>
      <c r="G22" s="41">
        <v>-82</v>
      </c>
    </row>
    <row r="23" spans="3:9" s="77" customFormat="1" ht="13.5">
      <c r="C23" s="77" t="s">
        <v>141</v>
      </c>
      <c r="E23" s="78">
        <f>15760+1944</f>
        <v>17704</v>
      </c>
      <c r="G23" s="78">
        <f>309+6</f>
        <v>315</v>
      </c>
      <c r="I23" s="70"/>
    </row>
    <row r="24" spans="3:7" ht="13.5">
      <c r="C24" s="35" t="s">
        <v>101</v>
      </c>
      <c r="E24" s="41">
        <v>696</v>
      </c>
      <c r="G24" s="41">
        <v>0</v>
      </c>
    </row>
    <row r="25" spans="3:7" ht="13.5">
      <c r="C25" s="35" t="s">
        <v>73</v>
      </c>
      <c r="E25" s="41">
        <v>4014</v>
      </c>
      <c r="G25" s="41">
        <v>-62</v>
      </c>
    </row>
    <row r="26" spans="3:7" ht="13.5">
      <c r="C26" s="35" t="s">
        <v>99</v>
      </c>
      <c r="E26" s="41">
        <v>0</v>
      </c>
      <c r="G26" s="41">
        <v>4481</v>
      </c>
    </row>
    <row r="27" spans="3:7" ht="13.5">
      <c r="C27" s="35" t="s">
        <v>100</v>
      </c>
      <c r="E27" s="41">
        <v>91</v>
      </c>
      <c r="F27" s="44"/>
      <c r="G27" s="41">
        <v>114</v>
      </c>
    </row>
    <row r="28" spans="3:7" ht="13.5">
      <c r="C28" s="35" t="s">
        <v>76</v>
      </c>
      <c r="E28" s="41"/>
      <c r="F28" s="44"/>
      <c r="G28" s="41">
        <v>0</v>
      </c>
    </row>
    <row r="29" spans="5:7" ht="6" customHeight="1">
      <c r="E29" s="37"/>
      <c r="F29" s="44"/>
      <c r="G29" s="37"/>
    </row>
    <row r="30" spans="2:8" ht="13.5">
      <c r="B30" s="32" t="s">
        <v>130</v>
      </c>
      <c r="E30" s="41">
        <f>SUM(E14:E28)</f>
        <v>3843</v>
      </c>
      <c r="F30" s="44"/>
      <c r="G30" s="41">
        <f>SUM(G14:G28)</f>
        <v>16349</v>
      </c>
      <c r="H30" s="51" t="s">
        <v>0</v>
      </c>
    </row>
    <row r="31" spans="5:7" ht="13.5">
      <c r="E31" s="36"/>
      <c r="G31" s="36"/>
    </row>
    <row r="32" spans="2:7" ht="13.5">
      <c r="B32" s="35" t="s">
        <v>35</v>
      </c>
      <c r="E32" s="36"/>
      <c r="G32" s="36"/>
    </row>
    <row r="33" spans="3:7" ht="13.5">
      <c r="C33" s="35" t="s">
        <v>14</v>
      </c>
      <c r="E33" s="41">
        <v>2419</v>
      </c>
      <c r="G33" s="41">
        <v>-11989</v>
      </c>
    </row>
    <row r="34" spans="3:7" ht="13.5">
      <c r="C34" s="35" t="s">
        <v>36</v>
      </c>
      <c r="E34" s="41">
        <v>5805</v>
      </c>
      <c r="G34" s="41">
        <v>-807</v>
      </c>
    </row>
    <row r="35" spans="3:7" ht="13.5">
      <c r="C35" s="35" t="s">
        <v>37</v>
      </c>
      <c r="E35" s="41">
        <v>1992</v>
      </c>
      <c r="F35" s="44"/>
      <c r="G35" s="41">
        <v>-1387</v>
      </c>
    </row>
    <row r="36" spans="5:7" ht="6" customHeight="1">
      <c r="E36" s="37"/>
      <c r="F36" s="44"/>
      <c r="G36" s="37"/>
    </row>
    <row r="37" spans="2:7" ht="13.5">
      <c r="B37" s="32" t="s">
        <v>131</v>
      </c>
      <c r="E37" s="36">
        <f>SUM(E30:E35)</f>
        <v>14059</v>
      </c>
      <c r="G37" s="36">
        <f>SUM(G30:G35)</f>
        <v>2166</v>
      </c>
    </row>
    <row r="38" spans="5:7" ht="13.5">
      <c r="E38" s="36"/>
      <c r="G38" s="36"/>
    </row>
    <row r="39" spans="2:7" ht="13.5">
      <c r="B39" s="35" t="s">
        <v>38</v>
      </c>
      <c r="E39" s="41">
        <v>-4035</v>
      </c>
      <c r="F39" s="44"/>
      <c r="G39" s="41">
        <v>0</v>
      </c>
    </row>
    <row r="40" spans="2:7" ht="13.5">
      <c r="B40" s="35" t="s">
        <v>132</v>
      </c>
      <c r="E40" s="41">
        <v>-1017</v>
      </c>
      <c r="F40" s="44"/>
      <c r="G40" s="41">
        <v>-662</v>
      </c>
    </row>
    <row r="41" spans="5:7" ht="6.75" customHeight="1">
      <c r="E41" s="37" t="s">
        <v>0</v>
      </c>
      <c r="F41" s="44"/>
      <c r="G41" s="37" t="s">
        <v>0</v>
      </c>
    </row>
    <row r="42" spans="2:7" ht="13.5">
      <c r="B42" s="32" t="s">
        <v>133</v>
      </c>
      <c r="E42" s="36">
        <f>SUM(E37:E41)</f>
        <v>9007</v>
      </c>
      <c r="F42" s="44"/>
      <c r="G42" s="36">
        <f>SUM(G37:G41)</f>
        <v>1504</v>
      </c>
    </row>
    <row r="43" spans="5:7" ht="13.5">
      <c r="E43" s="36"/>
      <c r="G43" s="36"/>
    </row>
    <row r="44" spans="2:7" ht="13.5">
      <c r="B44" s="32" t="s">
        <v>39</v>
      </c>
      <c r="E44" s="36"/>
      <c r="G44" s="36"/>
    </row>
    <row r="45" spans="5:7" ht="7.5" customHeight="1">
      <c r="E45" s="36"/>
      <c r="G45" s="36"/>
    </row>
    <row r="46" spans="2:7" ht="13.5">
      <c r="B46" s="35" t="s">
        <v>40</v>
      </c>
      <c r="E46" s="38">
        <v>-989</v>
      </c>
      <c r="G46" s="38">
        <v>-6512</v>
      </c>
    </row>
    <row r="47" spans="2:7" ht="13.5">
      <c r="B47" s="35" t="s">
        <v>68</v>
      </c>
      <c r="E47" s="39">
        <v>2224</v>
      </c>
      <c r="G47" s="39">
        <v>0</v>
      </c>
    </row>
    <row r="48" spans="2:7" ht="13.5">
      <c r="B48" s="35" t="s">
        <v>41</v>
      </c>
      <c r="E48" s="39">
        <v>45</v>
      </c>
      <c r="G48" s="39">
        <v>218</v>
      </c>
    </row>
    <row r="49" spans="2:7" ht="13.5">
      <c r="B49" s="35" t="s">
        <v>42</v>
      </c>
      <c r="E49" s="40">
        <f>-E22</f>
        <v>261</v>
      </c>
      <c r="G49" s="40">
        <f>-G22</f>
        <v>82</v>
      </c>
    </row>
    <row r="50" spans="5:7" ht="7.5" customHeight="1">
      <c r="E50" s="36"/>
      <c r="G50" s="36"/>
    </row>
    <row r="51" spans="2:7" ht="13.5">
      <c r="B51" s="32" t="s">
        <v>134</v>
      </c>
      <c r="E51" s="36">
        <f>SUM(E46:E50)</f>
        <v>1541</v>
      </c>
      <c r="G51" s="36">
        <f>SUM(G46:G50)</f>
        <v>-6212</v>
      </c>
    </row>
    <row r="52" spans="5:7" ht="13.5">
      <c r="E52" s="36"/>
      <c r="G52" s="36"/>
    </row>
    <row r="53" spans="2:7" ht="13.5">
      <c r="B53" s="32" t="s">
        <v>43</v>
      </c>
      <c r="E53" s="41"/>
      <c r="G53" s="41"/>
    </row>
    <row r="54" spans="5:7" ht="6" customHeight="1">
      <c r="E54" s="36"/>
      <c r="G54" s="36"/>
    </row>
    <row r="55" spans="2:7" ht="13.5">
      <c r="B55" s="35" t="s">
        <v>44</v>
      </c>
      <c r="E55" s="38">
        <v>-3893</v>
      </c>
      <c r="G55" s="38">
        <v>-3953</v>
      </c>
    </row>
    <row r="56" spans="2:7" ht="13.5">
      <c r="B56" s="35" t="s">
        <v>67</v>
      </c>
      <c r="E56" s="39">
        <v>0</v>
      </c>
      <c r="G56" s="39">
        <v>4634</v>
      </c>
    </row>
    <row r="57" spans="2:7" ht="13.5">
      <c r="B57" s="35" t="s">
        <v>47</v>
      </c>
      <c r="E57" s="39">
        <v>-2726</v>
      </c>
      <c r="G57" s="39">
        <v>-2419</v>
      </c>
    </row>
    <row r="58" spans="2:7" ht="13.5">
      <c r="B58" s="35" t="s">
        <v>50</v>
      </c>
      <c r="E58" s="39">
        <v>0</v>
      </c>
      <c r="G58" s="39">
        <v>-621</v>
      </c>
    </row>
    <row r="59" spans="2:7" ht="13.5">
      <c r="B59" s="35" t="s">
        <v>63</v>
      </c>
      <c r="E59" s="39">
        <v>-8194</v>
      </c>
      <c r="G59" s="39">
        <v>9685</v>
      </c>
    </row>
    <row r="60" spans="2:7" ht="13.5">
      <c r="B60" s="35" t="s">
        <v>38</v>
      </c>
      <c r="E60" s="40">
        <v>0</v>
      </c>
      <c r="G60" s="40">
        <v>-4412</v>
      </c>
    </row>
    <row r="61" spans="2:7" ht="13.5" hidden="1">
      <c r="B61" s="35" t="s">
        <v>45</v>
      </c>
      <c r="E61" s="39">
        <v>0</v>
      </c>
      <c r="G61" s="39">
        <v>0</v>
      </c>
    </row>
    <row r="62" spans="2:7" ht="13.5" hidden="1">
      <c r="B62" s="35" t="s">
        <v>46</v>
      </c>
      <c r="E62" s="39">
        <v>0</v>
      </c>
      <c r="G62" s="39">
        <v>0</v>
      </c>
    </row>
    <row r="63" spans="2:7" ht="13.5" hidden="1">
      <c r="B63" s="35" t="s">
        <v>74</v>
      </c>
      <c r="E63" s="39">
        <v>0</v>
      </c>
      <c r="G63" s="39">
        <v>0</v>
      </c>
    </row>
    <row r="64" spans="2:7" ht="13.5" hidden="1">
      <c r="B64" s="35" t="s">
        <v>48</v>
      </c>
      <c r="E64" s="39">
        <v>0</v>
      </c>
      <c r="G64" s="39">
        <v>0</v>
      </c>
    </row>
    <row r="65" spans="3:7" ht="13.5" hidden="1">
      <c r="C65" s="35" t="s">
        <v>49</v>
      </c>
      <c r="E65" s="39">
        <v>0</v>
      </c>
      <c r="G65" s="39">
        <v>0</v>
      </c>
    </row>
    <row r="66" spans="2:7" ht="13.5" hidden="1">
      <c r="B66" s="35" t="s">
        <v>92</v>
      </c>
      <c r="E66" s="40">
        <v>0</v>
      </c>
      <c r="G66" s="40">
        <v>0</v>
      </c>
    </row>
    <row r="67" spans="5:7" ht="6.75" customHeight="1">
      <c r="E67" s="36"/>
      <c r="G67" s="36"/>
    </row>
    <row r="68" spans="2:7" ht="13.5">
      <c r="B68" s="32" t="s">
        <v>135</v>
      </c>
      <c r="E68" s="41">
        <f>SUM(E55:E66)</f>
        <v>-14813</v>
      </c>
      <c r="G68" s="41">
        <f>SUM(G55:G66)</f>
        <v>2914</v>
      </c>
    </row>
    <row r="69" spans="5:7" ht="11.25" customHeight="1" hidden="1">
      <c r="E69" s="36"/>
      <c r="G69" s="36"/>
    </row>
    <row r="70" spans="5:7" ht="11.25" customHeight="1" hidden="1">
      <c r="E70" s="36"/>
      <c r="G70" s="36"/>
    </row>
    <row r="71" spans="5:7" ht="11.25" customHeight="1" hidden="1">
      <c r="E71" s="36"/>
      <c r="G71" s="36"/>
    </row>
    <row r="72" spans="5:7" ht="11.25" customHeight="1" hidden="1">
      <c r="E72" s="36"/>
      <c r="G72" s="36"/>
    </row>
    <row r="73" spans="5:7" ht="11.25" customHeight="1" hidden="1">
      <c r="E73" s="36"/>
      <c r="G73" s="36"/>
    </row>
    <row r="74" spans="5:7" ht="11.25" customHeight="1" hidden="1">
      <c r="E74" s="36"/>
      <c r="G74" s="36"/>
    </row>
    <row r="75" spans="5:7" ht="11.25" customHeight="1" hidden="1">
      <c r="E75" s="36"/>
      <c r="G75" s="36"/>
    </row>
    <row r="76" spans="5:7" ht="11.25" customHeight="1" hidden="1">
      <c r="E76" s="36"/>
      <c r="G76" s="36"/>
    </row>
    <row r="77" spans="5:7" ht="39" customHeight="1" hidden="1">
      <c r="E77" s="36"/>
      <c r="G77" s="36"/>
    </row>
    <row r="78" spans="5:7" ht="11.25" customHeight="1" hidden="1">
      <c r="E78" s="36"/>
      <c r="G78" s="36"/>
    </row>
    <row r="79" spans="5:7" ht="12" customHeight="1" hidden="1">
      <c r="E79" s="36"/>
      <c r="G79" s="36"/>
    </row>
    <row r="80" spans="1:7" ht="13.5" hidden="1">
      <c r="A80" s="87" t="s">
        <v>86</v>
      </c>
      <c r="B80" s="87"/>
      <c r="C80" s="87"/>
      <c r="D80" s="87"/>
      <c r="E80" s="87"/>
      <c r="F80" s="87"/>
      <c r="G80" s="87"/>
    </row>
    <row r="81" spans="5:7" ht="11.25" customHeight="1" hidden="1">
      <c r="E81" s="36"/>
      <c r="G81" s="36"/>
    </row>
    <row r="82" spans="5:7" ht="11.25" customHeight="1" hidden="1">
      <c r="E82" s="36"/>
      <c r="G82" s="36"/>
    </row>
    <row r="83" spans="5:7" ht="11.25" customHeight="1" hidden="1">
      <c r="E83" s="36"/>
      <c r="G83" s="36"/>
    </row>
    <row r="84" spans="5:7" ht="11.25" customHeight="1" hidden="1">
      <c r="E84" s="36"/>
      <c r="G84" s="36"/>
    </row>
    <row r="85" spans="5:7" ht="11.25" customHeight="1" hidden="1">
      <c r="E85" s="36"/>
      <c r="G85" s="36"/>
    </row>
    <row r="86" spans="2:7" ht="13.5">
      <c r="B86" s="32" t="s">
        <v>80</v>
      </c>
      <c r="C86" s="32"/>
      <c r="D86" s="32"/>
      <c r="E86" s="42">
        <f>+E68+E51+E42</f>
        <v>-4265</v>
      </c>
      <c r="G86" s="42">
        <f>+G68+G51+G42</f>
        <v>-1794</v>
      </c>
    </row>
    <row r="87" spans="2:7" ht="8.25" customHeight="1">
      <c r="B87" s="32"/>
      <c r="C87" s="32"/>
      <c r="D87" s="32"/>
      <c r="E87" s="36"/>
      <c r="G87" s="36"/>
    </row>
    <row r="88" spans="2:7" ht="13.5">
      <c r="B88" s="32" t="s">
        <v>84</v>
      </c>
      <c r="C88" s="32"/>
      <c r="D88" s="32"/>
      <c r="E88" s="36">
        <v>24</v>
      </c>
      <c r="G88" s="36"/>
    </row>
    <row r="89" spans="2:7" ht="13.5">
      <c r="B89" s="32"/>
      <c r="C89" s="32" t="s">
        <v>85</v>
      </c>
      <c r="D89" s="32"/>
      <c r="E89" s="36"/>
      <c r="G89" s="36"/>
    </row>
    <row r="90" spans="2:7" ht="8.25" customHeight="1">
      <c r="B90" s="32"/>
      <c r="C90" s="32"/>
      <c r="D90" s="32"/>
      <c r="E90" s="36"/>
      <c r="G90" s="36"/>
    </row>
    <row r="91" spans="2:7" ht="13.5">
      <c r="B91" s="32" t="s">
        <v>64</v>
      </c>
      <c r="C91" s="32"/>
      <c r="D91" s="32"/>
      <c r="E91" s="41">
        <v>7633</v>
      </c>
      <c r="G91" s="41">
        <v>9427</v>
      </c>
    </row>
    <row r="92" spans="2:7" ht="13.5">
      <c r="B92" s="32"/>
      <c r="C92" s="32"/>
      <c r="D92" s="32"/>
      <c r="E92" s="41"/>
      <c r="G92" s="41"/>
    </row>
    <row r="93" spans="2:7" ht="14.25" thickBot="1">
      <c r="B93" s="32" t="s">
        <v>93</v>
      </c>
      <c r="C93" s="32"/>
      <c r="D93" s="32"/>
      <c r="E93" s="43">
        <f>+E91+E86+E88</f>
        <v>3392</v>
      </c>
      <c r="G93" s="43">
        <f>+G91+G86</f>
        <v>7633</v>
      </c>
    </row>
    <row r="94" spans="2:7" ht="14.25" thickTop="1">
      <c r="B94" s="32"/>
      <c r="C94" s="32"/>
      <c r="D94" s="32"/>
      <c r="E94" s="41"/>
      <c r="G94" s="41"/>
    </row>
    <row r="95" spans="2:7" ht="13.5">
      <c r="B95" s="32"/>
      <c r="C95" s="32"/>
      <c r="D95" s="32"/>
      <c r="E95" s="41"/>
      <c r="G95" s="41"/>
    </row>
    <row r="96" spans="2:7" ht="15">
      <c r="B96" s="3" t="s">
        <v>109</v>
      </c>
      <c r="E96" s="36"/>
      <c r="G96" s="36"/>
    </row>
    <row r="97" spans="2:7" ht="15">
      <c r="B97" s="3" t="s">
        <v>136</v>
      </c>
      <c r="E97" s="36"/>
      <c r="G97" s="36"/>
    </row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  <row r="105" ht="13.5" hidden="1"/>
    <row r="106" spans="2:4" ht="13.5" hidden="1">
      <c r="B106" s="44"/>
      <c r="C106" s="44"/>
      <c r="D106" s="44"/>
    </row>
    <row r="107" spans="2:4" ht="13.5" hidden="1">
      <c r="B107" s="44"/>
      <c r="C107" s="45"/>
      <c r="D107" s="45"/>
    </row>
    <row r="108" spans="2:4" ht="13.5" hidden="1">
      <c r="B108" s="44"/>
      <c r="C108" s="44"/>
      <c r="D108" s="44"/>
    </row>
    <row r="109" spans="2:4" ht="13.5" hidden="1">
      <c r="B109" s="44"/>
      <c r="C109" s="44"/>
      <c r="D109" s="44"/>
    </row>
    <row r="110" spans="2:4" ht="13.5" hidden="1">
      <c r="B110" s="44"/>
      <c r="C110" s="44"/>
      <c r="D110" s="44"/>
    </row>
    <row r="111" spans="2:4" ht="13.5" hidden="1">
      <c r="B111" s="44"/>
      <c r="C111" s="44"/>
      <c r="D111" s="44"/>
    </row>
    <row r="112" spans="2:4" ht="13.5" hidden="1">
      <c r="B112" s="44"/>
      <c r="C112" s="44"/>
      <c r="D112" s="44"/>
    </row>
    <row r="113" spans="2:4" ht="13.5" hidden="1">
      <c r="B113" s="44"/>
      <c r="C113" s="44"/>
      <c r="D113" s="44"/>
    </row>
    <row r="114" spans="2:4" ht="13.5" hidden="1">
      <c r="B114" s="44"/>
      <c r="C114" s="44"/>
      <c r="D114" s="44"/>
    </row>
    <row r="115" spans="2:4" ht="13.5" hidden="1">
      <c r="B115" s="44"/>
      <c r="C115" s="44"/>
      <c r="D115" s="44"/>
    </row>
    <row r="116" spans="2:4" ht="13.5" hidden="1">
      <c r="B116" s="44"/>
      <c r="C116" s="44"/>
      <c r="D116" s="44"/>
    </row>
    <row r="117" spans="2:4" ht="13.5" hidden="1">
      <c r="B117" s="44"/>
      <c r="C117" s="44"/>
      <c r="D117" s="44"/>
    </row>
    <row r="118" spans="2:4" ht="13.5" hidden="1">
      <c r="B118" s="44"/>
      <c r="C118" s="44"/>
      <c r="D118" s="44"/>
    </row>
    <row r="119" spans="2:4" ht="13.5" hidden="1">
      <c r="B119" s="44"/>
      <c r="C119" s="44"/>
      <c r="D119" s="44"/>
    </row>
    <row r="120" spans="2:4" ht="13.5" hidden="1">
      <c r="B120" s="44"/>
      <c r="C120" s="44"/>
      <c r="D120" s="44"/>
    </row>
    <row r="121" spans="2:4" ht="13.5" hidden="1">
      <c r="B121" s="44"/>
      <c r="C121" s="44"/>
      <c r="D121" s="44"/>
    </row>
    <row r="122" spans="2:4" ht="13.5" hidden="1">
      <c r="B122" s="44"/>
      <c r="C122" s="44"/>
      <c r="D122" s="44"/>
    </row>
    <row r="123" spans="2:4" ht="13.5" hidden="1">
      <c r="B123" s="44"/>
      <c r="C123" s="44"/>
      <c r="D123" s="44"/>
    </row>
    <row r="124" spans="2:4" ht="13.5" hidden="1">
      <c r="B124" s="44"/>
      <c r="C124" s="44"/>
      <c r="D124" s="44"/>
    </row>
    <row r="125" spans="2:4" ht="13.5" hidden="1">
      <c r="B125" s="44"/>
      <c r="C125" s="44"/>
      <c r="D125" s="44"/>
    </row>
    <row r="126" spans="2:4" ht="13.5" hidden="1">
      <c r="B126" s="44"/>
      <c r="C126" s="44"/>
      <c r="D126" s="44"/>
    </row>
    <row r="127" spans="2:4" ht="13.5" hidden="1">
      <c r="B127" s="44"/>
      <c r="C127" s="44"/>
      <c r="D127" s="44"/>
    </row>
    <row r="128" spans="2:4" ht="13.5" hidden="1">
      <c r="B128" s="44"/>
      <c r="C128" s="44"/>
      <c r="D128" s="44"/>
    </row>
    <row r="129" spans="2:4" ht="13.5" hidden="1">
      <c r="B129" s="44"/>
      <c r="C129" s="44"/>
      <c r="D129" s="44"/>
    </row>
    <row r="130" spans="2:4" ht="13.5" hidden="1">
      <c r="B130" s="44"/>
      <c r="C130" s="44"/>
      <c r="D130" s="44"/>
    </row>
    <row r="131" ht="13.5" hidden="1"/>
    <row r="132" ht="13.5" hidden="1"/>
    <row r="133" ht="13.5" hidden="1"/>
    <row r="134" ht="13.5" hidden="1"/>
    <row r="135" ht="13.5" hidden="1"/>
    <row r="138" spans="1:7" ht="13.5">
      <c r="A138" s="87" t="s">
        <v>142</v>
      </c>
      <c r="B138" s="87"/>
      <c r="C138" s="87"/>
      <c r="D138" s="87"/>
      <c r="E138" s="87"/>
      <c r="F138" s="87"/>
      <c r="G138" s="87"/>
    </row>
    <row r="153" spans="1:7" ht="13.5">
      <c r="A153" s="87" t="s">
        <v>87</v>
      </c>
      <c r="B153" s="87"/>
      <c r="C153" s="87"/>
      <c r="D153" s="87"/>
      <c r="E153" s="87"/>
      <c r="F153" s="87"/>
      <c r="G153" s="87"/>
    </row>
  </sheetData>
  <mergeCells count="9">
    <mergeCell ref="A80:G80"/>
    <mergeCell ref="A153:G153"/>
    <mergeCell ref="A5:G5"/>
    <mergeCell ref="A1:G1"/>
    <mergeCell ref="A2:G2"/>
    <mergeCell ref="A3:G3"/>
    <mergeCell ref="A138:G138"/>
    <mergeCell ref="E7:G7"/>
    <mergeCell ref="E8:G8"/>
  </mergeCells>
  <printOptions/>
  <pageMargins left="0.86" right="0.2" top="0.39" bottom="0.59" header="0.31" footer="0.37"/>
  <pageSetup fitToWidth="2" horizontalDpi="600" verticalDpi="600" orientation="portrait" paperSize="9" scale="80" r:id="rId1"/>
  <headerFooter alignWithMargins="0">
    <oddFooter>&amp;R&amp;F(&amp;A)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P75"/>
  <sheetViews>
    <sheetView workbookViewId="0" topLeftCell="A63">
      <selection activeCell="E78" sqref="E78"/>
    </sheetView>
  </sheetViews>
  <sheetFormatPr defaultColWidth="9.140625" defaultRowHeight="12.75"/>
  <cols>
    <col min="1" max="1" width="2.8515625" style="3" customWidth="1"/>
    <col min="2" max="2" width="36.00390625" style="3" customWidth="1"/>
    <col min="3" max="3" width="2.57421875" style="3" customWidth="1"/>
    <col min="4" max="4" width="13.57421875" style="3" bestFit="1" customWidth="1"/>
    <col min="5" max="5" width="15.421875" style="3" customWidth="1"/>
    <col min="6" max="6" width="12.140625" style="3" bestFit="1" customWidth="1"/>
    <col min="7" max="7" width="14.00390625" style="3" bestFit="1" customWidth="1"/>
    <col min="8" max="9" width="13.57421875" style="3" customWidth="1"/>
    <col min="10" max="10" width="18.8515625" style="3" customWidth="1"/>
    <col min="11" max="11" width="12.00390625" style="3" customWidth="1"/>
    <col min="12" max="12" width="3.421875" style="3" customWidth="1"/>
    <col min="13" max="13" width="3.57421875" style="3" customWidth="1"/>
    <col min="14" max="16384" width="9.140625" style="3" customWidth="1"/>
  </cols>
  <sheetData>
    <row r="1" spans="2:11" ht="15">
      <c r="B1" s="85" t="s">
        <v>9</v>
      </c>
      <c r="C1" s="85"/>
      <c r="D1" s="85"/>
      <c r="E1" s="85"/>
      <c r="F1" s="85"/>
      <c r="G1" s="85"/>
      <c r="H1" s="85"/>
      <c r="I1" s="85"/>
      <c r="J1" s="85"/>
      <c r="K1" s="85"/>
    </row>
    <row r="2" spans="2:11" ht="15">
      <c r="B2" s="95" t="s">
        <v>10</v>
      </c>
      <c r="C2" s="95"/>
      <c r="D2" s="95"/>
      <c r="E2" s="95"/>
      <c r="F2" s="95"/>
      <c r="G2" s="95"/>
      <c r="H2" s="95"/>
      <c r="I2" s="95"/>
      <c r="J2" s="95"/>
      <c r="K2" s="95"/>
    </row>
    <row r="3" spans="2:11" ht="15">
      <c r="B3" s="85" t="s">
        <v>94</v>
      </c>
      <c r="C3" s="85"/>
      <c r="D3" s="85"/>
      <c r="E3" s="85"/>
      <c r="F3" s="85"/>
      <c r="G3" s="85"/>
      <c r="H3" s="85"/>
      <c r="I3" s="85"/>
      <c r="J3" s="85"/>
      <c r="K3" s="85"/>
    </row>
    <row r="4" ht="15.75" thickBot="1"/>
    <row r="5" spans="2:11" ht="15.75" thickBot="1">
      <c r="B5" s="97" t="s">
        <v>53</v>
      </c>
      <c r="C5" s="98"/>
      <c r="D5" s="98"/>
      <c r="E5" s="98"/>
      <c r="F5" s="98"/>
      <c r="G5" s="98"/>
      <c r="H5" s="98"/>
      <c r="I5" s="98"/>
      <c r="J5" s="98"/>
      <c r="K5" s="99"/>
    </row>
    <row r="7" spans="5:10" ht="15">
      <c r="E7" s="52" t="s">
        <v>77</v>
      </c>
      <c r="F7" s="52"/>
      <c r="G7" s="52"/>
      <c r="H7" s="52"/>
      <c r="I7" s="46"/>
      <c r="J7" s="46"/>
    </row>
    <row r="8" spans="5:8" s="1" customFormat="1" ht="15">
      <c r="E8" s="46"/>
      <c r="F8" s="46"/>
      <c r="G8" s="46"/>
      <c r="H8" s="1" t="s">
        <v>60</v>
      </c>
    </row>
    <row r="9" spans="5:10" s="1" customFormat="1" ht="15">
      <c r="E9" s="46"/>
      <c r="F9" s="1" t="s">
        <v>58</v>
      </c>
      <c r="G9" s="1" t="s">
        <v>70</v>
      </c>
      <c r="H9" s="1" t="s">
        <v>61</v>
      </c>
      <c r="I9" s="1" t="s">
        <v>78</v>
      </c>
      <c r="J9" s="1" t="s">
        <v>90</v>
      </c>
    </row>
    <row r="10" spans="4:11" s="1" customFormat="1" ht="14.25">
      <c r="D10" s="1" t="s">
        <v>54</v>
      </c>
      <c r="E10" s="1" t="s">
        <v>24</v>
      </c>
      <c r="F10" s="1" t="s">
        <v>59</v>
      </c>
      <c r="G10" s="1" t="s">
        <v>71</v>
      </c>
      <c r="H10" s="1" t="s">
        <v>59</v>
      </c>
      <c r="I10" s="1" t="s">
        <v>59</v>
      </c>
      <c r="J10" s="1" t="s">
        <v>91</v>
      </c>
      <c r="K10" s="1" t="s">
        <v>56</v>
      </c>
    </row>
    <row r="11" spans="4:11" s="1" customFormat="1" ht="14.25">
      <c r="D11" s="1" t="s">
        <v>52</v>
      </c>
      <c r="E11" s="1" t="s">
        <v>52</v>
      </c>
      <c r="F11" s="1" t="s">
        <v>52</v>
      </c>
      <c r="G11" s="1" t="s">
        <v>52</v>
      </c>
      <c r="H11" s="1" t="s">
        <v>52</v>
      </c>
      <c r="I11" s="1" t="s">
        <v>52</v>
      </c>
      <c r="J11" s="1" t="s">
        <v>52</v>
      </c>
      <c r="K11" s="1" t="s">
        <v>52</v>
      </c>
    </row>
    <row r="13" spans="2:11" ht="15">
      <c r="B13" s="10" t="s">
        <v>81</v>
      </c>
      <c r="D13" s="9">
        <v>43148</v>
      </c>
      <c r="E13" s="9">
        <v>3051</v>
      </c>
      <c r="F13" s="9">
        <v>368</v>
      </c>
      <c r="G13" s="9">
        <v>126</v>
      </c>
      <c r="H13" s="9">
        <v>-6</v>
      </c>
      <c r="I13" s="9">
        <v>247</v>
      </c>
      <c r="J13" s="9">
        <v>-1518</v>
      </c>
      <c r="K13" s="9">
        <f>SUM(D13:J13)</f>
        <v>45416</v>
      </c>
    </row>
    <row r="14" spans="4:11" ht="15">
      <c r="D14" s="9"/>
      <c r="E14" s="9"/>
      <c r="F14" s="9"/>
      <c r="G14" s="9"/>
      <c r="H14" s="9"/>
      <c r="I14" s="9"/>
      <c r="J14" s="9"/>
      <c r="K14" s="9"/>
    </row>
    <row r="15" spans="2:11" ht="15" hidden="1">
      <c r="B15" s="3" t="s">
        <v>62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f>SUM(D15:J15)</f>
        <v>0</v>
      </c>
    </row>
    <row r="16" spans="4:11" ht="15" hidden="1">
      <c r="D16" s="9"/>
      <c r="E16" s="9"/>
      <c r="F16" s="9"/>
      <c r="G16" s="9"/>
      <c r="H16" s="9"/>
      <c r="I16" s="9"/>
      <c r="J16" s="9"/>
      <c r="K16" s="9"/>
    </row>
    <row r="17" spans="2:15" ht="15">
      <c r="B17" s="3" t="s">
        <v>89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-27717</v>
      </c>
      <c r="K17" s="9">
        <f>SUM(D17:J17)</f>
        <v>-27717</v>
      </c>
      <c r="O17" s="11" t="s">
        <v>0</v>
      </c>
    </row>
    <row r="18" spans="4:11" ht="15">
      <c r="D18" s="9"/>
      <c r="E18" s="9"/>
      <c r="F18" s="9"/>
      <c r="G18" s="9"/>
      <c r="H18" s="9"/>
      <c r="I18" s="9"/>
      <c r="J18" s="9"/>
      <c r="K18" s="9"/>
    </row>
    <row r="19" spans="2:11" ht="15">
      <c r="B19" s="3" t="s">
        <v>139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-247</v>
      </c>
      <c r="J19" s="9">
        <v>247</v>
      </c>
      <c r="K19" s="9">
        <f>SUM(D19:J19)</f>
        <v>0</v>
      </c>
    </row>
    <row r="20" spans="2:11" ht="15">
      <c r="B20" s="3" t="s">
        <v>140</v>
      </c>
      <c r="D20" s="9"/>
      <c r="E20" s="9"/>
      <c r="F20" s="9"/>
      <c r="G20" s="9"/>
      <c r="H20" s="9"/>
      <c r="I20" s="9"/>
      <c r="J20" s="9"/>
      <c r="K20" s="9"/>
    </row>
    <row r="21" spans="4:11" ht="15">
      <c r="D21" s="9"/>
      <c r="E21" s="9"/>
      <c r="F21" s="9"/>
      <c r="G21" s="9"/>
      <c r="H21" s="9"/>
      <c r="I21" s="9"/>
      <c r="J21" s="9"/>
      <c r="K21" s="9"/>
    </row>
    <row r="22" spans="2:11" ht="15">
      <c r="B22" s="3" t="s">
        <v>112</v>
      </c>
      <c r="D22" s="9">
        <v>0</v>
      </c>
      <c r="E22" s="9">
        <v>0</v>
      </c>
      <c r="F22" s="9">
        <v>0</v>
      </c>
      <c r="G22" s="9">
        <v>0</v>
      </c>
      <c r="H22" s="9">
        <v>12</v>
      </c>
      <c r="I22" s="9">
        <v>0</v>
      </c>
      <c r="J22" s="9">
        <v>0</v>
      </c>
      <c r="K22" s="9">
        <f>SUM(D22:J22)</f>
        <v>12</v>
      </c>
    </row>
    <row r="23" spans="4:11" ht="15">
      <c r="D23" s="9"/>
      <c r="E23" s="9"/>
      <c r="F23" s="9"/>
      <c r="G23" s="9"/>
      <c r="H23" s="9"/>
      <c r="I23" s="9"/>
      <c r="J23" s="9"/>
      <c r="K23" s="9"/>
    </row>
    <row r="24" spans="2:16" ht="15.75" thickBot="1">
      <c r="B24" s="10" t="s">
        <v>97</v>
      </c>
      <c r="D24" s="12">
        <f aca="true" t="shared" si="0" ref="D24:J24">SUM(D13:D23)</f>
        <v>43148</v>
      </c>
      <c r="E24" s="12">
        <f t="shared" si="0"/>
        <v>3051</v>
      </c>
      <c r="F24" s="12">
        <f t="shared" si="0"/>
        <v>368</v>
      </c>
      <c r="G24" s="12">
        <f t="shared" si="0"/>
        <v>126</v>
      </c>
      <c r="H24" s="12">
        <f t="shared" si="0"/>
        <v>6</v>
      </c>
      <c r="I24" s="12">
        <f t="shared" si="0"/>
        <v>0</v>
      </c>
      <c r="J24" s="12">
        <f t="shared" si="0"/>
        <v>-28988</v>
      </c>
      <c r="K24" s="12">
        <f>SUM(K13:K23)</f>
        <v>17711</v>
      </c>
      <c r="O24" s="11"/>
      <c r="P24" s="11"/>
    </row>
    <row r="25" spans="4:15" ht="15.75" thickTop="1">
      <c r="D25" s="9"/>
      <c r="E25" s="9"/>
      <c r="F25" s="9"/>
      <c r="G25" s="9"/>
      <c r="H25" s="9"/>
      <c r="I25" s="9"/>
      <c r="J25" s="9"/>
      <c r="K25" s="9"/>
      <c r="O25" s="11"/>
    </row>
    <row r="26" spans="8:15" ht="15">
      <c r="H26" s="11" t="s">
        <v>0</v>
      </c>
      <c r="I26" s="11"/>
      <c r="J26" s="11" t="s">
        <v>0</v>
      </c>
      <c r="K26" s="11"/>
      <c r="O26" s="11"/>
    </row>
    <row r="27" spans="4:11" ht="15">
      <c r="D27" s="9"/>
      <c r="E27" s="9"/>
      <c r="F27" s="9"/>
      <c r="G27" s="9"/>
      <c r="H27" s="9"/>
      <c r="I27" s="9"/>
      <c r="J27" s="9"/>
      <c r="K27" s="9"/>
    </row>
    <row r="28" spans="2:10" ht="15">
      <c r="B28" s="3" t="s">
        <v>137</v>
      </c>
      <c r="D28" s="11"/>
      <c r="E28" s="11"/>
      <c r="F28" s="11"/>
      <c r="G28" s="11"/>
      <c r="H28" s="11"/>
      <c r="I28" s="11"/>
      <c r="J28" s="11"/>
    </row>
    <row r="29" ht="15">
      <c r="B29" s="3" t="s">
        <v>0</v>
      </c>
    </row>
    <row r="33" ht="13.5" customHeight="1"/>
    <row r="38" spans="1:11" ht="18.75">
      <c r="A38" s="100" t="s">
        <v>143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40" spans="2:11" ht="15">
      <c r="B40" s="85" t="s">
        <v>9</v>
      </c>
      <c r="C40" s="85"/>
      <c r="D40" s="85"/>
      <c r="E40" s="85"/>
      <c r="F40" s="85"/>
      <c r="G40" s="85"/>
      <c r="H40" s="85"/>
      <c r="I40" s="85"/>
      <c r="J40" s="85"/>
      <c r="K40" s="85"/>
    </row>
    <row r="41" spans="2:11" ht="15">
      <c r="B41" s="95" t="s">
        <v>10</v>
      </c>
      <c r="C41" s="95"/>
      <c r="D41" s="95"/>
      <c r="E41" s="95"/>
      <c r="F41" s="95"/>
      <c r="G41" s="95"/>
      <c r="H41" s="95"/>
      <c r="I41" s="95"/>
      <c r="J41" s="95"/>
      <c r="K41" s="95"/>
    </row>
    <row r="42" spans="2:11" ht="15">
      <c r="B42" s="85" t="s">
        <v>95</v>
      </c>
      <c r="C42" s="85"/>
      <c r="D42" s="85"/>
      <c r="E42" s="85"/>
      <c r="F42" s="85"/>
      <c r="G42" s="85"/>
      <c r="H42" s="85"/>
      <c r="I42" s="85"/>
      <c r="J42" s="85"/>
      <c r="K42" s="85"/>
    </row>
    <row r="43" ht="15.75" thickBot="1"/>
    <row r="44" spans="2:11" ht="15.75" thickBot="1">
      <c r="B44" s="97" t="s">
        <v>53</v>
      </c>
      <c r="C44" s="98"/>
      <c r="D44" s="98"/>
      <c r="E44" s="98"/>
      <c r="F44" s="98"/>
      <c r="G44" s="98"/>
      <c r="H44" s="98"/>
      <c r="I44" s="98"/>
      <c r="J44" s="98"/>
      <c r="K44" s="99"/>
    </row>
    <row r="46" spans="5:10" ht="15">
      <c r="E46" s="96" t="s">
        <v>72</v>
      </c>
      <c r="F46" s="96"/>
      <c r="G46" s="96"/>
      <c r="H46" s="96"/>
      <c r="I46" s="46"/>
      <c r="J46" s="46" t="s">
        <v>55</v>
      </c>
    </row>
    <row r="47" spans="5:10" s="1" customFormat="1" ht="15">
      <c r="E47" s="46"/>
      <c r="F47" s="46"/>
      <c r="G47" s="46"/>
      <c r="H47" s="1" t="s">
        <v>60</v>
      </c>
      <c r="J47" s="46"/>
    </row>
    <row r="48" spans="5:10" s="1" customFormat="1" ht="15">
      <c r="E48" s="46"/>
      <c r="F48" s="1" t="s">
        <v>58</v>
      </c>
      <c r="G48" s="1" t="s">
        <v>70</v>
      </c>
      <c r="H48" s="1" t="s">
        <v>61</v>
      </c>
      <c r="I48" s="1" t="s">
        <v>78</v>
      </c>
      <c r="J48" s="1" t="s">
        <v>110</v>
      </c>
    </row>
    <row r="49" spans="4:11" s="1" customFormat="1" ht="14.25">
      <c r="D49" s="1" t="s">
        <v>54</v>
      </c>
      <c r="E49" s="1" t="s">
        <v>24</v>
      </c>
      <c r="F49" s="1" t="s">
        <v>59</v>
      </c>
      <c r="G49" s="1" t="s">
        <v>71</v>
      </c>
      <c r="H49" s="1" t="s">
        <v>59</v>
      </c>
      <c r="I49" s="1" t="s">
        <v>59</v>
      </c>
      <c r="J49" s="1" t="s">
        <v>111</v>
      </c>
      <c r="K49" s="1" t="s">
        <v>56</v>
      </c>
    </row>
    <row r="50" spans="4:11" s="1" customFormat="1" ht="14.25">
      <c r="D50" s="1" t="s">
        <v>52</v>
      </c>
      <c r="E50" s="1" t="s">
        <v>52</v>
      </c>
      <c r="F50" s="1" t="s">
        <v>52</v>
      </c>
      <c r="G50" s="1" t="s">
        <v>52</v>
      </c>
      <c r="H50" s="1" t="s">
        <v>52</v>
      </c>
      <c r="I50" s="1" t="s">
        <v>52</v>
      </c>
      <c r="J50" s="1" t="s">
        <v>52</v>
      </c>
      <c r="K50" s="1" t="s">
        <v>52</v>
      </c>
    </row>
    <row r="53" spans="2:11" ht="15">
      <c r="B53" s="10" t="s">
        <v>82</v>
      </c>
      <c r="D53" s="9">
        <v>43148</v>
      </c>
      <c r="E53" s="9">
        <v>3051</v>
      </c>
      <c r="F53" s="9">
        <v>368</v>
      </c>
      <c r="G53" s="9">
        <v>126</v>
      </c>
      <c r="H53" s="9">
        <v>-37</v>
      </c>
      <c r="I53" s="9">
        <v>0</v>
      </c>
      <c r="J53" s="9">
        <v>960</v>
      </c>
      <c r="K53" s="9">
        <f>SUM(D53:J53)</f>
        <v>47616</v>
      </c>
    </row>
    <row r="54" spans="4:11" ht="15">
      <c r="D54" s="9"/>
      <c r="E54" s="9"/>
      <c r="F54" s="9"/>
      <c r="G54" s="9"/>
      <c r="H54" s="9"/>
      <c r="I54" s="9"/>
      <c r="J54" s="9"/>
      <c r="K54" s="9"/>
    </row>
    <row r="55" spans="2:11" ht="15">
      <c r="B55" s="3" t="s">
        <v>98</v>
      </c>
      <c r="D55" s="9"/>
      <c r="E55" s="9"/>
      <c r="F55" s="9"/>
      <c r="G55" s="9"/>
      <c r="H55" s="9"/>
      <c r="I55" s="9">
        <v>247</v>
      </c>
      <c r="J55" s="9">
        <v>-247</v>
      </c>
      <c r="K55" s="9">
        <f>SUM(D55:J55)</f>
        <v>0</v>
      </c>
    </row>
    <row r="56" spans="4:11" ht="15">
      <c r="D56" s="9"/>
      <c r="E56" s="9"/>
      <c r="F56" s="9"/>
      <c r="G56" s="9"/>
      <c r="H56" s="9"/>
      <c r="I56" s="9"/>
      <c r="J56" s="9"/>
      <c r="K56" s="9"/>
    </row>
    <row r="57" spans="2:11" ht="15">
      <c r="B57" s="3" t="s">
        <v>62</v>
      </c>
      <c r="D57" s="9">
        <v>0</v>
      </c>
      <c r="E57" s="9">
        <v>0</v>
      </c>
      <c r="F57" s="9">
        <v>0</v>
      </c>
      <c r="G57" s="9">
        <v>0</v>
      </c>
      <c r="H57" s="9">
        <f>-6+37</f>
        <v>31</v>
      </c>
      <c r="I57" s="9"/>
      <c r="J57" s="9">
        <v>0</v>
      </c>
      <c r="K57" s="9">
        <f>SUM(D57:J57)</f>
        <v>31</v>
      </c>
    </row>
    <row r="58" spans="4:11" ht="15">
      <c r="D58" s="9"/>
      <c r="E58" s="9"/>
      <c r="F58" s="9"/>
      <c r="G58" s="9"/>
      <c r="H58" s="9"/>
      <c r="I58" s="9"/>
      <c r="J58" s="9"/>
      <c r="K58" s="9"/>
    </row>
    <row r="59" spans="2:11" ht="15">
      <c r="B59" s="3" t="s">
        <v>89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-1610</v>
      </c>
      <c r="K59" s="9">
        <f>SUM(D59:J59)</f>
        <v>-1610</v>
      </c>
    </row>
    <row r="60" spans="4:11" ht="15">
      <c r="D60" s="9"/>
      <c r="E60" s="9"/>
      <c r="F60" s="9"/>
      <c r="G60" s="9"/>
      <c r="H60" s="9"/>
      <c r="I60" s="9"/>
      <c r="J60" s="9"/>
      <c r="K60" s="9"/>
    </row>
    <row r="61" spans="2:11" ht="15">
      <c r="B61" s="3" t="s">
        <v>57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-621</v>
      </c>
      <c r="K61" s="9">
        <f>SUM(D61:J61)</f>
        <v>-621</v>
      </c>
    </row>
    <row r="62" spans="4:11" ht="15">
      <c r="D62" s="9"/>
      <c r="E62" s="9"/>
      <c r="F62" s="9"/>
      <c r="G62" s="9"/>
      <c r="H62" s="9"/>
      <c r="I62" s="9"/>
      <c r="J62" s="9"/>
      <c r="K62" s="9"/>
    </row>
    <row r="63" spans="2:16" ht="15.75" thickBot="1">
      <c r="B63" s="10" t="s">
        <v>96</v>
      </c>
      <c r="D63" s="12">
        <f aca="true" t="shared" si="1" ref="D63:J63">SUM(D53:D62)</f>
        <v>43148</v>
      </c>
      <c r="E63" s="12">
        <f t="shared" si="1"/>
        <v>3051</v>
      </c>
      <c r="F63" s="12">
        <f t="shared" si="1"/>
        <v>368</v>
      </c>
      <c r="G63" s="12">
        <f t="shared" si="1"/>
        <v>126</v>
      </c>
      <c r="H63" s="12">
        <f t="shared" si="1"/>
        <v>-6</v>
      </c>
      <c r="I63" s="12">
        <f t="shared" si="1"/>
        <v>247</v>
      </c>
      <c r="J63" s="12">
        <f t="shared" si="1"/>
        <v>-1518</v>
      </c>
      <c r="K63" s="12">
        <f>SUM(K53:K62)</f>
        <v>45416</v>
      </c>
      <c r="O63" s="11" t="s">
        <v>0</v>
      </c>
      <c r="P63" s="11" t="s">
        <v>0</v>
      </c>
    </row>
    <row r="64" spans="2:16" ht="15.75" thickTop="1">
      <c r="B64" s="10"/>
      <c r="D64" s="13"/>
      <c r="E64" s="13"/>
      <c r="F64" s="13"/>
      <c r="G64" s="13"/>
      <c r="H64" s="13"/>
      <c r="I64" s="13"/>
      <c r="J64" s="13"/>
      <c r="K64" s="13"/>
      <c r="O64" s="11"/>
      <c r="P64" s="11"/>
    </row>
    <row r="65" spans="2:16" ht="15">
      <c r="B65" s="10"/>
      <c r="D65" s="13"/>
      <c r="E65" s="13"/>
      <c r="F65" s="13"/>
      <c r="G65" s="13"/>
      <c r="H65" s="13"/>
      <c r="I65" s="13"/>
      <c r="J65" s="13"/>
      <c r="K65" s="13"/>
      <c r="O65" s="11"/>
      <c r="P65" s="11"/>
    </row>
    <row r="66" spans="2:16" ht="15">
      <c r="B66" s="10"/>
      <c r="D66" s="13"/>
      <c r="E66" s="13"/>
      <c r="F66" s="13"/>
      <c r="G66" s="13"/>
      <c r="H66" s="13"/>
      <c r="I66" s="13"/>
      <c r="J66" s="13"/>
      <c r="K66" s="13"/>
      <c r="O66" s="11"/>
      <c r="P66" s="11"/>
    </row>
    <row r="67" spans="2:16" ht="15">
      <c r="B67" s="10"/>
      <c r="D67" s="13"/>
      <c r="E67" s="13"/>
      <c r="F67" s="13"/>
      <c r="G67" s="13"/>
      <c r="H67" s="13"/>
      <c r="I67" s="13"/>
      <c r="J67" s="13"/>
      <c r="K67" s="13"/>
      <c r="O67" s="11"/>
      <c r="P67" s="11"/>
    </row>
    <row r="68" spans="2:16" ht="15">
      <c r="B68" s="10"/>
      <c r="D68" s="13"/>
      <c r="E68" s="13"/>
      <c r="F68" s="13"/>
      <c r="G68" s="13"/>
      <c r="H68" s="13"/>
      <c r="I68" s="13"/>
      <c r="J68" s="13"/>
      <c r="K68" s="13"/>
      <c r="O68" s="11"/>
      <c r="P68" s="11"/>
    </row>
    <row r="69" spans="2:16" ht="15">
      <c r="B69" s="10"/>
      <c r="D69" s="13"/>
      <c r="E69" s="13"/>
      <c r="F69" s="13"/>
      <c r="G69" s="13"/>
      <c r="H69" s="13"/>
      <c r="I69" s="13"/>
      <c r="J69" s="13"/>
      <c r="K69" s="13"/>
      <c r="O69" s="11"/>
      <c r="P69" s="11"/>
    </row>
    <row r="70" spans="2:16" ht="15">
      <c r="B70" s="10"/>
      <c r="D70" s="13"/>
      <c r="E70" s="13"/>
      <c r="F70" s="13"/>
      <c r="G70" s="13"/>
      <c r="H70" s="13"/>
      <c r="I70" s="13"/>
      <c r="J70" s="13"/>
      <c r="K70" s="13"/>
      <c r="O70" s="11"/>
      <c r="P70" s="11"/>
    </row>
    <row r="71" spans="2:16" ht="15">
      <c r="B71" s="10"/>
      <c r="D71" s="13"/>
      <c r="E71" s="13"/>
      <c r="F71" s="13"/>
      <c r="G71" s="13"/>
      <c r="H71" s="13"/>
      <c r="I71" s="13"/>
      <c r="J71" s="13"/>
      <c r="K71" s="13"/>
      <c r="O71" s="11"/>
      <c r="P71" s="11"/>
    </row>
    <row r="72" spans="2:16" ht="15">
      <c r="B72" s="10"/>
      <c r="D72" s="13"/>
      <c r="E72" s="13"/>
      <c r="F72" s="13"/>
      <c r="G72" s="13"/>
      <c r="H72" s="13"/>
      <c r="I72" s="13"/>
      <c r="J72" s="13"/>
      <c r="K72" s="13"/>
      <c r="O72" s="11"/>
      <c r="P72" s="11"/>
    </row>
    <row r="73" spans="2:16" ht="15">
      <c r="B73" s="10"/>
      <c r="D73" s="13"/>
      <c r="E73" s="13"/>
      <c r="F73" s="13"/>
      <c r="G73" s="13"/>
      <c r="H73" s="13"/>
      <c r="I73" s="13"/>
      <c r="J73" s="13"/>
      <c r="K73" s="13"/>
      <c r="O73" s="11"/>
      <c r="P73" s="11"/>
    </row>
    <row r="74" spans="2:16" ht="15">
      <c r="B74" s="10"/>
      <c r="D74" s="13"/>
      <c r="E74" s="13"/>
      <c r="F74" s="13"/>
      <c r="G74" s="13"/>
      <c r="H74" s="13"/>
      <c r="I74" s="13"/>
      <c r="J74" s="13"/>
      <c r="K74" s="13"/>
      <c r="O74" s="11"/>
      <c r="P74" s="11"/>
    </row>
    <row r="75" spans="1:16" ht="18.75">
      <c r="A75" s="94" t="s">
        <v>144</v>
      </c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13"/>
      <c r="O75" s="11"/>
      <c r="P75" s="11"/>
    </row>
  </sheetData>
  <mergeCells count="11">
    <mergeCell ref="B1:K1"/>
    <mergeCell ref="B5:K5"/>
    <mergeCell ref="B40:K40"/>
    <mergeCell ref="B41:K41"/>
    <mergeCell ref="A38:K38"/>
    <mergeCell ref="A75:K75"/>
    <mergeCell ref="B2:K2"/>
    <mergeCell ref="B3:K3"/>
    <mergeCell ref="B42:K42"/>
    <mergeCell ref="E46:H46"/>
    <mergeCell ref="B44:K44"/>
  </mergeCells>
  <printOptions/>
  <pageMargins left="0.57" right="0.52" top="0.64" bottom="0.79" header="0.5" footer="0.5"/>
  <pageSetup horizontalDpi="600" verticalDpi="600" orientation="landscape" paperSize="9" scale="85" r:id="rId1"/>
  <headerFooter alignWithMargins="0">
    <oddFooter>&amp;R&amp;F(&amp;A)</oddFooter>
  </headerFooter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OCI</dc:creator>
  <cp:keywords/>
  <dc:description/>
  <cp:lastModifiedBy>Nancy</cp:lastModifiedBy>
  <cp:lastPrinted>2006-08-29T11:05:20Z</cp:lastPrinted>
  <dcterms:created xsi:type="dcterms:W3CDTF">2002-11-14T09:30:35Z</dcterms:created>
  <dcterms:modified xsi:type="dcterms:W3CDTF">2006-08-29T11:32:18Z</dcterms:modified>
  <cp:category/>
  <cp:version/>
  <cp:contentType/>
  <cp:contentStatus/>
</cp:coreProperties>
</file>