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35" activeTab="0"/>
  </bookViews>
  <sheets>
    <sheet name="Keyinfo" sheetId="1" r:id="rId1"/>
    <sheet name="CIS" sheetId="2" r:id="rId2"/>
    <sheet name="BSheet" sheetId="3" r:id="rId3"/>
    <sheet name="Cashflow" sheetId="4" r:id="rId4"/>
    <sheet name="Equity" sheetId="5" r:id="rId5"/>
  </sheets>
  <definedNames>
    <definedName name="_xlnm.Print_Area" localSheetId="2">'BSheet'!$A$1:$H$55</definedName>
    <definedName name="_xlnm.Print_Area" localSheetId="3">'Cashflow'!$A$1:$K$81</definedName>
    <definedName name="_xlnm.Print_Area" localSheetId="1">'CIS'!$A$1:$H$45</definedName>
    <definedName name="_xlnm.Print_Area" localSheetId="4">'Equity'!$A$1:$K$55</definedName>
    <definedName name="_xlnm.Print_Area" localSheetId="0">'Keyinfo'!$A$1:$J$41</definedName>
  </definedNames>
  <calcPr fullCalcOnLoad="1"/>
</workbook>
</file>

<file path=xl/sharedStrings.xml><?xml version="1.0" encoding="utf-8"?>
<sst xmlns="http://schemas.openxmlformats.org/spreadsheetml/2006/main" count="332" uniqueCount="176">
  <si>
    <t>CONDENSED CONSOLIDATED INCOME STATEMENTS</t>
  </si>
  <si>
    <t xml:space="preserve"> </t>
  </si>
  <si>
    <t>Individual Period</t>
  </si>
  <si>
    <t>Cumulative Period</t>
  </si>
  <si>
    <t xml:space="preserve">Preceding </t>
  </si>
  <si>
    <t>Current</t>
  </si>
  <si>
    <t xml:space="preserve">Year </t>
  </si>
  <si>
    <t>Year</t>
  </si>
  <si>
    <t>Corresponding</t>
  </si>
  <si>
    <t>Quarter</t>
  </si>
  <si>
    <t>To Date</t>
  </si>
  <si>
    <t>Period</t>
  </si>
  <si>
    <t>RM ' 000</t>
  </si>
  <si>
    <t>1.</t>
  </si>
  <si>
    <t>Revenue</t>
  </si>
  <si>
    <t>Operating Expenses</t>
  </si>
  <si>
    <t>Other operating income</t>
  </si>
  <si>
    <t>2.</t>
  </si>
  <si>
    <t>Interest expense</t>
  </si>
  <si>
    <t>Interest income</t>
  </si>
  <si>
    <t>Tax expense</t>
  </si>
  <si>
    <t>Minority interests</t>
  </si>
  <si>
    <t>Net Profit/(loss) for the period</t>
  </si>
  <si>
    <t>Basic earnings / (loss)</t>
  </si>
  <si>
    <t>per shares (sen)</t>
  </si>
  <si>
    <t>Dividend per share (sen)</t>
  </si>
  <si>
    <t xml:space="preserve">As at End </t>
  </si>
  <si>
    <t xml:space="preserve">As at </t>
  </si>
  <si>
    <t>of  Current</t>
  </si>
  <si>
    <t>Financial Year End</t>
  </si>
  <si>
    <t>5.</t>
  </si>
  <si>
    <t>Net tangible assets per share (RM)</t>
  </si>
  <si>
    <t>SUMMARY OF KEY FINANCIAL INFORMATION</t>
  </si>
  <si>
    <t>Profit/(loss) before taxation</t>
  </si>
  <si>
    <t xml:space="preserve">Profit/(loss) before </t>
  </si>
  <si>
    <t xml:space="preserve">tax </t>
  </si>
  <si>
    <t xml:space="preserve">Profit/(loss) </t>
  </si>
  <si>
    <t xml:space="preserve">after tax and minority </t>
  </si>
  <si>
    <t>interest</t>
  </si>
  <si>
    <t>3.</t>
  </si>
  <si>
    <t>4.</t>
  </si>
  <si>
    <t xml:space="preserve">Net Profit/(loss) for </t>
  </si>
  <si>
    <t>the period</t>
  </si>
  <si>
    <t>6.</t>
  </si>
  <si>
    <t xml:space="preserve">Dividend per share </t>
  </si>
  <si>
    <t>(sen)</t>
  </si>
  <si>
    <t>7.</t>
  </si>
  <si>
    <t>Net tangible assets</t>
  </si>
  <si>
    <t>per share (RM)</t>
  </si>
  <si>
    <t>OCI BERHAD (Company No.: 95161-H)</t>
  </si>
  <si>
    <t xml:space="preserve">QUARTERLY REPORT ON CONSOLIDATED RESULTS </t>
  </si>
  <si>
    <t>Profit/(loss) from operations</t>
  </si>
  <si>
    <t>Profit/(loss) after taxation</t>
  </si>
  <si>
    <t xml:space="preserve">As At </t>
  </si>
  <si>
    <t xml:space="preserve">End of </t>
  </si>
  <si>
    <t xml:space="preserve">Financial </t>
  </si>
  <si>
    <t>Year End</t>
  </si>
  <si>
    <t>PROPERTY, PLANT AND EQUIPMENT</t>
  </si>
  <si>
    <t>CURRENT ASSETS</t>
  </si>
  <si>
    <t>Inventories</t>
  </si>
  <si>
    <t>Receivables</t>
  </si>
  <si>
    <t>Tax recoverable</t>
  </si>
  <si>
    <t>Deposits with licensed banks</t>
  </si>
  <si>
    <t>Cash and bank balances</t>
  </si>
  <si>
    <t>CURRENT LIABILITIES</t>
  </si>
  <si>
    <t>Short Term Borrowings</t>
  </si>
  <si>
    <t>Payables</t>
  </si>
  <si>
    <t>Taxation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</si>
  <si>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</si>
  <si>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</si>
  <si>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</si>
  <si>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</si>
  <si>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</si>
  <si>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</si>
  <si>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</si>
  <si>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Reserve on consolidation</t>
  </si>
  <si>
    <t>Exchange fluctuation reserve</t>
  </si>
  <si>
    <t>MINORITY INTERESTS</t>
  </si>
  <si>
    <t>LONG TERM BORROWINGS</t>
  </si>
  <si>
    <t>DEFERRED TAXATION</t>
  </si>
  <si>
    <t>Earnings per share (sen)</t>
  </si>
  <si>
    <t>- Diluted</t>
  </si>
  <si>
    <t>- Basic</t>
  </si>
  <si>
    <t>CONDENSED CONSOLIDATED BALANCE SHEET</t>
  </si>
  <si>
    <t>CASH FLOWS FROM OPERATING ACTIVITIES</t>
  </si>
  <si>
    <t>Adjustments for :</t>
  </si>
  <si>
    <t>Amortisation of deferred expenditure</t>
  </si>
  <si>
    <t>Depreciation of property, plant and equipment</t>
  </si>
  <si>
    <t>Changes in working capital :</t>
  </si>
  <si>
    <t xml:space="preserve">Debtors </t>
  </si>
  <si>
    <t>Creditors</t>
  </si>
  <si>
    <t>Cash generated from operations</t>
  </si>
  <si>
    <t>Interest paid</t>
  </si>
  <si>
    <t>Income taxes paid</t>
  </si>
  <si>
    <t>Net cash (used in) /from operating activities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</si>
  <si>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</si>
  <si>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</si>
  <si>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</si>
  <si>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</si>
  <si>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Net cash used in investing activities</t>
  </si>
  <si>
    <t>CASH FLOWS FROM FINANCING ACTIVITIES</t>
  </si>
  <si>
    <t>Payment of hire purchase creditors</t>
  </si>
  <si>
    <t>Property, plant and equipment refinancing through</t>
  </si>
  <si>
    <t>hire purchase and long term creditors</t>
  </si>
  <si>
    <t>Repayment of term loan</t>
  </si>
  <si>
    <t xml:space="preserve">Subscription of shares by minority shareholders </t>
  </si>
  <si>
    <t>in subsidiary company</t>
  </si>
  <si>
    <t>Dividends paid</t>
  </si>
  <si>
    <t>Net cash from /(used in)  financing activities</t>
  </si>
  <si>
    <t>CONDENSED CONSOLIDATED CASH FLOW STATEMENT</t>
  </si>
  <si>
    <t>CURRENT YEAR</t>
  </si>
  <si>
    <t>TO DATE</t>
  </si>
  <si>
    <t>RM'000</t>
  </si>
  <si>
    <t>CONDENSED CONSOLIDATED STATEMENT OF CHANGES IN EQUITY</t>
  </si>
  <si>
    <t>Share Capital</t>
  </si>
  <si>
    <t>Distributable</t>
  </si>
  <si>
    <t>Retained Profits</t>
  </si>
  <si>
    <t>Total</t>
  </si>
  <si>
    <t>Dividend</t>
  </si>
  <si>
    <t>Revaluation</t>
  </si>
  <si>
    <t>Reserve</t>
  </si>
  <si>
    <t xml:space="preserve">Exchange </t>
  </si>
  <si>
    <t xml:space="preserve">Fluctuation </t>
  </si>
  <si>
    <t>Translation exchange differences</t>
  </si>
  <si>
    <t>Bankers' acceptances, trust receipts and letter of credits</t>
  </si>
  <si>
    <t>CASH AND CASH EQUIVALENTS AT BEGINNING OF YEAR</t>
  </si>
  <si>
    <t>CASH AND CASH EQUIVALENTS AT END OF YEAR</t>
  </si>
  <si>
    <t>NET INCREASE IN CASH AND CASH EQUIVALENTS</t>
  </si>
  <si>
    <t xml:space="preserve">The Condensed Consolidated Income Statement should be read in conjunction with the Annual   </t>
  </si>
  <si>
    <t xml:space="preserve">The Condensed Consolidated Balance Sheet Statement should be read in conjunction with the Annual   </t>
  </si>
  <si>
    <t xml:space="preserve">The Condensed Consolidated Cash Flow Statement should be read in conjunction with the Annual   </t>
  </si>
  <si>
    <t>Drawdown of term loan</t>
  </si>
  <si>
    <t>NOTE : Consequential Loss Claims of RM1 Million have been received on 9 April 2003.</t>
  </si>
  <si>
    <t xml:space="preserve">               Balance of the claims still pending up to today's date</t>
  </si>
  <si>
    <t>Impairment loss on property, plant &amp; machinery</t>
  </si>
  <si>
    <t>Inventory written down</t>
  </si>
  <si>
    <t>Proceeds from divestment of investment in subsidiary</t>
  </si>
  <si>
    <t>Bad debts written off</t>
  </si>
  <si>
    <t>Net profit/(loss) for the period</t>
  </si>
  <si>
    <t>Operating profit / (loss) before working capital changes</t>
  </si>
  <si>
    <t>Profit / (loss) before taxation</t>
  </si>
  <si>
    <t xml:space="preserve">Negative </t>
  </si>
  <si>
    <t>Goodwill</t>
  </si>
  <si>
    <t>&lt;-------------------------Non-Distributable -----------------------&gt;</t>
  </si>
  <si>
    <t>30/06/04</t>
  </si>
  <si>
    <t>Provision for doubtful debts</t>
  </si>
  <si>
    <t>Provision for stock obsolescence</t>
  </si>
  <si>
    <t>Fixed deposits released / (held) as security</t>
  </si>
  <si>
    <t xml:space="preserve">Unclaimed dividend remitted to Registrar of </t>
  </si>
  <si>
    <t>Unclaimed Monies</t>
  </si>
  <si>
    <t>31/03/04</t>
  </si>
  <si>
    <t>(Gain) / loss on divestment of investment in subsidiary</t>
  </si>
  <si>
    <t>(Gain) / loss on fixed assets written off</t>
  </si>
  <si>
    <t>(Gain) / loss on disposal of property, plant &amp; equipment</t>
  </si>
  <si>
    <t>Financial Report for the year ended 30 June 2004.</t>
  </si>
  <si>
    <t>INTANGIBLES ASSETS</t>
  </si>
  <si>
    <t>DEFERRED TAX ASSETS</t>
  </si>
  <si>
    <t>At 1 July 2004</t>
  </si>
  <si>
    <t xml:space="preserve">The Condensed Consolidated Statement of Changes in Equity should be read in conjunction with the Annual Financial Report for the year ended 30 June 2004.   </t>
  </si>
  <si>
    <t>31/03/05</t>
  </si>
  <si>
    <t>PRECEDING</t>
  </si>
  <si>
    <t>YEAR</t>
  </si>
  <si>
    <t>CORRESPONDING</t>
  </si>
  <si>
    <t>PERIOD</t>
  </si>
  <si>
    <t>31.12.2004</t>
  </si>
  <si>
    <t>At 1 July 2003</t>
  </si>
  <si>
    <t>Income taxes refunded</t>
  </si>
  <si>
    <t>30.09.2004</t>
  </si>
  <si>
    <t>3 MONTHS</t>
  </si>
  <si>
    <t>FOR THE THIRD FINANCIAL QUARTER ENDED 31 MARCH 2005</t>
  </si>
  <si>
    <t>FOR THE THIRD FINANCIAL QUARTER ENDED 31 MARCH 2004</t>
  </si>
  <si>
    <t>31/03/2005</t>
  </si>
  <si>
    <t>31.03.2005</t>
  </si>
  <si>
    <t>31.03.2004</t>
  </si>
  <si>
    <t>At 31 March 2005</t>
  </si>
  <si>
    <t>At 31 March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</si>
</sst>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00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(* #,##0.0_);_(* \(#,##0.0\);_(* &quot;-&quot;?_);_(@_)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1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1" fillId="0" borderId="0" xfId="15" applyNumberFormat="1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Alignment="1">
      <alignment/>
    </xf>
    <xf numFmtId="0" fontId="1" fillId="0" borderId="0" xfId="0" applyFont="1" applyAlignment="1">
      <alignment horizontal="left"/>
    </xf>
    <xf numFmtId="164" fontId="3" fillId="0" borderId="0" xfId="15" applyNumberFormat="1" applyFont="1" applyAlignment="1">
      <alignment horizontal="centerContinuous"/>
    </xf>
    <xf numFmtId="164" fontId="3" fillId="0" borderId="0" xfId="15" applyNumberFormat="1" applyFont="1" applyAlignment="1">
      <alignment horizontal="center"/>
    </xf>
    <xf numFmtId="0" fontId="3" fillId="0" borderId="0" xfId="15" applyNumberFormat="1" applyFont="1" applyAlignment="1">
      <alignment/>
    </xf>
    <xf numFmtId="15" fontId="3" fillId="0" borderId="0" xfId="15" applyNumberFormat="1" applyFont="1" applyBorder="1" applyAlignment="1">
      <alignment horizontal="centerContinuous"/>
    </xf>
    <xf numFmtId="0" fontId="3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4" fontId="3" fillId="0" borderId="0" xfId="15" applyNumberFormat="1" applyFont="1" applyAlignment="1">
      <alignment horizontal="centerContinuous"/>
    </xf>
    <xf numFmtId="0" fontId="3" fillId="0" borderId="0" xfId="15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 quotePrefix="1">
      <alignment horizontal="center"/>
    </xf>
    <xf numFmtId="164" fontId="3" fillId="0" borderId="0" xfId="15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43" fontId="3" fillId="0" borderId="0" xfId="15" applyFont="1" applyBorder="1" applyAlignment="1">
      <alignment horizontal="center"/>
    </xf>
    <xf numFmtId="164" fontId="4" fillId="0" borderId="0" xfId="15" applyNumberFormat="1" applyFont="1" applyBorder="1" applyAlignment="1">
      <alignment horizontal="centerContinuous"/>
    </xf>
    <xf numFmtId="164" fontId="4" fillId="0" borderId="0" xfId="15" applyNumberFormat="1" applyFont="1" applyAlignment="1">
      <alignment horizontal="centerContinuous"/>
    </xf>
    <xf numFmtId="43" fontId="3" fillId="0" borderId="0" xfId="15" applyFont="1" applyBorder="1" applyAlignment="1">
      <alignment horizontal="centerContinuous"/>
    </xf>
    <xf numFmtId="164" fontId="4" fillId="0" borderId="0" xfId="15" applyNumberFormat="1" applyFont="1" applyAlignment="1">
      <alignment horizontal="left"/>
    </xf>
    <xf numFmtId="0" fontId="5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164" fontId="1" fillId="0" borderId="0" xfId="15" applyNumberFormat="1" applyFont="1" applyAlignment="1">
      <alignment horizontal="center"/>
    </xf>
    <xf numFmtId="15" fontId="1" fillId="0" borderId="0" xfId="15" applyNumberFormat="1" applyFont="1" applyBorder="1" applyAlignment="1">
      <alignment horizontal="centerContinuous"/>
    </xf>
    <xf numFmtId="0" fontId="1" fillId="0" borderId="0" xfId="15" applyNumberFormat="1" applyFont="1" applyBorder="1" applyAlignment="1">
      <alignment horizontal="center"/>
    </xf>
    <xf numFmtId="14" fontId="1" fillId="0" borderId="0" xfId="15" applyNumberFormat="1" applyFont="1" applyAlignment="1">
      <alignment horizontal="centerContinuous"/>
    </xf>
    <xf numFmtId="0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64" fontId="3" fillId="0" borderId="3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4" fontId="6" fillId="0" borderId="0" xfId="15" applyNumberFormat="1" applyFont="1" applyAlignment="1">
      <alignment horizontal="center"/>
    </xf>
    <xf numFmtId="0" fontId="8" fillId="0" borderId="0" xfId="0" applyFont="1" applyAlignment="1">
      <alignment/>
    </xf>
    <xf numFmtId="164" fontId="8" fillId="0" borderId="0" xfId="15" applyNumberFormat="1" applyFont="1" applyAlignment="1">
      <alignment/>
    </xf>
    <xf numFmtId="164" fontId="8" fillId="0" borderId="3" xfId="15" applyNumberFormat="1" applyFont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6" fillId="0" borderId="2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4" fontId="3" fillId="0" borderId="0" xfId="15" applyNumberFormat="1" applyFont="1" applyAlignment="1" quotePrefix="1">
      <alignment horizontal="centerContinuous"/>
    </xf>
    <xf numFmtId="14" fontId="1" fillId="0" borderId="0" xfId="15" applyNumberFormat="1" applyFont="1" applyAlignment="1" quotePrefix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Continuous"/>
    </xf>
    <xf numFmtId="164" fontId="3" fillId="0" borderId="0" xfId="15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10" fillId="0" borderId="0" xfId="0" applyFont="1" applyAlignment="1">
      <alignment/>
    </xf>
    <xf numFmtId="43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8" xfId="15" applyNumberFormat="1" applyFont="1" applyBorder="1" applyAlignment="1">
      <alignment horizontal="center"/>
    </xf>
    <xf numFmtId="164" fontId="6" fillId="0" borderId="9" xfId="15" applyNumberFormat="1" applyFont="1" applyBorder="1" applyAlignment="1">
      <alignment horizontal="center"/>
    </xf>
    <xf numFmtId="0" fontId="8" fillId="0" borderId="9" xfId="0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164" fontId="6" fillId="0" borderId="9" xfId="15" applyNumberFormat="1" applyFont="1" applyBorder="1" applyAlignment="1">
      <alignment/>
    </xf>
    <xf numFmtId="164" fontId="6" fillId="0" borderId="12" xfId="15" applyNumberFormat="1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22">
      <selection activeCell="F34" sqref="F34"/>
    </sheetView>
  </sheetViews>
  <sheetFormatPr defaultColWidth="9.140625" defaultRowHeight="12.75"/>
  <cols>
    <col min="1" max="1" width="3.8515625" style="3" customWidth="1"/>
    <col min="2" max="2" width="2.140625" style="3" customWidth="1"/>
    <col min="3" max="3" width="18.140625" style="3" bestFit="1" customWidth="1"/>
    <col min="4" max="4" width="6.28125" style="3" customWidth="1"/>
    <col min="5" max="5" width="10.57421875" style="3" customWidth="1"/>
    <col min="6" max="6" width="13.28125" style="3" bestFit="1" customWidth="1"/>
    <col min="7" max="7" width="1.8515625" style="3" customWidth="1"/>
    <col min="8" max="8" width="11.140625" style="3" customWidth="1"/>
    <col min="9" max="9" width="13.7109375" style="3" bestFit="1" customWidth="1"/>
    <col min="10" max="10" width="4.8515625" style="3" customWidth="1"/>
    <col min="11" max="11" width="9.57421875" style="3" bestFit="1" customWidth="1"/>
    <col min="12" max="16384" width="9.140625" style="3" customWidth="1"/>
  </cols>
  <sheetData>
    <row r="1" spans="1:9" ht="15">
      <c r="A1" s="91" t="s">
        <v>49</v>
      </c>
      <c r="B1" s="91"/>
      <c r="C1" s="91"/>
      <c r="D1" s="91"/>
      <c r="E1" s="91"/>
      <c r="F1" s="91"/>
      <c r="G1" s="91"/>
      <c r="H1" s="91"/>
      <c r="I1" s="91"/>
    </row>
    <row r="2" spans="1:9" ht="15">
      <c r="A2" s="90" t="s">
        <v>50</v>
      </c>
      <c r="B2" s="90"/>
      <c r="C2" s="90"/>
      <c r="D2" s="90"/>
      <c r="E2" s="90"/>
      <c r="F2" s="90"/>
      <c r="G2" s="90"/>
      <c r="H2" s="90"/>
      <c r="I2" s="90"/>
    </row>
    <row r="3" spans="1:9" ht="15">
      <c r="A3" s="91" t="s">
        <v>169</v>
      </c>
      <c r="B3" s="91"/>
      <c r="C3" s="91"/>
      <c r="D3" s="91"/>
      <c r="E3" s="91"/>
      <c r="F3" s="91"/>
      <c r="G3" s="91"/>
      <c r="H3" s="91"/>
      <c r="I3" s="91"/>
    </row>
    <row r="4" ht="15.75" thickBot="1"/>
    <row r="5" spans="1:9" ht="15.75" thickBot="1">
      <c r="A5" s="87" t="s">
        <v>32</v>
      </c>
      <c r="B5" s="88"/>
      <c r="C5" s="88"/>
      <c r="D5" s="88"/>
      <c r="E5" s="88"/>
      <c r="F5" s="88"/>
      <c r="G5" s="88"/>
      <c r="H5" s="88"/>
      <c r="I5" s="89"/>
    </row>
    <row r="6" spans="1:9" ht="15">
      <c r="A6" s="90" t="s">
        <v>171</v>
      </c>
      <c r="B6" s="90"/>
      <c r="C6" s="90"/>
      <c r="D6" s="90"/>
      <c r="E6" s="90"/>
      <c r="F6" s="90"/>
      <c r="G6" s="90"/>
      <c r="H6" s="90"/>
      <c r="I6" s="90"/>
    </row>
    <row r="8" spans="1:9" ht="15">
      <c r="A8" s="18" t="s">
        <v>1</v>
      </c>
      <c r="B8" s="4"/>
      <c r="C8" s="4"/>
      <c r="D8" s="19"/>
      <c r="E8" s="19"/>
      <c r="F8" s="19"/>
      <c r="G8" s="19"/>
      <c r="H8" s="19"/>
      <c r="I8" s="19"/>
    </row>
    <row r="9" spans="4:9" ht="15">
      <c r="D9" s="20" t="s">
        <v>1</v>
      </c>
      <c r="E9" s="6" t="s">
        <v>2</v>
      </c>
      <c r="F9" s="19"/>
      <c r="G9" s="20"/>
      <c r="H9" s="6" t="s">
        <v>3</v>
      </c>
      <c r="I9" s="19"/>
    </row>
    <row r="10" spans="4:9" ht="15">
      <c r="D10" s="20"/>
      <c r="E10" s="19"/>
      <c r="F10" s="20" t="s">
        <v>4</v>
      </c>
      <c r="G10" s="20"/>
      <c r="H10" s="19"/>
      <c r="I10" s="20" t="s">
        <v>4</v>
      </c>
    </row>
    <row r="11" spans="4:9" ht="15">
      <c r="D11" s="20"/>
      <c r="E11" s="19" t="s">
        <v>5</v>
      </c>
      <c r="F11" s="20" t="s">
        <v>6</v>
      </c>
      <c r="G11" s="20"/>
      <c r="H11" s="19" t="s">
        <v>5</v>
      </c>
      <c r="I11" s="20" t="s">
        <v>6</v>
      </c>
    </row>
    <row r="12" spans="4:9" ht="15">
      <c r="D12" s="21"/>
      <c r="E12" s="22" t="s">
        <v>7</v>
      </c>
      <c r="F12" s="23" t="s">
        <v>8</v>
      </c>
      <c r="G12" s="23"/>
      <c r="H12" s="22" t="s">
        <v>7</v>
      </c>
      <c r="I12" s="24" t="s">
        <v>8</v>
      </c>
    </row>
    <row r="13" spans="4:9" ht="15">
      <c r="D13" s="21"/>
      <c r="E13" s="25" t="s">
        <v>9</v>
      </c>
      <c r="F13" s="26" t="s">
        <v>9</v>
      </c>
      <c r="H13" s="25" t="s">
        <v>10</v>
      </c>
      <c r="I13" s="20" t="s">
        <v>11</v>
      </c>
    </row>
    <row r="14" spans="4:9" ht="15">
      <c r="D14" s="21"/>
      <c r="E14" s="68" t="s">
        <v>159</v>
      </c>
      <c r="F14" s="25" t="s">
        <v>150</v>
      </c>
      <c r="H14" s="68" t="s">
        <v>159</v>
      </c>
      <c r="I14" s="25" t="s">
        <v>150</v>
      </c>
    </row>
    <row r="15" spans="4:9" ht="15">
      <c r="D15" s="20" t="s">
        <v>1</v>
      </c>
      <c r="E15" s="27" t="s">
        <v>12</v>
      </c>
      <c r="F15" s="27" t="s">
        <v>12</v>
      </c>
      <c r="G15" s="28"/>
      <c r="H15" s="27" t="s">
        <v>12</v>
      </c>
      <c r="I15" s="27" t="s">
        <v>12</v>
      </c>
    </row>
    <row r="16" spans="1:9" ht="15">
      <c r="A16" s="9"/>
      <c r="B16" s="9"/>
      <c r="C16" s="9"/>
      <c r="D16" s="20" t="s">
        <v>1</v>
      </c>
      <c r="E16" s="20"/>
      <c r="F16" s="20"/>
      <c r="G16" s="9"/>
      <c r="H16" s="20"/>
      <c r="I16" s="20"/>
    </row>
    <row r="17" spans="1:11" ht="15">
      <c r="A17" s="29" t="s">
        <v>13</v>
      </c>
      <c r="B17" s="29"/>
      <c r="C17" s="3" t="s">
        <v>14</v>
      </c>
      <c r="D17" s="30"/>
      <c r="E17" s="24">
        <f>+CIS!D14</f>
        <v>34083</v>
      </c>
      <c r="F17" s="24">
        <f>+CIS!E14</f>
        <v>29051</v>
      </c>
      <c r="G17" s="31"/>
      <c r="H17" s="24">
        <f>+CIS!G14</f>
        <v>88317</v>
      </c>
      <c r="I17" s="24">
        <f>+CIS!H14</f>
        <v>86351</v>
      </c>
      <c r="K17" s="12"/>
    </row>
    <row r="18" spans="1:9" ht="15">
      <c r="A18" s="29"/>
      <c r="B18" s="29"/>
      <c r="D18" s="30"/>
      <c r="E18" s="24"/>
      <c r="F18" s="24"/>
      <c r="G18" s="31"/>
      <c r="H18" s="24"/>
      <c r="I18" s="24"/>
    </row>
    <row r="19" spans="1:11" ht="15">
      <c r="A19" s="29" t="s">
        <v>17</v>
      </c>
      <c r="B19" s="29"/>
      <c r="C19" s="3" t="s">
        <v>34</v>
      </c>
      <c r="D19" s="30"/>
      <c r="E19" s="24">
        <f>+CIS!D26</f>
        <v>312</v>
      </c>
      <c r="F19" s="24">
        <f>+CIS!E26</f>
        <v>972</v>
      </c>
      <c r="G19" s="31"/>
      <c r="H19" s="24">
        <f>+CIS!G26</f>
        <v>2309</v>
      </c>
      <c r="I19" s="24">
        <f>+CIS!H26</f>
        <v>-7938</v>
      </c>
      <c r="K19" s="12"/>
    </row>
    <row r="20" spans="1:9" ht="15">
      <c r="A20" s="29"/>
      <c r="B20" s="29"/>
      <c r="C20" s="3" t="s">
        <v>35</v>
      </c>
      <c r="D20" s="30"/>
      <c r="E20" s="24"/>
      <c r="F20" s="24"/>
      <c r="G20" s="31"/>
      <c r="H20" s="24"/>
      <c r="I20" s="24"/>
    </row>
    <row r="21" spans="1:9" ht="15">
      <c r="A21" s="29"/>
      <c r="B21" s="29"/>
      <c r="D21" s="30"/>
      <c r="E21" s="24"/>
      <c r="F21" s="24"/>
      <c r="G21" s="31"/>
      <c r="H21" s="24"/>
      <c r="I21" s="24"/>
    </row>
    <row r="22" spans="1:9" ht="15">
      <c r="A22" s="29" t="s">
        <v>39</v>
      </c>
      <c r="B22" s="29"/>
      <c r="C22" s="3" t="s">
        <v>36</v>
      </c>
      <c r="D22" s="30"/>
      <c r="E22" s="24">
        <f>+CIS!D34</f>
        <v>-261</v>
      </c>
      <c r="F22" s="24">
        <f>+CIS!E34</f>
        <v>637</v>
      </c>
      <c r="G22" s="31"/>
      <c r="H22" s="24">
        <f>+CIS!G34</f>
        <v>866</v>
      </c>
      <c r="I22" s="24">
        <f>+CIS!H34</f>
        <v>-8933</v>
      </c>
    </row>
    <row r="23" spans="1:9" ht="15">
      <c r="A23" s="29"/>
      <c r="B23" s="29"/>
      <c r="C23" s="3" t="s">
        <v>37</v>
      </c>
      <c r="D23" s="30"/>
      <c r="E23" s="24"/>
      <c r="F23" s="24"/>
      <c r="G23" s="31"/>
      <c r="H23" s="24"/>
      <c r="I23" s="24"/>
    </row>
    <row r="24" spans="1:9" ht="15">
      <c r="A24" s="29"/>
      <c r="B24" s="29"/>
      <c r="C24" s="3" t="s">
        <v>38</v>
      </c>
      <c r="D24" s="30"/>
      <c r="E24" s="24"/>
      <c r="F24" s="24"/>
      <c r="G24" s="31"/>
      <c r="H24" s="24"/>
      <c r="I24" s="24"/>
    </row>
    <row r="25" spans="1:9" ht="15">
      <c r="A25" s="29"/>
      <c r="B25" s="29"/>
      <c r="D25" s="30"/>
      <c r="E25" s="24"/>
      <c r="F25" s="24"/>
      <c r="G25" s="31"/>
      <c r="H25" s="24"/>
      <c r="I25" s="24"/>
    </row>
    <row r="26" spans="1:9" ht="15">
      <c r="A26" s="29" t="s">
        <v>40</v>
      </c>
      <c r="B26" s="29"/>
      <c r="C26" s="3" t="s">
        <v>41</v>
      </c>
      <c r="D26" s="30"/>
      <c r="E26" s="24">
        <f>+CIS!D34</f>
        <v>-261</v>
      </c>
      <c r="F26" s="24">
        <f>+CIS!E34</f>
        <v>637</v>
      </c>
      <c r="G26" s="31"/>
      <c r="H26" s="24">
        <f>+CIS!G34</f>
        <v>866</v>
      </c>
      <c r="I26" s="24">
        <f>+CIS!H34</f>
        <v>-8933</v>
      </c>
    </row>
    <row r="27" spans="1:9" ht="15">
      <c r="A27" s="29"/>
      <c r="B27" s="29"/>
      <c r="C27" s="3" t="s">
        <v>42</v>
      </c>
      <c r="D27" s="30"/>
      <c r="E27" s="24"/>
      <c r="F27" s="24"/>
      <c r="G27" s="31"/>
      <c r="H27" s="24"/>
      <c r="I27" s="24"/>
    </row>
    <row r="28" spans="1:9" ht="15">
      <c r="A28" s="29"/>
      <c r="D28" s="30"/>
      <c r="E28" s="24"/>
      <c r="F28" s="24"/>
      <c r="G28" s="31"/>
      <c r="H28" s="24"/>
      <c r="I28" s="24"/>
    </row>
    <row r="29" spans="1:9" ht="15">
      <c r="A29" s="29" t="s">
        <v>30</v>
      </c>
      <c r="B29" s="32" t="s">
        <v>1</v>
      </c>
      <c r="C29" s="33" t="s">
        <v>23</v>
      </c>
      <c r="D29" s="19"/>
      <c r="E29" s="34">
        <f>+CIS!D38</f>
        <v>-0.604894780754612</v>
      </c>
      <c r="F29" s="34">
        <f>+CIS!E38</f>
        <v>1.4763140817650877</v>
      </c>
      <c r="G29" s="35"/>
      <c r="H29" s="34">
        <f>+CIS!G38</f>
        <v>2.0070455177528506</v>
      </c>
      <c r="I29" s="34">
        <f>+CIS!H38</f>
        <v>-20.703161212570688</v>
      </c>
    </row>
    <row r="30" spans="1:9" ht="15">
      <c r="A30" s="9"/>
      <c r="B30" s="32"/>
      <c r="C30" s="3" t="s">
        <v>24</v>
      </c>
      <c r="D30" s="19"/>
      <c r="E30" s="35"/>
      <c r="F30" s="35"/>
      <c r="G30" s="35"/>
      <c r="H30" s="35"/>
      <c r="I30" s="35"/>
    </row>
    <row r="31" spans="1:9" ht="15">
      <c r="A31" s="9"/>
      <c r="B31" s="32"/>
      <c r="D31" s="19"/>
      <c r="E31" s="36"/>
      <c r="F31" s="36"/>
      <c r="G31" s="36"/>
      <c r="H31" s="36"/>
      <c r="I31" s="36"/>
    </row>
    <row r="32" spans="1:9" ht="15">
      <c r="A32" s="29" t="s">
        <v>43</v>
      </c>
      <c r="B32" s="9" t="s">
        <v>1</v>
      </c>
      <c r="C32" s="3" t="s">
        <v>44</v>
      </c>
      <c r="D32" s="30"/>
      <c r="E32" s="72">
        <f>+CIS!D41</f>
        <v>0</v>
      </c>
      <c r="F32" s="72">
        <f>+CIS!E41</f>
        <v>0</v>
      </c>
      <c r="H32" s="72">
        <f>+CIS!G41</f>
        <v>0</v>
      </c>
      <c r="I32" s="72">
        <f>+CIS!H41</f>
        <v>0</v>
      </c>
    </row>
    <row r="33" spans="1:9" ht="15">
      <c r="A33" s="9"/>
      <c r="B33" s="9"/>
      <c r="C33" s="3" t="s">
        <v>45</v>
      </c>
      <c r="D33" s="19"/>
      <c r="E33" s="37" t="s">
        <v>1</v>
      </c>
      <c r="F33" s="37" t="s">
        <v>1</v>
      </c>
      <c r="G33" s="38"/>
      <c r="H33" s="30"/>
      <c r="I33" s="30"/>
    </row>
    <row r="35" spans="6:9" ht="15">
      <c r="F35" s="9" t="s">
        <v>26</v>
      </c>
      <c r="I35" s="9" t="s">
        <v>27</v>
      </c>
    </row>
    <row r="36" spans="6:9" ht="15">
      <c r="F36" s="9" t="s">
        <v>28</v>
      </c>
      <c r="I36" s="9" t="s">
        <v>4</v>
      </c>
    </row>
    <row r="37" spans="6:9" ht="15">
      <c r="F37" s="39" t="s">
        <v>9</v>
      </c>
      <c r="I37" s="39" t="s">
        <v>29</v>
      </c>
    </row>
    <row r="38" spans="6:9" ht="15">
      <c r="F38" s="39"/>
      <c r="I38" s="39"/>
    </row>
    <row r="39" spans="1:9" ht="15">
      <c r="A39" s="33" t="s">
        <v>46</v>
      </c>
      <c r="C39" s="33" t="s">
        <v>47</v>
      </c>
      <c r="E39" s="17" t="s">
        <v>1</v>
      </c>
      <c r="F39" s="40">
        <f>+BSheet!E52</f>
        <v>1.1797302308334106</v>
      </c>
      <c r="H39" s="17" t="s">
        <v>1</v>
      </c>
      <c r="I39" s="17">
        <f>+BSheet!G52</f>
        <v>1.1747705571521276</v>
      </c>
    </row>
    <row r="40" ht="15">
      <c r="C40" s="3" t="s">
        <v>48</v>
      </c>
    </row>
  </sheetData>
  <mergeCells count="5">
    <mergeCell ref="A5:I5"/>
    <mergeCell ref="A6:I6"/>
    <mergeCell ref="A1:I1"/>
    <mergeCell ref="A2:I2"/>
    <mergeCell ref="A3:I3"/>
  </mergeCells>
  <printOptions/>
  <pageMargins left="0.75" right="0.75" top="0.66" bottom="1" header="0.5" footer="0.5"/>
  <pageSetup horizontalDpi="600" verticalDpi="600" orientation="portrait" paperSize="9" r:id="rId1"/>
  <headerFooter alignWithMargins="0">
    <oddFooter>&amp;R&amp;F(&amp;A)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workbookViewId="0" topLeftCell="A1">
      <selection activeCell="K20" sqref="K20"/>
    </sheetView>
  </sheetViews>
  <sheetFormatPr defaultColWidth="9.140625" defaultRowHeight="12.75"/>
  <cols>
    <col min="1" max="1" width="3.421875" style="2" customWidth="1"/>
    <col min="2" max="2" width="26.8515625" style="2" customWidth="1"/>
    <col min="3" max="3" width="4.140625" style="2" customWidth="1"/>
    <col min="4" max="4" width="11.28125" style="2" bestFit="1" customWidth="1"/>
    <col min="5" max="5" width="14.00390625" style="2" customWidth="1"/>
    <col min="6" max="6" width="1.421875" style="2" customWidth="1"/>
    <col min="7" max="7" width="11.7109375" style="2" customWidth="1"/>
    <col min="8" max="8" width="18.8515625" style="2" customWidth="1"/>
    <col min="9" max="16384" width="9.140625" style="2" customWidth="1"/>
  </cols>
  <sheetData>
    <row r="1" spans="2:9" ht="15">
      <c r="B1" s="5" t="s">
        <v>49</v>
      </c>
      <c r="C1" s="5"/>
      <c r="D1" s="5"/>
      <c r="E1" s="5"/>
      <c r="F1" s="5"/>
      <c r="G1" s="5"/>
      <c r="H1" s="5"/>
      <c r="I1" s="3"/>
    </row>
    <row r="2" spans="2:9" ht="15">
      <c r="B2" s="41" t="s">
        <v>50</v>
      </c>
      <c r="C2" s="41"/>
      <c r="D2" s="41"/>
      <c r="E2" s="41"/>
      <c r="F2" s="41"/>
      <c r="G2" s="41"/>
      <c r="H2" s="41"/>
      <c r="I2" s="3"/>
    </row>
    <row r="3" spans="2:9" ht="15">
      <c r="B3" s="42" t="s">
        <v>169</v>
      </c>
      <c r="C3" s="42"/>
      <c r="D3" s="42"/>
      <c r="E3" s="42"/>
      <c r="F3" s="42"/>
      <c r="G3" s="42"/>
      <c r="H3" s="42"/>
      <c r="I3" s="3"/>
    </row>
    <row r="4" ht="15" thickBot="1"/>
    <row r="5" spans="2:8" ht="15" customHeight="1" thickBot="1">
      <c r="B5" s="92" t="s">
        <v>0</v>
      </c>
      <c r="C5" s="93"/>
      <c r="D5" s="93"/>
      <c r="E5" s="93"/>
      <c r="F5" s="93"/>
      <c r="G5" s="93"/>
      <c r="H5" s="94"/>
    </row>
    <row r="6" spans="2:8" ht="15">
      <c r="B6" s="3"/>
      <c r="C6" s="20" t="s">
        <v>1</v>
      </c>
      <c r="D6" s="6" t="s">
        <v>2</v>
      </c>
      <c r="E6" s="6"/>
      <c r="F6" s="43"/>
      <c r="G6" s="6" t="s">
        <v>3</v>
      </c>
      <c r="H6" s="6"/>
    </row>
    <row r="7" spans="2:8" ht="15">
      <c r="B7" s="3"/>
      <c r="C7" s="20"/>
      <c r="D7" s="6"/>
      <c r="E7" s="43" t="s">
        <v>4</v>
      </c>
      <c r="F7" s="43"/>
      <c r="G7" s="6"/>
      <c r="H7" s="43" t="s">
        <v>4</v>
      </c>
    </row>
    <row r="8" spans="2:8" ht="15">
      <c r="B8" s="3"/>
      <c r="C8" s="20"/>
      <c r="D8" s="6" t="s">
        <v>5</v>
      </c>
      <c r="E8" s="43" t="s">
        <v>6</v>
      </c>
      <c r="F8" s="43"/>
      <c r="G8" s="6" t="s">
        <v>5</v>
      </c>
      <c r="H8" s="43" t="s">
        <v>6</v>
      </c>
    </row>
    <row r="9" spans="2:8" ht="15">
      <c r="B9" s="3"/>
      <c r="C9" s="21"/>
      <c r="D9" s="44" t="s">
        <v>7</v>
      </c>
      <c r="E9" s="45" t="s">
        <v>8</v>
      </c>
      <c r="F9" s="45"/>
      <c r="G9" s="44" t="s">
        <v>7</v>
      </c>
      <c r="H9" s="27" t="s">
        <v>8</v>
      </c>
    </row>
    <row r="10" spans="2:8" ht="15">
      <c r="B10" s="3"/>
      <c r="C10" s="21"/>
      <c r="D10" s="46" t="s">
        <v>9</v>
      </c>
      <c r="E10" s="47" t="s">
        <v>9</v>
      </c>
      <c r="F10" s="11"/>
      <c r="G10" s="46" t="s">
        <v>10</v>
      </c>
      <c r="H10" s="43" t="s">
        <v>11</v>
      </c>
    </row>
    <row r="11" spans="2:8" ht="15">
      <c r="B11" s="3"/>
      <c r="C11" s="21"/>
      <c r="D11" s="69" t="s">
        <v>159</v>
      </c>
      <c r="E11" s="46" t="s">
        <v>150</v>
      </c>
      <c r="F11" s="11"/>
      <c r="G11" s="69" t="s">
        <v>159</v>
      </c>
      <c r="H11" s="46" t="s">
        <v>150</v>
      </c>
    </row>
    <row r="12" spans="2:8" ht="15">
      <c r="B12" s="3"/>
      <c r="C12" s="20" t="s">
        <v>1</v>
      </c>
      <c r="D12" s="8" t="s">
        <v>12</v>
      </c>
      <c r="E12" s="8" t="s">
        <v>12</v>
      </c>
      <c r="F12" s="48"/>
      <c r="G12" s="8" t="s">
        <v>12</v>
      </c>
      <c r="H12" s="8" t="s">
        <v>12</v>
      </c>
    </row>
    <row r="13" spans="2:8" ht="15">
      <c r="B13" s="9"/>
      <c r="C13" s="20" t="s">
        <v>1</v>
      </c>
      <c r="D13" s="20"/>
      <c r="E13" s="20"/>
      <c r="F13" s="9"/>
      <c r="G13" s="20"/>
      <c r="H13" s="20"/>
    </row>
    <row r="14" spans="2:8" ht="15">
      <c r="B14" s="3" t="s">
        <v>14</v>
      </c>
      <c r="C14" s="30"/>
      <c r="D14" s="24">
        <v>34083</v>
      </c>
      <c r="E14" s="24">
        <v>29051</v>
      </c>
      <c r="F14" s="31"/>
      <c r="G14" s="24">
        <v>88317</v>
      </c>
      <c r="H14" s="24">
        <v>86351</v>
      </c>
    </row>
    <row r="15" spans="2:8" ht="15">
      <c r="B15" s="3"/>
      <c r="C15" s="30"/>
      <c r="D15" s="24"/>
      <c r="E15" s="24"/>
      <c r="F15" s="31"/>
      <c r="G15" s="24"/>
      <c r="H15" s="24"/>
    </row>
    <row r="16" spans="2:8" ht="15">
      <c r="B16" s="3" t="s">
        <v>15</v>
      </c>
      <c r="C16" s="30"/>
      <c r="D16" s="24">
        <v>-32674</v>
      </c>
      <c r="E16" s="24">
        <v>-27402</v>
      </c>
      <c r="F16" s="31"/>
      <c r="G16" s="24">
        <v>-83356</v>
      </c>
      <c r="H16" s="24">
        <v>-92335</v>
      </c>
    </row>
    <row r="17" spans="2:8" ht="15">
      <c r="B17" s="3" t="s">
        <v>16</v>
      </c>
      <c r="C17" s="30"/>
      <c r="D17" s="24">
        <v>331</v>
      </c>
      <c r="E17" s="24">
        <v>244</v>
      </c>
      <c r="F17" s="31"/>
      <c r="G17" s="24">
        <v>969</v>
      </c>
      <c r="H17" s="24">
        <v>755</v>
      </c>
    </row>
    <row r="18" spans="2:8" ht="3.75" customHeight="1">
      <c r="B18" s="3"/>
      <c r="C18" s="30"/>
      <c r="D18" s="49"/>
      <c r="E18" s="49"/>
      <c r="F18" s="31"/>
      <c r="G18" s="49"/>
      <c r="H18" s="49"/>
    </row>
    <row r="19" spans="2:8" ht="15">
      <c r="B19" s="3"/>
      <c r="C19" s="30"/>
      <c r="D19" s="35"/>
      <c r="E19" s="35"/>
      <c r="F19" s="31"/>
      <c r="G19" s="35"/>
      <c r="H19" s="35"/>
    </row>
    <row r="20" spans="2:8" ht="15">
      <c r="B20" s="3" t="s">
        <v>51</v>
      </c>
      <c r="C20" s="30"/>
      <c r="D20" s="24">
        <f>SUM(D14:D19)</f>
        <v>1740</v>
      </c>
      <c r="E20" s="24">
        <f>SUM(E14:E19)</f>
        <v>1893</v>
      </c>
      <c r="F20" s="3"/>
      <c r="G20" s="24">
        <f>SUM(G14:G19)</f>
        <v>5930</v>
      </c>
      <c r="H20" s="24">
        <f>SUM(H14:H19)</f>
        <v>-5229</v>
      </c>
    </row>
    <row r="21" spans="2:8" ht="15">
      <c r="B21" s="3"/>
      <c r="C21" s="30"/>
      <c r="D21" s="24"/>
      <c r="E21" s="24"/>
      <c r="F21" s="3"/>
      <c r="G21" s="24"/>
      <c r="H21" s="24"/>
    </row>
    <row r="22" spans="2:8" ht="15">
      <c r="B22" s="3" t="s">
        <v>18</v>
      </c>
      <c r="C22" s="30"/>
      <c r="D22" s="24">
        <v>-1429</v>
      </c>
      <c r="E22" s="24">
        <v>-969</v>
      </c>
      <c r="F22" s="3"/>
      <c r="G22" s="24">
        <v>-3634</v>
      </c>
      <c r="H22" s="24">
        <v>-2862</v>
      </c>
    </row>
    <row r="23" spans="2:8" ht="15">
      <c r="B23" s="3" t="s">
        <v>19</v>
      </c>
      <c r="C23" s="30"/>
      <c r="D23" s="24">
        <v>1</v>
      </c>
      <c r="E23" s="24">
        <v>48</v>
      </c>
      <c r="F23" s="31"/>
      <c r="G23" s="24">
        <v>13</v>
      </c>
      <c r="H23" s="24">
        <v>153</v>
      </c>
    </row>
    <row r="24" spans="2:8" ht="8.25" customHeight="1">
      <c r="B24" s="3"/>
      <c r="C24" s="30"/>
      <c r="D24" s="49"/>
      <c r="E24" s="49"/>
      <c r="F24" s="3"/>
      <c r="G24" s="49"/>
      <c r="H24" s="49"/>
    </row>
    <row r="25" spans="2:8" ht="15">
      <c r="B25" s="3"/>
      <c r="C25" s="30"/>
      <c r="D25" s="24"/>
      <c r="E25" s="24"/>
      <c r="F25" s="3"/>
      <c r="G25" s="24"/>
      <c r="H25" s="24"/>
    </row>
    <row r="26" spans="2:8" ht="15">
      <c r="B26" s="3" t="s">
        <v>33</v>
      </c>
      <c r="C26" s="30"/>
      <c r="D26" s="24">
        <f>SUM(D20:D24)</f>
        <v>312</v>
      </c>
      <c r="E26" s="24">
        <f>SUM(E20:E24)</f>
        <v>972</v>
      </c>
      <c r="F26" s="3"/>
      <c r="G26" s="24">
        <f>SUM(G20:G24)</f>
        <v>2309</v>
      </c>
      <c r="H26" s="24">
        <f>SUM(H20:H24)</f>
        <v>-7938</v>
      </c>
    </row>
    <row r="27" spans="2:8" ht="15">
      <c r="B27" s="3"/>
      <c r="C27" s="30"/>
      <c r="D27" s="24"/>
      <c r="E27" s="24"/>
      <c r="F27" s="3"/>
      <c r="G27" s="24"/>
      <c r="H27" s="24"/>
    </row>
    <row r="28" spans="2:8" ht="15">
      <c r="B28" s="3" t="s">
        <v>20</v>
      </c>
      <c r="C28" s="30"/>
      <c r="D28" s="49">
        <v>-480</v>
      </c>
      <c r="E28" s="49">
        <v>-354</v>
      </c>
      <c r="F28" s="31"/>
      <c r="G28" s="49">
        <v>-1269</v>
      </c>
      <c r="H28" s="49">
        <v>-854</v>
      </c>
    </row>
    <row r="29" spans="2:8" ht="15">
      <c r="B29" s="3"/>
      <c r="C29" s="30"/>
      <c r="D29" s="24"/>
      <c r="E29" s="24"/>
      <c r="F29" s="3"/>
      <c r="G29" s="24"/>
      <c r="H29" s="24"/>
    </row>
    <row r="30" spans="2:8" ht="15">
      <c r="B30" s="3" t="s">
        <v>52</v>
      </c>
      <c r="C30" s="30"/>
      <c r="D30" s="24">
        <f>SUM(D26:D28)</f>
        <v>-168</v>
      </c>
      <c r="E30" s="24">
        <f>SUM(E26:E28)</f>
        <v>618</v>
      </c>
      <c r="F30" s="3"/>
      <c r="G30" s="24">
        <f>SUM(G26:G28)</f>
        <v>1040</v>
      </c>
      <c r="H30" s="24">
        <f>SUM(H26:H28)</f>
        <v>-8792</v>
      </c>
    </row>
    <row r="31" spans="2:8" ht="15">
      <c r="B31" s="3"/>
      <c r="C31" s="30"/>
      <c r="D31" s="24"/>
      <c r="E31" s="24"/>
      <c r="F31" s="3"/>
      <c r="G31" s="24"/>
      <c r="H31" s="24"/>
    </row>
    <row r="32" spans="2:8" ht="15">
      <c r="B32" s="3" t="s">
        <v>21</v>
      </c>
      <c r="C32" s="30"/>
      <c r="D32" s="49">
        <v>-93</v>
      </c>
      <c r="E32" s="49">
        <v>19</v>
      </c>
      <c r="F32" s="3"/>
      <c r="G32" s="49">
        <v>-174</v>
      </c>
      <c r="H32" s="49">
        <v>-141</v>
      </c>
    </row>
    <row r="33" spans="2:8" ht="15">
      <c r="B33" s="3"/>
      <c r="C33" s="30"/>
      <c r="D33" s="24"/>
      <c r="E33" s="24"/>
      <c r="F33" s="3"/>
      <c r="G33" s="24"/>
      <c r="H33" s="24"/>
    </row>
    <row r="34" spans="2:8" ht="15.75" thickBot="1">
      <c r="B34" s="3" t="s">
        <v>22</v>
      </c>
      <c r="C34" s="30"/>
      <c r="D34" s="50">
        <f>SUM(D30:D32)</f>
        <v>-261</v>
      </c>
      <c r="E34" s="50">
        <f>SUM(E30:E32)</f>
        <v>637</v>
      </c>
      <c r="F34" s="3"/>
      <c r="G34" s="50">
        <f>SUM(G30:G32)</f>
        <v>866</v>
      </c>
      <c r="H34" s="50">
        <f>SUM(H30:H32)</f>
        <v>-8933</v>
      </c>
    </row>
    <row r="35" spans="2:8" ht="15.75" thickTop="1">
      <c r="B35" s="3" t="s">
        <v>1</v>
      </c>
      <c r="C35" s="30"/>
      <c r="D35" s="24"/>
      <c r="E35" s="24"/>
      <c r="F35" s="3"/>
      <c r="G35" s="24"/>
      <c r="H35" s="24"/>
    </row>
    <row r="36" spans="2:8" ht="15">
      <c r="B36" s="3"/>
      <c r="C36" s="30"/>
      <c r="D36" s="24" t="s">
        <v>1</v>
      </c>
      <c r="E36" s="24"/>
      <c r="F36" s="3"/>
      <c r="G36" s="24" t="s">
        <v>1</v>
      </c>
      <c r="H36" s="24"/>
    </row>
    <row r="37" spans="2:3" ht="15">
      <c r="B37" s="33" t="s">
        <v>80</v>
      </c>
      <c r="C37" s="19"/>
    </row>
    <row r="38" spans="2:8" ht="15">
      <c r="B38" s="51" t="s">
        <v>82</v>
      </c>
      <c r="C38" s="19"/>
      <c r="D38" s="34">
        <f>+D34/BSheet!E37*100</f>
        <v>-0.604894780754612</v>
      </c>
      <c r="E38" s="34">
        <f>+E34/BSheet!G37*100</f>
        <v>1.4763140817650877</v>
      </c>
      <c r="F38" s="36"/>
      <c r="G38" s="34">
        <f>+G34/BSheet!E37*100</f>
        <v>2.0070455177528506</v>
      </c>
      <c r="H38" s="34">
        <f>+H34/BSheet!G37*100</f>
        <v>-20.703161212570688</v>
      </c>
    </row>
    <row r="39" spans="2:8" ht="15">
      <c r="B39" s="51" t="s">
        <v>81</v>
      </c>
      <c r="C39" s="19"/>
      <c r="D39" s="34">
        <f>+D34/BSheet!E37*100</f>
        <v>-0.604894780754612</v>
      </c>
      <c r="E39" s="34">
        <f>+E34/BSheet!G37*100</f>
        <v>1.4763140817650877</v>
      </c>
      <c r="F39" s="36"/>
      <c r="G39" s="34">
        <f>+G34/BSheet!E37*100</f>
        <v>2.0070455177528506</v>
      </c>
      <c r="H39" s="34">
        <f>+H34/BSheet!G37*100</f>
        <v>-20.703161212570688</v>
      </c>
    </row>
    <row r="40" spans="2:8" ht="15">
      <c r="B40" s="3"/>
      <c r="C40" s="19"/>
      <c r="D40" s="36"/>
      <c r="E40" s="36"/>
      <c r="F40" s="36"/>
      <c r="G40" s="36"/>
      <c r="H40" s="36"/>
    </row>
    <row r="41" spans="2:8" ht="15">
      <c r="B41" s="3" t="s">
        <v>25</v>
      </c>
      <c r="C41" s="30"/>
      <c r="D41" s="72">
        <v>0</v>
      </c>
      <c r="E41" s="72">
        <v>0</v>
      </c>
      <c r="F41" s="3"/>
      <c r="G41" s="72">
        <v>0</v>
      </c>
      <c r="H41" s="72">
        <v>0</v>
      </c>
    </row>
    <row r="42" spans="2:8" ht="15">
      <c r="B42" s="51"/>
      <c r="C42" s="19"/>
      <c r="D42" s="37" t="s">
        <v>1</v>
      </c>
      <c r="E42" s="37" t="s">
        <v>1</v>
      </c>
      <c r="F42" s="38"/>
      <c r="G42" s="30"/>
      <c r="H42" s="30"/>
    </row>
    <row r="43" spans="2:3" ht="15">
      <c r="B43" s="3"/>
      <c r="C43" s="3"/>
    </row>
    <row r="44" spans="2:8" ht="15">
      <c r="B44" s="3" t="s">
        <v>128</v>
      </c>
      <c r="C44" s="3"/>
      <c r="E44" s="9"/>
      <c r="H44" s="9"/>
    </row>
    <row r="45" spans="2:8" ht="15">
      <c r="B45" s="3" t="s">
        <v>154</v>
      </c>
      <c r="C45" s="3"/>
      <c r="E45" s="9"/>
      <c r="H45" s="9"/>
    </row>
    <row r="46" spans="2:8" ht="15">
      <c r="B46" s="3"/>
      <c r="C46" s="3"/>
      <c r="E46" s="39"/>
      <c r="H46" s="39"/>
    </row>
    <row r="47" spans="2:8" ht="15">
      <c r="B47" s="3"/>
      <c r="C47" s="3"/>
      <c r="E47" s="39"/>
      <c r="H47" s="39"/>
    </row>
    <row r="48" spans="2:8" ht="15" hidden="1">
      <c r="B48" s="11" t="s">
        <v>132</v>
      </c>
      <c r="C48" s="3"/>
      <c r="E48" s="17"/>
      <c r="F48" s="3"/>
      <c r="H48" s="17"/>
    </row>
    <row r="49" spans="2:3" ht="15" hidden="1">
      <c r="B49" s="11" t="s">
        <v>133</v>
      </c>
      <c r="C49" s="3"/>
    </row>
  </sheetData>
  <mergeCells count="1">
    <mergeCell ref="B5:H5"/>
  </mergeCells>
  <printOptions/>
  <pageMargins left="0.66" right="0.55" top="1" bottom="1" header="0.5" footer="0.5"/>
  <pageSetup horizontalDpi="600" verticalDpi="600" orientation="portrait" paperSize="9" r:id="rId1"/>
  <headerFooter alignWithMargins="0">
    <oddFooter>&amp;R&amp;F(&amp;A)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5"/>
  <sheetViews>
    <sheetView workbookViewId="0" topLeftCell="B36">
      <selection activeCell="C51" sqref="C51"/>
    </sheetView>
  </sheetViews>
  <sheetFormatPr defaultColWidth="9.140625" defaultRowHeight="12.75"/>
  <cols>
    <col min="1" max="2" width="3.57421875" style="2" customWidth="1"/>
    <col min="3" max="3" width="32.8515625" style="2" customWidth="1"/>
    <col min="4" max="4" width="4.28125" style="2" customWidth="1"/>
    <col min="5" max="5" width="14.140625" style="2" customWidth="1"/>
    <col min="6" max="6" width="4.140625" style="2" customWidth="1"/>
    <col min="7" max="7" width="14.7109375" style="2" customWidth="1"/>
    <col min="8" max="8" width="12.140625" style="2" customWidth="1"/>
    <col min="9" max="9" width="2.140625" style="2" customWidth="1"/>
    <col min="10" max="16384" width="9.140625" style="2" customWidth="1"/>
  </cols>
  <sheetData>
    <row r="1" spans="2:7" ht="14.25">
      <c r="B1" s="91" t="s">
        <v>49</v>
      </c>
      <c r="C1" s="91"/>
      <c r="D1" s="91"/>
      <c r="E1" s="91"/>
      <c r="F1" s="91"/>
      <c r="G1" s="91"/>
    </row>
    <row r="2" spans="2:7" ht="14.25">
      <c r="B2" s="95" t="s">
        <v>50</v>
      </c>
      <c r="C2" s="95"/>
      <c r="D2" s="95"/>
      <c r="E2" s="95"/>
      <c r="F2" s="95"/>
      <c r="G2" s="95"/>
    </row>
    <row r="3" spans="2:7" ht="14.25">
      <c r="B3" s="96" t="s">
        <v>169</v>
      </c>
      <c r="C3" s="96"/>
      <c r="D3" s="96"/>
      <c r="E3" s="96"/>
      <c r="F3" s="96"/>
      <c r="G3" s="96"/>
    </row>
    <row r="4" ht="15" thickBot="1"/>
    <row r="5" spans="2:7" ht="15" customHeight="1" thickBot="1">
      <c r="B5" s="92" t="s">
        <v>83</v>
      </c>
      <c r="C5" s="93"/>
      <c r="D5" s="93"/>
      <c r="E5" s="93"/>
      <c r="F5" s="93"/>
      <c r="G5" s="94"/>
    </row>
    <row r="6" spans="2:7" ht="15">
      <c r="B6" s="3"/>
      <c r="C6" s="3"/>
      <c r="D6" s="4" t="s">
        <v>1</v>
      </c>
      <c r="E6" s="1" t="s">
        <v>53</v>
      </c>
      <c r="F6" s="5" t="s">
        <v>1</v>
      </c>
      <c r="G6" s="6" t="s">
        <v>53</v>
      </c>
    </row>
    <row r="7" spans="2:7" ht="15">
      <c r="B7" s="3"/>
      <c r="C7" s="3"/>
      <c r="D7" s="4" t="s">
        <v>1</v>
      </c>
      <c r="E7" s="1" t="s">
        <v>54</v>
      </c>
      <c r="F7" s="5" t="s">
        <v>1</v>
      </c>
      <c r="G7" s="6" t="s">
        <v>4</v>
      </c>
    </row>
    <row r="8" spans="2:7" ht="15">
      <c r="B8" s="3"/>
      <c r="C8" s="3"/>
      <c r="D8" s="4"/>
      <c r="E8" s="1" t="s">
        <v>5</v>
      </c>
      <c r="F8" s="5"/>
      <c r="G8" s="6" t="s">
        <v>55</v>
      </c>
    </row>
    <row r="9" spans="2:7" ht="15">
      <c r="B9" s="3"/>
      <c r="C9" s="3"/>
      <c r="D9" s="4"/>
      <c r="E9" s="7" t="s">
        <v>9</v>
      </c>
      <c r="F9" s="5"/>
      <c r="G9" s="6" t="s">
        <v>56</v>
      </c>
    </row>
    <row r="10" spans="2:7" ht="15">
      <c r="B10" s="3"/>
      <c r="C10" s="3"/>
      <c r="D10" s="4"/>
      <c r="E10" s="70" t="s">
        <v>159</v>
      </c>
      <c r="F10" s="5"/>
      <c r="G10" s="71" t="s">
        <v>144</v>
      </c>
    </row>
    <row r="11" spans="2:7" ht="15">
      <c r="B11" s="3"/>
      <c r="C11" s="3"/>
      <c r="D11" s="3"/>
      <c r="E11" s="8" t="s">
        <v>12</v>
      </c>
      <c r="F11" s="9"/>
      <c r="G11" s="8" t="s">
        <v>12</v>
      </c>
    </row>
    <row r="12" spans="2:7" ht="15">
      <c r="B12" s="3"/>
      <c r="C12" s="3"/>
      <c r="D12" s="3"/>
      <c r="E12" s="10"/>
      <c r="F12" s="3"/>
      <c r="G12" s="10" t="s">
        <v>1</v>
      </c>
    </row>
    <row r="13" spans="2:7" ht="15">
      <c r="B13" s="11" t="s">
        <v>57</v>
      </c>
      <c r="C13" s="3"/>
      <c r="D13" s="3"/>
      <c r="E13" s="10">
        <v>57602</v>
      </c>
      <c r="F13" s="12" t="s">
        <v>1</v>
      </c>
      <c r="G13" s="10">
        <v>46042</v>
      </c>
    </row>
    <row r="14" spans="2:7" ht="15">
      <c r="B14" s="11" t="s">
        <v>155</v>
      </c>
      <c r="C14" s="3"/>
      <c r="D14" s="3"/>
      <c r="E14" s="10">
        <v>945</v>
      </c>
      <c r="F14" s="12"/>
      <c r="G14" s="10">
        <v>1082</v>
      </c>
    </row>
    <row r="15" spans="2:7" ht="15">
      <c r="B15" s="11" t="s">
        <v>156</v>
      </c>
      <c r="C15" s="3"/>
      <c r="D15" s="3"/>
      <c r="E15" s="10">
        <v>562</v>
      </c>
      <c r="F15" s="12"/>
      <c r="G15" s="10">
        <v>562</v>
      </c>
    </row>
    <row r="16" spans="2:7" ht="15">
      <c r="B16" s="3"/>
      <c r="C16" s="3"/>
      <c r="D16" s="3"/>
      <c r="E16" s="10"/>
      <c r="F16" s="12"/>
      <c r="G16" s="10"/>
    </row>
    <row r="17" spans="2:7" ht="15">
      <c r="B17" s="11" t="s">
        <v>58</v>
      </c>
      <c r="C17" s="3"/>
      <c r="D17" s="3"/>
      <c r="E17" s="10"/>
      <c r="F17" s="12"/>
      <c r="G17" s="10"/>
    </row>
    <row r="18" spans="2:7" ht="15">
      <c r="B18" s="3"/>
      <c r="C18" s="3" t="s">
        <v>59</v>
      </c>
      <c r="D18" s="3"/>
      <c r="E18" s="10">
        <v>46087</v>
      </c>
      <c r="F18" s="12" t="s">
        <v>1</v>
      </c>
      <c r="G18" s="10">
        <v>35852</v>
      </c>
    </row>
    <row r="19" spans="2:7" ht="15">
      <c r="B19" s="3"/>
      <c r="C19" s="3" t="s">
        <v>60</v>
      </c>
      <c r="D19" s="3"/>
      <c r="E19" s="10">
        <v>61759</v>
      </c>
      <c r="F19" s="12" t="s">
        <v>1</v>
      </c>
      <c r="G19" s="10">
        <v>58243</v>
      </c>
    </row>
    <row r="20" spans="2:7" ht="15">
      <c r="B20" s="3"/>
      <c r="C20" s="3" t="s">
        <v>61</v>
      </c>
      <c r="D20" s="3"/>
      <c r="E20" s="10">
        <v>165</v>
      </c>
      <c r="F20" s="12" t="s">
        <v>1</v>
      </c>
      <c r="G20" s="10">
        <v>219</v>
      </c>
    </row>
    <row r="21" spans="2:11" ht="15">
      <c r="B21" s="3"/>
      <c r="C21" s="3" t="s">
        <v>62</v>
      </c>
      <c r="D21" s="3"/>
      <c r="E21" s="10">
        <v>4545</v>
      </c>
      <c r="F21" s="12" t="s">
        <v>1</v>
      </c>
      <c r="G21" s="10">
        <v>4038</v>
      </c>
      <c r="K21" s="73"/>
    </row>
    <row r="22" spans="2:11" ht="15">
      <c r="B22" s="3"/>
      <c r="C22" s="3" t="s">
        <v>63</v>
      </c>
      <c r="D22" s="3"/>
      <c r="E22" s="10">
        <v>2818</v>
      </c>
      <c r="F22" s="12"/>
      <c r="G22" s="10">
        <v>5789</v>
      </c>
      <c r="K22" s="73"/>
    </row>
    <row r="23" spans="2:7" ht="7.5" customHeight="1">
      <c r="B23" s="3"/>
      <c r="C23" s="3"/>
      <c r="D23" s="3"/>
      <c r="E23" s="10"/>
      <c r="F23" s="12"/>
      <c r="G23" s="10"/>
    </row>
    <row r="24" spans="2:7" ht="15">
      <c r="B24" s="3"/>
      <c r="C24" s="3"/>
      <c r="D24" s="12" t="s">
        <v>1</v>
      </c>
      <c r="E24" s="13">
        <f>SUM(E18:E22)</f>
        <v>115374</v>
      </c>
      <c r="F24" s="12"/>
      <c r="G24" s="13">
        <f>SUM(G18:G22)</f>
        <v>104141</v>
      </c>
    </row>
    <row r="25" spans="2:7" ht="15">
      <c r="B25" s="11" t="s">
        <v>64</v>
      </c>
      <c r="C25" s="3"/>
      <c r="D25" s="3"/>
      <c r="E25" s="10"/>
      <c r="F25" s="12"/>
      <c r="G25" s="10"/>
    </row>
    <row r="26" spans="2:7" ht="15">
      <c r="B26" s="3"/>
      <c r="C26" s="3" t="s">
        <v>65</v>
      </c>
      <c r="D26" s="3"/>
      <c r="E26" s="10">
        <v>68426</v>
      </c>
      <c r="F26" s="12" t="s">
        <v>1</v>
      </c>
      <c r="G26" s="10">
        <v>56906</v>
      </c>
    </row>
    <row r="27" spans="2:8" ht="15">
      <c r="B27" s="3"/>
      <c r="C27" s="3" t="s">
        <v>66</v>
      </c>
      <c r="D27" s="3"/>
      <c r="E27" s="10">
        <f>22195+629</f>
        <v>22824</v>
      </c>
      <c r="F27" s="12" t="s">
        <v>1</v>
      </c>
      <c r="G27" s="10">
        <v>20095</v>
      </c>
      <c r="H27" s="75"/>
    </row>
    <row r="28" spans="2:7" ht="15">
      <c r="B28" s="3"/>
      <c r="C28" s="3" t="s">
        <v>67</v>
      </c>
      <c r="D28" s="3"/>
      <c r="E28" s="10">
        <v>1869</v>
      </c>
      <c r="F28" s="12" t="s">
        <v>1</v>
      </c>
      <c r="G28" s="10">
        <v>970</v>
      </c>
    </row>
    <row r="29" spans="2:6" ht="5.25" customHeight="1">
      <c r="B29" s="3"/>
      <c r="C29" s="3"/>
      <c r="D29" s="3"/>
      <c r="E29" s="10"/>
      <c r="F29" s="12"/>
    </row>
    <row r="30" spans="2:7" ht="15">
      <c r="B30" s="3"/>
      <c r="C30" s="3"/>
      <c r="D30" s="3"/>
      <c r="E30" s="13">
        <f>SUM(E26:E28)</f>
        <v>93119</v>
      </c>
      <c r="F30" s="12"/>
      <c r="G30" s="13">
        <f>SUM(G26:G28)</f>
        <v>77971</v>
      </c>
    </row>
    <row r="31" spans="2:7" ht="15">
      <c r="B31" s="3"/>
      <c r="C31" s="3"/>
      <c r="D31" s="3"/>
      <c r="E31" s="10"/>
      <c r="F31" s="12"/>
      <c r="G31" s="10"/>
    </row>
    <row r="32" spans="2:7" ht="15">
      <c r="B32" s="11" t="s">
        <v>68</v>
      </c>
      <c r="C32" s="3"/>
      <c r="D32" s="3"/>
      <c r="E32" s="10">
        <f>+E24-E30</f>
        <v>22255</v>
      </c>
      <c r="F32" s="12"/>
      <c r="G32" s="10">
        <f>+G24-G30</f>
        <v>26170</v>
      </c>
    </row>
    <row r="33" spans="2:7" ht="15">
      <c r="B33" s="3"/>
      <c r="C33" s="3"/>
      <c r="D33" s="3"/>
      <c r="E33" s="10"/>
      <c r="F33" s="12"/>
      <c r="G33" s="10"/>
    </row>
    <row r="34" spans="2:7" ht="15.75" thickBot="1">
      <c r="B34" s="3"/>
      <c r="C34" s="3"/>
      <c r="D34" s="3"/>
      <c r="E34" s="14">
        <f>+E32+E13+E14+E15</f>
        <v>81364</v>
      </c>
      <c r="F34" s="12"/>
      <c r="G34" s="14">
        <f>+G32+G13+G14+G15</f>
        <v>73856</v>
      </c>
    </row>
    <row r="35" spans="2:7" ht="15.75" thickTop="1">
      <c r="B35" s="3"/>
      <c r="C35" s="3"/>
      <c r="D35" s="3"/>
      <c r="E35" s="10"/>
      <c r="F35" s="12"/>
      <c r="G35" s="10"/>
    </row>
    <row r="36" spans="2:7" ht="15">
      <c r="B36" s="11" t="s">
        <v>69</v>
      </c>
      <c r="C36" s="3"/>
      <c r="D36" s="3"/>
      <c r="E36" s="10"/>
      <c r="F36" s="12"/>
      <c r="G36" s="10"/>
    </row>
    <row r="37" spans="2:7" ht="15">
      <c r="B37" s="11" t="s">
        <v>70</v>
      </c>
      <c r="C37" s="3"/>
      <c r="D37" s="3"/>
      <c r="E37" s="10">
        <v>43148</v>
      </c>
      <c r="F37" s="12" t="s">
        <v>1</v>
      </c>
      <c r="G37" s="10">
        <v>43148</v>
      </c>
    </row>
    <row r="38" spans="2:7" ht="15">
      <c r="B38" s="11" t="s">
        <v>71</v>
      </c>
      <c r="C38" s="3"/>
      <c r="D38" s="3"/>
      <c r="E38" s="10"/>
      <c r="F38" s="12"/>
      <c r="G38" s="10"/>
    </row>
    <row r="39" spans="2:7" ht="15">
      <c r="B39" s="3"/>
      <c r="C39" s="3" t="s">
        <v>72</v>
      </c>
      <c r="D39" s="3"/>
      <c r="E39" s="10">
        <v>3051</v>
      </c>
      <c r="F39" s="12" t="s">
        <v>1</v>
      </c>
      <c r="G39" s="10">
        <v>3051</v>
      </c>
    </row>
    <row r="40" spans="2:7" ht="15">
      <c r="B40" s="3"/>
      <c r="C40" s="3" t="s">
        <v>73</v>
      </c>
      <c r="D40" s="3"/>
      <c r="E40" s="10">
        <v>368</v>
      </c>
      <c r="F40" s="12" t="s">
        <v>1</v>
      </c>
      <c r="G40" s="10">
        <v>368</v>
      </c>
    </row>
    <row r="41" spans="2:7" ht="15">
      <c r="B41" s="3"/>
      <c r="C41" s="3" t="s">
        <v>74</v>
      </c>
      <c r="D41" s="3"/>
      <c r="E41" s="10">
        <v>4278</v>
      </c>
      <c r="F41" s="12" t="s">
        <v>1</v>
      </c>
      <c r="G41" s="10">
        <v>4033</v>
      </c>
    </row>
    <row r="42" spans="2:7" ht="15">
      <c r="B42" s="3"/>
      <c r="C42" s="3" t="s">
        <v>75</v>
      </c>
      <c r="D42" s="3"/>
      <c r="E42" s="10">
        <v>126</v>
      </c>
      <c r="F42" s="12" t="s">
        <v>1</v>
      </c>
      <c r="G42" s="10">
        <v>126</v>
      </c>
    </row>
    <row r="43" spans="2:7" ht="15">
      <c r="B43" s="3"/>
      <c r="C43" s="3" t="s">
        <v>76</v>
      </c>
      <c r="D43" s="3"/>
      <c r="E43" s="10">
        <v>-68</v>
      </c>
      <c r="F43" s="12" t="s">
        <v>1</v>
      </c>
      <c r="G43" s="10">
        <v>-37</v>
      </c>
    </row>
    <row r="44" spans="2:7" ht="5.25" customHeight="1">
      <c r="B44" s="3"/>
      <c r="C44" s="3"/>
      <c r="D44" s="3"/>
      <c r="E44" s="15"/>
      <c r="F44" s="12"/>
      <c r="G44" s="15"/>
    </row>
    <row r="45" spans="2:8" ht="15">
      <c r="B45" s="3"/>
      <c r="C45" s="3"/>
      <c r="D45" s="3"/>
      <c r="E45" s="10">
        <f>SUM(E37:E43)</f>
        <v>50903</v>
      </c>
      <c r="F45" s="12"/>
      <c r="G45" s="10">
        <f>SUM(G37:G43)</f>
        <v>50689</v>
      </c>
      <c r="H45" s="73" t="s">
        <v>1</v>
      </c>
    </row>
    <row r="46" spans="2:7" ht="15">
      <c r="B46" s="11" t="s">
        <v>77</v>
      </c>
      <c r="C46" s="3"/>
      <c r="D46" s="3"/>
      <c r="E46" s="10">
        <v>6868</v>
      </c>
      <c r="F46" s="12" t="s">
        <v>1</v>
      </c>
      <c r="G46" s="10">
        <v>6524</v>
      </c>
    </row>
    <row r="47" spans="2:7" ht="15">
      <c r="B47" s="11" t="s">
        <v>78</v>
      </c>
      <c r="C47" s="3"/>
      <c r="D47" s="3"/>
      <c r="E47" s="10">
        <v>22415</v>
      </c>
      <c r="F47" s="12" t="s">
        <v>1</v>
      </c>
      <c r="G47" s="10">
        <v>15465</v>
      </c>
    </row>
    <row r="48" spans="2:7" ht="15">
      <c r="B48" s="11" t="s">
        <v>79</v>
      </c>
      <c r="C48" s="3"/>
      <c r="D48" s="3"/>
      <c r="E48" s="10">
        <v>1178</v>
      </c>
      <c r="F48" s="12" t="s">
        <v>1</v>
      </c>
      <c r="G48" s="10">
        <v>1178</v>
      </c>
    </row>
    <row r="49" spans="2:7" ht="6.75" customHeight="1">
      <c r="B49" s="3"/>
      <c r="C49" s="3"/>
      <c r="D49" s="3"/>
      <c r="E49" s="10"/>
      <c r="F49" s="12"/>
      <c r="G49" s="10"/>
    </row>
    <row r="50" spans="2:7" ht="15.75" thickBot="1">
      <c r="B50" s="3"/>
      <c r="C50" s="3"/>
      <c r="D50" s="3"/>
      <c r="E50" s="14">
        <f>SUM(E45:E48)</f>
        <v>81364</v>
      </c>
      <c r="F50" s="12"/>
      <c r="G50" s="14">
        <f>SUM(G45:G48)</f>
        <v>73856</v>
      </c>
    </row>
    <row r="51" spans="2:7" ht="15.75" thickTop="1">
      <c r="B51" s="3"/>
      <c r="C51" s="3"/>
      <c r="D51" s="3"/>
      <c r="E51" s="16"/>
      <c r="F51" s="12"/>
      <c r="G51" s="16"/>
    </row>
    <row r="52" spans="2:7" ht="15">
      <c r="B52" s="3" t="s">
        <v>31</v>
      </c>
      <c r="C52" s="3"/>
      <c r="D52" s="3"/>
      <c r="E52" s="17">
        <f>(+E45)/E37</f>
        <v>1.1797302308334106</v>
      </c>
      <c r="F52" s="12"/>
      <c r="G52" s="17">
        <f>(+G45)/G37</f>
        <v>1.1747705571521276</v>
      </c>
    </row>
    <row r="53" spans="2:7" ht="15">
      <c r="B53" s="3"/>
      <c r="C53" s="3"/>
      <c r="D53" s="3"/>
      <c r="E53" s="3"/>
      <c r="F53" s="12"/>
      <c r="G53" s="10"/>
    </row>
    <row r="54" ht="15">
      <c r="B54" s="3" t="s">
        <v>129</v>
      </c>
    </row>
    <row r="55" ht="15">
      <c r="B55" s="3" t="s">
        <v>154</v>
      </c>
    </row>
  </sheetData>
  <mergeCells count="4">
    <mergeCell ref="B1:G1"/>
    <mergeCell ref="B2:G2"/>
    <mergeCell ref="B3:G3"/>
    <mergeCell ref="B5:G5"/>
  </mergeCells>
  <printOptions/>
  <pageMargins left="0.92" right="0.75" top="0.39" bottom="0.41" header="0.25" footer="0.29"/>
  <pageSetup horizontalDpi="600" verticalDpi="600" orientation="portrait" paperSize="9" scale="95" r:id="rId1"/>
  <headerFooter alignWithMargins="0">
    <oddFooter>&amp;R&amp;F(&amp;A)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workbookViewId="0" topLeftCell="D54">
      <selection activeCell="N73" sqref="N73"/>
    </sheetView>
  </sheetViews>
  <sheetFormatPr defaultColWidth="9.140625" defaultRowHeight="12.75"/>
  <cols>
    <col min="1" max="1" width="4.140625" style="56" customWidth="1"/>
    <col min="2" max="2" width="9.140625" style="56" customWidth="1"/>
    <col min="3" max="3" width="47.140625" style="56" customWidth="1"/>
    <col min="4" max="4" width="5.140625" style="56" customWidth="1"/>
    <col min="5" max="5" width="17.8515625" style="56" bestFit="1" customWidth="1"/>
    <col min="6" max="6" width="1.7109375" style="56" customWidth="1"/>
    <col min="7" max="7" width="14.140625" style="56" hidden="1" customWidth="1"/>
    <col min="8" max="8" width="2.57421875" style="56" hidden="1" customWidth="1"/>
    <col min="9" max="9" width="14.421875" style="56" hidden="1" customWidth="1"/>
    <col min="10" max="10" width="20.00390625" style="56" hidden="1" customWidth="1"/>
    <col min="11" max="11" width="19.8515625" style="56" bestFit="1" customWidth="1"/>
    <col min="12" max="12" width="9.140625" style="56" customWidth="1"/>
    <col min="13" max="13" width="9.140625" style="74" customWidth="1"/>
    <col min="14" max="16384" width="9.140625" style="56" customWidth="1"/>
  </cols>
  <sheetData>
    <row r="1" spans="1:11" ht="13.5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3.5">
      <c r="A2" s="101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3.5">
      <c r="A3" s="100" t="s">
        <v>169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ht="9" customHeight="1" thickBot="1"/>
    <row r="5" spans="1:11" ht="14.25" thickBot="1">
      <c r="A5" s="97" t="s">
        <v>109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2:11" ht="13.5">
      <c r="B6" s="53"/>
      <c r="C6" s="53"/>
      <c r="D6" s="53"/>
      <c r="K6" s="55" t="s">
        <v>160</v>
      </c>
    </row>
    <row r="7" spans="2:11" ht="14.25" thickBot="1">
      <c r="B7" s="53"/>
      <c r="C7" s="53"/>
      <c r="D7" s="53"/>
      <c r="K7" s="55" t="s">
        <v>161</v>
      </c>
    </row>
    <row r="8" spans="2:11" ht="13.5">
      <c r="B8" s="54"/>
      <c r="C8" s="54"/>
      <c r="D8" s="54"/>
      <c r="E8" s="55" t="s">
        <v>110</v>
      </c>
      <c r="G8" s="55" t="s">
        <v>168</v>
      </c>
      <c r="H8" s="55"/>
      <c r="I8" s="77" t="s">
        <v>168</v>
      </c>
      <c r="K8" s="55" t="s">
        <v>162</v>
      </c>
    </row>
    <row r="9" spans="5:11" s="52" customFormat="1" ht="13.5">
      <c r="E9" s="55" t="s">
        <v>111</v>
      </c>
      <c r="G9" s="55" t="s">
        <v>111</v>
      </c>
      <c r="H9" s="55"/>
      <c r="I9" s="78" t="s">
        <v>111</v>
      </c>
      <c r="K9" s="55" t="s">
        <v>163</v>
      </c>
    </row>
    <row r="10" spans="5:11" s="52" customFormat="1" ht="13.5">
      <c r="E10" s="55" t="s">
        <v>172</v>
      </c>
      <c r="G10" s="55" t="s">
        <v>167</v>
      </c>
      <c r="H10" s="55"/>
      <c r="I10" s="78" t="s">
        <v>164</v>
      </c>
      <c r="K10" s="55" t="s">
        <v>173</v>
      </c>
    </row>
    <row r="11" spans="5:11" s="52" customFormat="1" ht="13.5">
      <c r="E11" s="55" t="s">
        <v>112</v>
      </c>
      <c r="G11" s="55" t="s">
        <v>112</v>
      </c>
      <c r="H11" s="55"/>
      <c r="I11" s="78" t="s">
        <v>112</v>
      </c>
      <c r="K11" s="55" t="s">
        <v>112</v>
      </c>
    </row>
    <row r="12" spans="5:11" ht="7.5" customHeight="1">
      <c r="E12" s="57"/>
      <c r="G12" s="57"/>
      <c r="H12" s="57"/>
      <c r="I12" s="79"/>
      <c r="K12" s="57"/>
    </row>
    <row r="13" spans="2:11" ht="13.5">
      <c r="B13" s="53" t="s">
        <v>84</v>
      </c>
      <c r="E13" s="57"/>
      <c r="G13" s="57"/>
      <c r="H13" s="57"/>
      <c r="I13" s="79"/>
      <c r="K13" s="57"/>
    </row>
    <row r="14" spans="5:11" ht="6" customHeight="1">
      <c r="E14" s="57"/>
      <c r="G14" s="57"/>
      <c r="H14" s="57"/>
      <c r="I14" s="79"/>
      <c r="K14" s="57"/>
    </row>
    <row r="15" spans="2:11" ht="13.5">
      <c r="B15" s="56" t="s">
        <v>140</v>
      </c>
      <c r="E15" s="57">
        <v>2309</v>
      </c>
      <c r="G15" s="57">
        <v>1156</v>
      </c>
      <c r="H15" s="57"/>
      <c r="I15" s="80">
        <f>+E15-G15</f>
        <v>1153</v>
      </c>
      <c r="J15" s="76"/>
      <c r="K15" s="57">
        <v>-7938</v>
      </c>
    </row>
    <row r="16" spans="5:11" ht="8.25" customHeight="1">
      <c r="E16" s="57"/>
      <c r="G16" s="57"/>
      <c r="H16" s="57"/>
      <c r="I16" s="79"/>
      <c r="K16" s="57"/>
    </row>
    <row r="17" spans="2:11" ht="13.5">
      <c r="B17" s="56" t="s">
        <v>85</v>
      </c>
      <c r="E17" s="58"/>
      <c r="G17" s="58"/>
      <c r="H17" s="62"/>
      <c r="I17" s="79"/>
      <c r="K17" s="58"/>
    </row>
    <row r="18" spans="3:11" ht="13.5">
      <c r="C18" s="56" t="s">
        <v>86</v>
      </c>
      <c r="E18" s="59">
        <v>136</v>
      </c>
      <c r="G18" s="59">
        <v>45</v>
      </c>
      <c r="H18" s="62"/>
      <c r="I18" s="81">
        <f aca="true" t="shared" si="0" ref="I18:I29">+E18-G18</f>
        <v>91</v>
      </c>
      <c r="K18" s="59">
        <v>62</v>
      </c>
    </row>
    <row r="19" spans="3:11" ht="13.5">
      <c r="C19" s="56" t="s">
        <v>87</v>
      </c>
      <c r="E19" s="60">
        <v>4143</v>
      </c>
      <c r="G19" s="60">
        <v>1237</v>
      </c>
      <c r="H19" s="62"/>
      <c r="I19" s="80">
        <f t="shared" si="0"/>
        <v>2906</v>
      </c>
      <c r="K19" s="60">
        <v>3394</v>
      </c>
    </row>
    <row r="20" spans="3:11" ht="13.5">
      <c r="C20" s="56" t="s">
        <v>134</v>
      </c>
      <c r="E20" s="60">
        <v>0</v>
      </c>
      <c r="G20" s="60">
        <v>0</v>
      </c>
      <c r="H20" s="62"/>
      <c r="I20" s="80">
        <f t="shared" si="0"/>
        <v>0</v>
      </c>
      <c r="K20" s="60">
        <v>884</v>
      </c>
    </row>
    <row r="21" spans="3:11" ht="13.5">
      <c r="C21" s="56" t="s">
        <v>151</v>
      </c>
      <c r="E21" s="60">
        <v>0</v>
      </c>
      <c r="G21" s="60">
        <v>0</v>
      </c>
      <c r="H21" s="62"/>
      <c r="I21" s="80">
        <f t="shared" si="0"/>
        <v>0</v>
      </c>
      <c r="K21" s="60">
        <v>-22</v>
      </c>
    </row>
    <row r="22" spans="3:11" ht="13.5" hidden="1">
      <c r="C22" s="56" t="s">
        <v>152</v>
      </c>
      <c r="E22" s="60">
        <v>0</v>
      </c>
      <c r="G22" s="60">
        <v>0</v>
      </c>
      <c r="H22" s="62"/>
      <c r="I22" s="80">
        <f t="shared" si="0"/>
        <v>0</v>
      </c>
      <c r="K22" s="60">
        <v>0</v>
      </c>
    </row>
    <row r="23" spans="3:11" ht="13.5">
      <c r="C23" s="56" t="s">
        <v>153</v>
      </c>
      <c r="E23" s="60">
        <v>-152</v>
      </c>
      <c r="G23" s="60">
        <v>-25</v>
      </c>
      <c r="H23" s="62"/>
      <c r="I23" s="80">
        <f t="shared" si="0"/>
        <v>-127</v>
      </c>
      <c r="K23" s="60">
        <v>0</v>
      </c>
    </row>
    <row r="24" spans="3:11" ht="13.5">
      <c r="C24" s="56" t="s">
        <v>135</v>
      </c>
      <c r="E24" s="60">
        <v>54</v>
      </c>
      <c r="G24" s="60">
        <v>18</v>
      </c>
      <c r="H24" s="62"/>
      <c r="I24" s="80">
        <f t="shared" si="0"/>
        <v>36</v>
      </c>
      <c r="K24" s="60">
        <v>9</v>
      </c>
    </row>
    <row r="25" spans="3:11" ht="13.5">
      <c r="C25" s="56" t="s">
        <v>137</v>
      </c>
      <c r="E25" s="60">
        <v>6</v>
      </c>
      <c r="G25" s="60">
        <v>0</v>
      </c>
      <c r="H25" s="62"/>
      <c r="I25" s="80">
        <f t="shared" si="0"/>
        <v>6</v>
      </c>
      <c r="K25" s="60">
        <v>0</v>
      </c>
    </row>
    <row r="26" spans="3:11" ht="13.5">
      <c r="C26" s="56" t="s">
        <v>145</v>
      </c>
      <c r="E26" s="60">
        <v>42</v>
      </c>
      <c r="G26" s="60">
        <v>22</v>
      </c>
      <c r="H26" s="62"/>
      <c r="I26" s="80">
        <f t="shared" si="0"/>
        <v>20</v>
      </c>
      <c r="K26" s="60">
        <v>968</v>
      </c>
    </row>
    <row r="27" spans="3:11" ht="13.5" hidden="1">
      <c r="C27" s="56" t="s">
        <v>146</v>
      </c>
      <c r="E27" s="60">
        <v>0</v>
      </c>
      <c r="G27" s="60">
        <v>0</v>
      </c>
      <c r="H27" s="62"/>
      <c r="I27" s="80">
        <f t="shared" si="0"/>
        <v>0</v>
      </c>
      <c r="K27" s="60">
        <v>0</v>
      </c>
    </row>
    <row r="28" spans="3:11" ht="13.5">
      <c r="C28" s="56" t="s">
        <v>18</v>
      </c>
      <c r="E28" s="60">
        <v>3634</v>
      </c>
      <c r="G28" s="60">
        <v>1105</v>
      </c>
      <c r="H28" s="62"/>
      <c r="I28" s="80">
        <f t="shared" si="0"/>
        <v>2529</v>
      </c>
      <c r="K28" s="60">
        <v>2613</v>
      </c>
    </row>
    <row r="29" spans="3:11" ht="13.5">
      <c r="C29" s="56" t="s">
        <v>19</v>
      </c>
      <c r="E29" s="61">
        <v>-13</v>
      </c>
      <c r="G29" s="61">
        <v>-31</v>
      </c>
      <c r="H29" s="62"/>
      <c r="I29" s="82">
        <f t="shared" si="0"/>
        <v>18</v>
      </c>
      <c r="K29" s="61">
        <v>-153</v>
      </c>
    </row>
    <row r="30" spans="5:11" ht="8.25" customHeight="1">
      <c r="E30" s="57"/>
      <c r="G30" s="57"/>
      <c r="H30" s="57"/>
      <c r="I30" s="79"/>
      <c r="K30" s="57"/>
    </row>
    <row r="31" spans="2:12" ht="13.5">
      <c r="B31" s="53" t="s">
        <v>139</v>
      </c>
      <c r="E31" s="62">
        <f>SUM(E15:E29)</f>
        <v>10159</v>
      </c>
      <c r="G31" s="62">
        <f>SUM(G15:G29)</f>
        <v>3527</v>
      </c>
      <c r="H31" s="62"/>
      <c r="I31" s="83">
        <f>SUM(I15:I29)</f>
        <v>6632</v>
      </c>
      <c r="K31" s="62">
        <f>SUM(K15:K29)</f>
        <v>-183</v>
      </c>
      <c r="L31" s="76" t="s">
        <v>1</v>
      </c>
    </row>
    <row r="32" spans="5:11" ht="13.5">
      <c r="E32" s="57"/>
      <c r="G32" s="57"/>
      <c r="H32" s="57"/>
      <c r="I32" s="79"/>
      <c r="K32" s="57"/>
    </row>
    <row r="33" spans="2:11" ht="13.5">
      <c r="B33" s="56" t="s">
        <v>88</v>
      </c>
      <c r="E33" s="57"/>
      <c r="G33" s="57"/>
      <c r="H33" s="57"/>
      <c r="I33" s="79"/>
      <c r="K33" s="57"/>
    </row>
    <row r="34" spans="3:11" ht="13.5">
      <c r="C34" s="56" t="s">
        <v>59</v>
      </c>
      <c r="E34" s="59">
        <v>-9408</v>
      </c>
      <c r="G34" s="59">
        <v>-2340</v>
      </c>
      <c r="H34" s="62"/>
      <c r="I34" s="81">
        <f>+E34-G34</f>
        <v>-7068</v>
      </c>
      <c r="K34" s="59">
        <v>3435</v>
      </c>
    </row>
    <row r="35" spans="3:11" ht="13.5">
      <c r="C35" s="56" t="s">
        <v>89</v>
      </c>
      <c r="E35" s="60">
        <v>-4009</v>
      </c>
      <c r="G35" s="60">
        <v>-6530</v>
      </c>
      <c r="H35" s="62"/>
      <c r="I35" s="80">
        <f>+E35-G35</f>
        <v>2521</v>
      </c>
      <c r="K35" s="60">
        <v>-428</v>
      </c>
    </row>
    <row r="36" spans="3:11" ht="13.5">
      <c r="C36" s="56" t="s">
        <v>90</v>
      </c>
      <c r="E36" s="61">
        <v>2057</v>
      </c>
      <c r="G36" s="61">
        <v>163</v>
      </c>
      <c r="H36" s="62"/>
      <c r="I36" s="82">
        <f>+E36-G36</f>
        <v>1894</v>
      </c>
      <c r="K36" s="61">
        <v>-4761</v>
      </c>
    </row>
    <row r="37" spans="5:11" ht="6" customHeight="1">
      <c r="E37" s="57"/>
      <c r="G37" s="57"/>
      <c r="H37" s="57"/>
      <c r="I37" s="79"/>
      <c r="K37" s="57"/>
    </row>
    <row r="38" spans="2:11" ht="13.5">
      <c r="B38" s="53" t="s">
        <v>91</v>
      </c>
      <c r="E38" s="57">
        <f>SUM(E31:E36)</f>
        <v>-1201</v>
      </c>
      <c r="G38" s="57">
        <f>SUM(G31:G36)</f>
        <v>-5180</v>
      </c>
      <c r="H38" s="57"/>
      <c r="I38" s="83">
        <f>SUM(I31:I36)</f>
        <v>3979</v>
      </c>
      <c r="K38" s="57">
        <f>SUM(K31:K36)</f>
        <v>-1937</v>
      </c>
    </row>
    <row r="39" spans="5:11" ht="13.5">
      <c r="E39" s="57"/>
      <c r="G39" s="57"/>
      <c r="H39" s="57"/>
      <c r="I39" s="79"/>
      <c r="K39" s="57"/>
    </row>
    <row r="40" spans="2:11" ht="13.5">
      <c r="B40" s="56" t="s">
        <v>92</v>
      </c>
      <c r="E40" s="59">
        <v>-3634</v>
      </c>
      <c r="G40" s="59">
        <v>-1105</v>
      </c>
      <c r="H40" s="62"/>
      <c r="I40" s="81">
        <f>+E40-G40</f>
        <v>-2529</v>
      </c>
      <c r="K40" s="59">
        <v>-2613</v>
      </c>
    </row>
    <row r="41" spans="2:11" ht="13.5">
      <c r="B41" s="56" t="s">
        <v>93</v>
      </c>
      <c r="E41" s="60">
        <v>-1047</v>
      </c>
      <c r="G41" s="60">
        <v>-221</v>
      </c>
      <c r="H41" s="62"/>
      <c r="I41" s="80">
        <f>+E41-G41</f>
        <v>-826</v>
      </c>
      <c r="K41" s="60">
        <v>-605</v>
      </c>
    </row>
    <row r="42" spans="2:11" ht="13.5">
      <c r="B42" s="56" t="s">
        <v>166</v>
      </c>
      <c r="E42" s="61">
        <v>866</v>
      </c>
      <c r="G42" s="61">
        <v>0</v>
      </c>
      <c r="H42" s="62"/>
      <c r="I42" s="82">
        <f>+E42-G42</f>
        <v>866</v>
      </c>
      <c r="K42" s="61">
        <v>0</v>
      </c>
    </row>
    <row r="43" spans="5:11" ht="6.75" customHeight="1">
      <c r="E43" s="57"/>
      <c r="G43" s="57"/>
      <c r="H43" s="57"/>
      <c r="I43" s="79"/>
      <c r="K43" s="57"/>
    </row>
    <row r="44" spans="2:11" ht="13.5">
      <c r="B44" s="53" t="s">
        <v>94</v>
      </c>
      <c r="E44" s="57">
        <f>SUM(E38:E42)</f>
        <v>-5016</v>
      </c>
      <c r="G44" s="57">
        <f>SUM(G38:G42)</f>
        <v>-6506</v>
      </c>
      <c r="H44" s="57"/>
      <c r="I44" s="83">
        <f>SUM(I38:I42)</f>
        <v>1490</v>
      </c>
      <c r="K44" s="57">
        <f>SUM(K38:K42)</f>
        <v>-5155</v>
      </c>
    </row>
    <row r="45" spans="5:11" ht="13.5">
      <c r="E45" s="57"/>
      <c r="G45" s="57"/>
      <c r="H45" s="57"/>
      <c r="I45" s="79"/>
      <c r="K45" s="57"/>
    </row>
    <row r="46" spans="2:11" ht="13.5">
      <c r="B46" s="53" t="s">
        <v>95</v>
      </c>
      <c r="E46" s="57"/>
      <c r="G46" s="57"/>
      <c r="H46" s="57"/>
      <c r="I46" s="79"/>
      <c r="K46" s="57"/>
    </row>
    <row r="47" spans="5:11" ht="7.5" customHeight="1">
      <c r="E47" s="57"/>
      <c r="G47" s="57"/>
      <c r="H47" s="57"/>
      <c r="I47" s="79"/>
      <c r="K47" s="57"/>
    </row>
    <row r="48" spans="2:11" ht="13.5">
      <c r="B48" s="56" t="s">
        <v>96</v>
      </c>
      <c r="E48" s="59">
        <v>-15487</v>
      </c>
      <c r="G48" s="59">
        <v>-7905</v>
      </c>
      <c r="H48" s="62"/>
      <c r="I48" s="81">
        <f>+E48-G48</f>
        <v>-7582</v>
      </c>
      <c r="K48" s="59">
        <v>-3337</v>
      </c>
    </row>
    <row r="49" spans="2:11" ht="13.5">
      <c r="B49" s="56" t="s">
        <v>136</v>
      </c>
      <c r="E49" s="60">
        <v>0</v>
      </c>
      <c r="G49" s="60">
        <v>0</v>
      </c>
      <c r="H49" s="62"/>
      <c r="I49" s="80">
        <f>+E49-G49</f>
        <v>0</v>
      </c>
      <c r="K49" s="60">
        <v>22</v>
      </c>
    </row>
    <row r="50" spans="2:11" ht="13.5">
      <c r="B50" s="56" t="s">
        <v>97</v>
      </c>
      <c r="E50" s="60">
        <v>154</v>
      </c>
      <c r="G50" s="60">
        <v>25</v>
      </c>
      <c r="H50" s="62"/>
      <c r="I50" s="80">
        <f>+E50-G50</f>
        <v>129</v>
      </c>
      <c r="K50" s="60">
        <v>2</v>
      </c>
    </row>
    <row r="51" spans="2:11" ht="13.5">
      <c r="B51" s="56" t="s">
        <v>98</v>
      </c>
      <c r="E51" s="61">
        <v>13</v>
      </c>
      <c r="G51" s="61">
        <v>31</v>
      </c>
      <c r="H51" s="62"/>
      <c r="I51" s="82">
        <f>+E51-G51</f>
        <v>-18</v>
      </c>
      <c r="K51" s="61">
        <v>153</v>
      </c>
    </row>
    <row r="52" spans="5:11" ht="7.5" customHeight="1">
      <c r="E52" s="57"/>
      <c r="G52" s="57"/>
      <c r="H52" s="57"/>
      <c r="I52" s="79"/>
      <c r="K52" s="57"/>
    </row>
    <row r="53" spans="2:11" ht="13.5">
      <c r="B53" s="53" t="s">
        <v>99</v>
      </c>
      <c r="E53" s="57">
        <f>SUM(E48:E52)</f>
        <v>-15320</v>
      </c>
      <c r="G53" s="57">
        <f>SUM(G48:G52)</f>
        <v>-7849</v>
      </c>
      <c r="H53" s="57"/>
      <c r="I53" s="83">
        <f>SUM(I48:I52)</f>
        <v>-7471</v>
      </c>
      <c r="K53" s="57">
        <f>SUM(K48:K52)</f>
        <v>-3160</v>
      </c>
    </row>
    <row r="54" spans="5:11" ht="13.5">
      <c r="E54" s="57"/>
      <c r="G54" s="57"/>
      <c r="H54" s="57"/>
      <c r="I54" s="79"/>
      <c r="K54" s="57"/>
    </row>
    <row r="55" spans="2:11" ht="13.5">
      <c r="B55" s="53" t="s">
        <v>100</v>
      </c>
      <c r="E55" s="62"/>
      <c r="G55" s="62"/>
      <c r="H55" s="62"/>
      <c r="I55" s="79"/>
      <c r="K55" s="62"/>
    </row>
    <row r="56" spans="5:11" ht="6" customHeight="1">
      <c r="E56" s="57"/>
      <c r="G56" s="57"/>
      <c r="H56" s="57"/>
      <c r="I56" s="79"/>
      <c r="K56" s="57"/>
    </row>
    <row r="57" spans="2:11" ht="13.5">
      <c r="B57" s="56" t="s">
        <v>101</v>
      </c>
      <c r="E57" s="59">
        <v>-2838</v>
      </c>
      <c r="G57" s="59">
        <v>-772</v>
      </c>
      <c r="H57" s="62"/>
      <c r="I57" s="81">
        <f aca="true" t="shared" si="1" ref="I57:I68">+E57-G57</f>
        <v>-2066</v>
      </c>
      <c r="K57" s="59">
        <v>-2731</v>
      </c>
    </row>
    <row r="58" spans="2:11" ht="13.5">
      <c r="B58" s="56" t="s">
        <v>102</v>
      </c>
      <c r="E58" s="60">
        <v>9390</v>
      </c>
      <c r="G58" s="60">
        <v>8412</v>
      </c>
      <c r="H58" s="62"/>
      <c r="I58" s="80">
        <f t="shared" si="1"/>
        <v>978</v>
      </c>
      <c r="K58" s="60">
        <v>2002</v>
      </c>
    </row>
    <row r="59" spans="3:11" ht="13.5">
      <c r="C59" s="56" t="s">
        <v>103</v>
      </c>
      <c r="E59" s="60"/>
      <c r="G59" s="60"/>
      <c r="H59" s="62"/>
      <c r="I59" s="80">
        <f t="shared" si="1"/>
        <v>0</v>
      </c>
      <c r="K59" s="60"/>
    </row>
    <row r="60" spans="2:11" ht="13.5" hidden="1">
      <c r="B60" s="56" t="s">
        <v>147</v>
      </c>
      <c r="E60" s="60">
        <v>0</v>
      </c>
      <c r="G60" s="60">
        <v>0</v>
      </c>
      <c r="H60" s="62"/>
      <c r="I60" s="80">
        <f t="shared" si="1"/>
        <v>0</v>
      </c>
      <c r="K60" s="60">
        <v>0</v>
      </c>
    </row>
    <row r="61" spans="2:11" ht="13.5">
      <c r="B61" s="56" t="s">
        <v>131</v>
      </c>
      <c r="E61" s="60">
        <v>2772</v>
      </c>
      <c r="G61" s="60">
        <v>2772</v>
      </c>
      <c r="H61" s="62"/>
      <c r="I61" s="80">
        <f t="shared" si="1"/>
        <v>0</v>
      </c>
      <c r="K61" s="60">
        <v>16377</v>
      </c>
    </row>
    <row r="62" spans="2:11" ht="13.5">
      <c r="B62" s="56" t="s">
        <v>104</v>
      </c>
      <c r="E62" s="60">
        <v>-1376</v>
      </c>
      <c r="G62" s="60">
        <v>-374</v>
      </c>
      <c r="H62" s="62"/>
      <c r="I62" s="80">
        <f t="shared" si="1"/>
        <v>-1002</v>
      </c>
      <c r="K62" s="60">
        <v>-3872</v>
      </c>
    </row>
    <row r="63" spans="2:11" ht="13.5">
      <c r="B63" s="56" t="s">
        <v>105</v>
      </c>
      <c r="E63" s="60">
        <v>0</v>
      </c>
      <c r="G63" s="60">
        <v>0</v>
      </c>
      <c r="H63" s="62"/>
      <c r="I63" s="80">
        <f t="shared" si="1"/>
        <v>0</v>
      </c>
      <c r="K63" s="60">
        <v>-1</v>
      </c>
    </row>
    <row r="64" spans="3:11" ht="13.5">
      <c r="C64" s="56" t="s">
        <v>106</v>
      </c>
      <c r="E64" s="60"/>
      <c r="G64" s="60"/>
      <c r="H64" s="62"/>
      <c r="I64" s="80">
        <f t="shared" si="1"/>
        <v>0</v>
      </c>
      <c r="K64" s="60"/>
    </row>
    <row r="65" spans="2:11" ht="13.5">
      <c r="B65" s="56" t="s">
        <v>107</v>
      </c>
      <c r="E65" s="60">
        <v>-2</v>
      </c>
      <c r="G65" s="60">
        <v>0</v>
      </c>
      <c r="H65" s="62"/>
      <c r="I65" s="80">
        <f t="shared" si="1"/>
        <v>-2</v>
      </c>
      <c r="K65" s="60">
        <v>-586</v>
      </c>
    </row>
    <row r="66" spans="2:11" ht="13.5">
      <c r="B66" s="56" t="s">
        <v>148</v>
      </c>
      <c r="E66" s="60">
        <v>-4</v>
      </c>
      <c r="G66" s="60">
        <v>0</v>
      </c>
      <c r="H66" s="62"/>
      <c r="I66" s="80">
        <f t="shared" si="1"/>
        <v>-4</v>
      </c>
      <c r="K66" s="60">
        <v>0</v>
      </c>
    </row>
    <row r="67" spans="3:11" ht="13.5">
      <c r="C67" s="56" t="s">
        <v>149</v>
      </c>
      <c r="E67" s="60"/>
      <c r="G67" s="60"/>
      <c r="H67" s="62"/>
      <c r="I67" s="80">
        <f t="shared" si="1"/>
        <v>0</v>
      </c>
      <c r="K67" s="60"/>
    </row>
    <row r="68" spans="2:11" ht="13.5">
      <c r="B68" s="56" t="s">
        <v>124</v>
      </c>
      <c r="E68" s="61">
        <v>10331</v>
      </c>
      <c r="G68" s="61">
        <v>3448</v>
      </c>
      <c r="H68" s="62"/>
      <c r="I68" s="82">
        <f t="shared" si="1"/>
        <v>6883</v>
      </c>
      <c r="K68" s="61">
        <v>-1417</v>
      </c>
    </row>
    <row r="69" spans="5:11" ht="6.75" customHeight="1">
      <c r="E69" s="57"/>
      <c r="G69" s="57"/>
      <c r="H69" s="57"/>
      <c r="I69" s="79"/>
      <c r="K69" s="57"/>
    </row>
    <row r="70" spans="2:11" ht="13.5">
      <c r="B70" s="53" t="s">
        <v>108</v>
      </c>
      <c r="E70" s="62">
        <f>SUM(E57:E68)</f>
        <v>18273</v>
      </c>
      <c r="G70" s="62">
        <f>SUM(G57:G68)</f>
        <v>13486</v>
      </c>
      <c r="H70" s="62"/>
      <c r="I70" s="83">
        <f>SUM(I57:I68)</f>
        <v>4787</v>
      </c>
      <c r="K70" s="62">
        <f>SUM(K57:K68)</f>
        <v>9772</v>
      </c>
    </row>
    <row r="71" spans="5:11" ht="11.25" customHeight="1">
      <c r="E71" s="57"/>
      <c r="G71" s="57"/>
      <c r="H71" s="57"/>
      <c r="I71" s="83"/>
      <c r="K71" s="57"/>
    </row>
    <row r="72" spans="2:11" ht="13.5">
      <c r="B72" s="53" t="s">
        <v>127</v>
      </c>
      <c r="C72" s="53"/>
      <c r="D72" s="53"/>
      <c r="E72" s="63">
        <f>+E70+E53+E44</f>
        <v>-2063</v>
      </c>
      <c r="G72" s="63">
        <f>+G70+G53+G44</f>
        <v>-869</v>
      </c>
      <c r="H72" s="63"/>
      <c r="I72" s="84">
        <f>+I70+I53+I44</f>
        <v>-1194</v>
      </c>
      <c r="K72" s="63">
        <f>+K70+K53+K44</f>
        <v>1457</v>
      </c>
    </row>
    <row r="73" spans="2:11" ht="8.25" customHeight="1">
      <c r="B73" s="53"/>
      <c r="C73" s="53"/>
      <c r="D73" s="53"/>
      <c r="E73" s="57"/>
      <c r="G73" s="57"/>
      <c r="H73" s="57"/>
      <c r="I73" s="83"/>
      <c r="K73" s="57"/>
    </row>
    <row r="74" spans="2:11" ht="13.5">
      <c r="B74" s="53" t="s">
        <v>125</v>
      </c>
      <c r="C74" s="53"/>
      <c r="D74" s="53"/>
      <c r="E74" s="62">
        <v>9426</v>
      </c>
      <c r="G74" s="62">
        <v>9426</v>
      </c>
      <c r="H74" s="62"/>
      <c r="I74" s="80">
        <f>+E74-G74</f>
        <v>0</v>
      </c>
      <c r="K74" s="62">
        <v>7744</v>
      </c>
    </row>
    <row r="75" spans="2:11" ht="7.5" customHeight="1">
      <c r="B75" s="53"/>
      <c r="C75" s="53" t="s">
        <v>1</v>
      </c>
      <c r="D75" s="53"/>
      <c r="E75" s="57"/>
      <c r="G75" s="57"/>
      <c r="H75" s="57"/>
      <c r="I75" s="83"/>
      <c r="K75" s="57"/>
    </row>
    <row r="76" spans="2:11" ht="8.25" customHeight="1">
      <c r="B76" s="53"/>
      <c r="C76" s="53"/>
      <c r="D76" s="53"/>
      <c r="E76" s="57"/>
      <c r="G76" s="57"/>
      <c r="H76" s="57"/>
      <c r="I76" s="83"/>
      <c r="K76" s="57"/>
    </row>
    <row r="77" spans="2:11" ht="14.25" thickBot="1">
      <c r="B77" s="53" t="s">
        <v>126</v>
      </c>
      <c r="C77" s="53"/>
      <c r="D77" s="53"/>
      <c r="E77" s="64">
        <f>+E74+E72</f>
        <v>7363</v>
      </c>
      <c r="G77" s="64">
        <f>+G74+G72</f>
        <v>8557</v>
      </c>
      <c r="H77" s="64"/>
      <c r="I77" s="85">
        <f>+I74+I72</f>
        <v>-1194</v>
      </c>
      <c r="K77" s="64">
        <f>+K74+K72</f>
        <v>9201</v>
      </c>
    </row>
    <row r="78" spans="2:11" ht="15" thickBot="1" thickTop="1">
      <c r="B78" s="53"/>
      <c r="C78" s="53" t="s">
        <v>1</v>
      </c>
      <c r="D78" s="53"/>
      <c r="E78" s="57"/>
      <c r="G78" s="57"/>
      <c r="H78" s="57"/>
      <c r="I78" s="86"/>
      <c r="K78" s="57"/>
    </row>
    <row r="79" spans="5:11" ht="13.5">
      <c r="E79" s="57" t="s">
        <v>1</v>
      </c>
      <c r="K79" s="57" t="s">
        <v>1</v>
      </c>
    </row>
    <row r="80" spans="2:11" ht="15">
      <c r="B80" s="3" t="s">
        <v>130</v>
      </c>
      <c r="E80" s="57"/>
      <c r="K80" s="57"/>
    </row>
    <row r="81" spans="2:11" ht="15">
      <c r="B81" s="3" t="s">
        <v>154</v>
      </c>
      <c r="E81" s="57"/>
      <c r="K81" s="57"/>
    </row>
    <row r="90" spans="2:4" ht="13.5">
      <c r="B90" s="65"/>
      <c r="C90" s="65"/>
      <c r="D90" s="65"/>
    </row>
    <row r="91" spans="2:4" ht="13.5">
      <c r="B91" s="65"/>
      <c r="C91" s="66"/>
      <c r="D91" s="66"/>
    </row>
    <row r="92" spans="2:4" ht="13.5">
      <c r="B92" s="65"/>
      <c r="C92" s="65"/>
      <c r="D92" s="65"/>
    </row>
    <row r="93" spans="2:4" ht="13.5">
      <c r="B93" s="65"/>
      <c r="C93" s="65"/>
      <c r="D93" s="65"/>
    </row>
    <row r="94" spans="2:4" ht="13.5">
      <c r="B94" s="65"/>
      <c r="C94" s="65"/>
      <c r="D94" s="65"/>
    </row>
    <row r="95" spans="2:4" ht="13.5">
      <c r="B95" s="65"/>
      <c r="C95" s="65"/>
      <c r="D95" s="65"/>
    </row>
    <row r="96" spans="2:4" ht="13.5">
      <c r="B96" s="65"/>
      <c r="C96" s="65"/>
      <c r="D96" s="65"/>
    </row>
    <row r="97" spans="2:4" ht="13.5">
      <c r="B97" s="65"/>
      <c r="C97" s="65"/>
      <c r="D97" s="65"/>
    </row>
    <row r="98" spans="2:4" ht="13.5">
      <c r="B98" s="65"/>
      <c r="C98" s="65"/>
      <c r="D98" s="65"/>
    </row>
  </sheetData>
  <mergeCells count="4">
    <mergeCell ref="A5:K5"/>
    <mergeCell ref="A1:K1"/>
    <mergeCell ref="A2:K2"/>
    <mergeCell ref="A3:K3"/>
  </mergeCells>
  <printOptions/>
  <pageMargins left="1.09" right="0.32" top="0.43" bottom="0.59" header="0.29" footer="0.31"/>
  <pageSetup fitToWidth="2" fitToHeight="1" horizontalDpi="600" verticalDpi="600" orientation="portrait" paperSize="9" scale="76" r:id="rId1"/>
  <headerFooter alignWithMargins="0">
    <oddFooter>&amp;R&amp;F(&amp;A)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O54"/>
  <sheetViews>
    <sheetView workbookViewId="0" topLeftCell="E1">
      <selection activeCell="G13" sqref="G13"/>
    </sheetView>
  </sheetViews>
  <sheetFormatPr defaultColWidth="9.140625" defaultRowHeight="12.75"/>
  <cols>
    <col min="1" max="1" width="2.8515625" style="3" customWidth="1"/>
    <col min="2" max="2" width="26.8515625" style="3" customWidth="1"/>
    <col min="3" max="3" width="2.57421875" style="3" customWidth="1"/>
    <col min="4" max="4" width="13.57421875" style="3" bestFit="1" customWidth="1"/>
    <col min="5" max="5" width="15.421875" style="3" customWidth="1"/>
    <col min="6" max="6" width="12.140625" style="3" bestFit="1" customWidth="1"/>
    <col min="7" max="7" width="14.00390625" style="3" bestFit="1" customWidth="1"/>
    <col min="8" max="8" width="13.57421875" style="3" customWidth="1"/>
    <col min="9" max="9" width="17.00390625" style="3" customWidth="1"/>
    <col min="10" max="10" width="9.8515625" style="3" bestFit="1" customWidth="1"/>
    <col min="11" max="11" width="7.7109375" style="3" customWidth="1"/>
    <col min="12" max="12" width="3.57421875" style="3" customWidth="1"/>
    <col min="13" max="16384" width="9.140625" style="3" customWidth="1"/>
  </cols>
  <sheetData>
    <row r="1" spans="2:10" ht="15">
      <c r="B1" s="91" t="s">
        <v>49</v>
      </c>
      <c r="C1" s="91"/>
      <c r="D1" s="91"/>
      <c r="E1" s="91"/>
      <c r="F1" s="91"/>
      <c r="G1" s="91"/>
      <c r="H1" s="91"/>
      <c r="I1" s="91"/>
      <c r="J1" s="91"/>
    </row>
    <row r="2" spans="2:10" ht="15">
      <c r="B2" s="90" t="s">
        <v>50</v>
      </c>
      <c r="C2" s="90"/>
      <c r="D2" s="90"/>
      <c r="E2" s="90"/>
      <c r="F2" s="90"/>
      <c r="G2" s="90"/>
      <c r="H2" s="90"/>
      <c r="I2" s="90"/>
      <c r="J2" s="90"/>
    </row>
    <row r="3" spans="2:10" ht="15">
      <c r="B3" s="91" t="s">
        <v>169</v>
      </c>
      <c r="C3" s="91"/>
      <c r="D3" s="91"/>
      <c r="E3" s="91"/>
      <c r="F3" s="91"/>
      <c r="G3" s="91"/>
      <c r="H3" s="91"/>
      <c r="I3" s="91"/>
      <c r="J3" s="91"/>
    </row>
    <row r="4" ht="15.75" thickBot="1"/>
    <row r="5" spans="2:10" ht="15.75" thickBot="1">
      <c r="B5" s="87" t="s">
        <v>113</v>
      </c>
      <c r="C5" s="88"/>
      <c r="D5" s="88"/>
      <c r="E5" s="88"/>
      <c r="F5" s="88"/>
      <c r="G5" s="88"/>
      <c r="H5" s="88"/>
      <c r="I5" s="88"/>
      <c r="J5" s="89"/>
    </row>
    <row r="7" spans="5:9" ht="15">
      <c r="E7" s="102" t="s">
        <v>143</v>
      </c>
      <c r="F7" s="102"/>
      <c r="G7" s="102"/>
      <c r="H7" s="102"/>
      <c r="I7" s="67" t="s">
        <v>115</v>
      </c>
    </row>
    <row r="8" spans="5:9" s="1" customFormat="1" ht="15">
      <c r="E8" s="67"/>
      <c r="F8" s="67"/>
      <c r="G8" s="67"/>
      <c r="H8" s="1" t="s">
        <v>121</v>
      </c>
      <c r="I8" s="67"/>
    </row>
    <row r="9" spans="5:8" s="1" customFormat="1" ht="15">
      <c r="E9" s="67"/>
      <c r="F9" s="1" t="s">
        <v>119</v>
      </c>
      <c r="G9" s="1" t="s">
        <v>141</v>
      </c>
      <c r="H9" s="1" t="s">
        <v>122</v>
      </c>
    </row>
    <row r="10" spans="4:10" s="1" customFormat="1" ht="14.25">
      <c r="D10" s="1" t="s">
        <v>114</v>
      </c>
      <c r="E10" s="1" t="s">
        <v>72</v>
      </c>
      <c r="F10" s="1" t="s">
        <v>120</v>
      </c>
      <c r="G10" s="1" t="s">
        <v>142</v>
      </c>
      <c r="H10" s="1" t="s">
        <v>120</v>
      </c>
      <c r="I10" s="1" t="s">
        <v>116</v>
      </c>
      <c r="J10" s="1" t="s">
        <v>117</v>
      </c>
    </row>
    <row r="11" spans="4:10" s="1" customFormat="1" ht="14.25">
      <c r="D11" s="1" t="s">
        <v>112</v>
      </c>
      <c r="E11" s="1" t="s">
        <v>112</v>
      </c>
      <c r="F11" s="1" t="s">
        <v>112</v>
      </c>
      <c r="G11" s="1" t="s">
        <v>112</v>
      </c>
      <c r="H11" s="1" t="s">
        <v>112</v>
      </c>
      <c r="I11" s="1" t="s">
        <v>112</v>
      </c>
      <c r="J11" s="1" t="s">
        <v>112</v>
      </c>
    </row>
    <row r="13" spans="2:10" ht="15">
      <c r="B13" s="3" t="s">
        <v>157</v>
      </c>
      <c r="D13" s="10">
        <v>43148</v>
      </c>
      <c r="E13" s="10">
        <v>3051</v>
      </c>
      <c r="F13" s="10">
        <v>368</v>
      </c>
      <c r="G13" s="10">
        <v>126</v>
      </c>
      <c r="H13" s="10">
        <v>-37</v>
      </c>
      <c r="I13" s="10">
        <v>4033</v>
      </c>
      <c r="J13" s="10">
        <f>SUM(D13:I13)</f>
        <v>50689</v>
      </c>
    </row>
    <row r="14" spans="4:10" ht="15">
      <c r="D14" s="10"/>
      <c r="E14" s="10"/>
      <c r="F14" s="10"/>
      <c r="G14" s="10"/>
      <c r="H14" s="10"/>
      <c r="I14" s="10"/>
      <c r="J14" s="10"/>
    </row>
    <row r="15" spans="2:10" ht="15">
      <c r="B15" s="3" t="s">
        <v>123</v>
      </c>
      <c r="D15" s="10"/>
      <c r="E15" s="10"/>
      <c r="F15" s="10"/>
      <c r="G15" s="10"/>
      <c r="H15" s="10">
        <v>-31</v>
      </c>
      <c r="I15" s="10"/>
      <c r="J15" s="10">
        <f>SUM(D15:I15)</f>
        <v>-31</v>
      </c>
    </row>
    <row r="16" spans="4:10" ht="15">
      <c r="D16" s="10"/>
      <c r="E16" s="10"/>
      <c r="F16" s="10"/>
      <c r="G16" s="10"/>
      <c r="H16" s="10"/>
      <c r="I16" s="10"/>
      <c r="J16" s="10"/>
    </row>
    <row r="17" spans="2:10" ht="15">
      <c r="B17" s="3" t="s">
        <v>138</v>
      </c>
      <c r="D17" s="10"/>
      <c r="E17" s="10"/>
      <c r="F17" s="10"/>
      <c r="G17" s="10"/>
      <c r="H17" s="10" t="s">
        <v>1</v>
      </c>
      <c r="I17" s="10">
        <v>866</v>
      </c>
      <c r="J17" s="10">
        <f>SUM(D17:I17)</f>
        <v>866</v>
      </c>
    </row>
    <row r="18" spans="4:10" ht="15">
      <c r="D18" s="10"/>
      <c r="E18" s="10"/>
      <c r="F18" s="10"/>
      <c r="G18" s="10"/>
      <c r="H18" s="10"/>
      <c r="I18" s="10"/>
      <c r="J18" s="10"/>
    </row>
    <row r="19" spans="2:10" ht="15">
      <c r="B19" s="3" t="s">
        <v>118</v>
      </c>
      <c r="D19" s="10"/>
      <c r="E19" s="10"/>
      <c r="F19" s="10"/>
      <c r="G19" s="10"/>
      <c r="H19" s="10"/>
      <c r="I19" s="10">
        <v>-621</v>
      </c>
      <c r="J19" s="10">
        <f>SUM(D19:I19)</f>
        <v>-621</v>
      </c>
    </row>
    <row r="20" spans="4:10" ht="15">
      <c r="D20" s="10"/>
      <c r="E20" s="10"/>
      <c r="F20" s="10"/>
      <c r="G20" s="10"/>
      <c r="H20" s="10"/>
      <c r="I20" s="10"/>
      <c r="J20" s="10"/>
    </row>
    <row r="21" spans="2:15" ht="15.75" thickBot="1">
      <c r="B21" s="3" t="s">
        <v>174</v>
      </c>
      <c r="D21" s="14">
        <f aca="true" t="shared" si="0" ref="D21:J21">SUM(D13:D19)</f>
        <v>43148</v>
      </c>
      <c r="E21" s="14">
        <f t="shared" si="0"/>
        <v>3051</v>
      </c>
      <c r="F21" s="14">
        <f t="shared" si="0"/>
        <v>368</v>
      </c>
      <c r="G21" s="14">
        <f t="shared" si="0"/>
        <v>126</v>
      </c>
      <c r="H21" s="14">
        <f t="shared" si="0"/>
        <v>-68</v>
      </c>
      <c r="I21" s="14">
        <f t="shared" si="0"/>
        <v>4278</v>
      </c>
      <c r="J21" s="14">
        <f t="shared" si="0"/>
        <v>50903</v>
      </c>
      <c r="N21" s="12">
        <f>+J21-BSheet!E45</f>
        <v>0</v>
      </c>
      <c r="O21" s="12" t="s">
        <v>1</v>
      </c>
    </row>
    <row r="22" spans="4:14" ht="15.75" thickTop="1">
      <c r="D22" s="10"/>
      <c r="E22" s="10"/>
      <c r="F22" s="10"/>
      <c r="G22" s="10"/>
      <c r="H22" s="10"/>
      <c r="I22" s="10"/>
      <c r="J22" s="10"/>
      <c r="N22" s="12"/>
    </row>
    <row r="23" ht="15">
      <c r="J23" s="12" t="s">
        <v>1</v>
      </c>
    </row>
    <row r="24" spans="4:10" ht="15">
      <c r="D24" s="10"/>
      <c r="E24" s="10"/>
      <c r="F24" s="10"/>
      <c r="G24" s="10"/>
      <c r="H24" s="10"/>
      <c r="I24" s="10"/>
      <c r="J24" s="10"/>
    </row>
    <row r="25" spans="2:9" ht="15">
      <c r="B25" s="3" t="s">
        <v>158</v>
      </c>
      <c r="D25" s="12"/>
      <c r="E25" s="12"/>
      <c r="F25" s="12"/>
      <c r="G25" s="12"/>
      <c r="H25" s="12"/>
      <c r="I25" s="12"/>
    </row>
    <row r="26" ht="15">
      <c r="B26" s="3" t="s">
        <v>1</v>
      </c>
    </row>
    <row r="34" spans="2:10" ht="15">
      <c r="B34" s="91" t="s">
        <v>49</v>
      </c>
      <c r="C34" s="91"/>
      <c r="D34" s="91"/>
      <c r="E34" s="91"/>
      <c r="F34" s="91"/>
      <c r="G34" s="91"/>
      <c r="H34" s="91"/>
      <c r="I34" s="91"/>
      <c r="J34" s="91"/>
    </row>
    <row r="35" spans="2:10" ht="15">
      <c r="B35" s="90" t="s">
        <v>50</v>
      </c>
      <c r="C35" s="90"/>
      <c r="D35" s="90"/>
      <c r="E35" s="90"/>
      <c r="F35" s="90"/>
      <c r="G35" s="90"/>
      <c r="H35" s="90"/>
      <c r="I35" s="90"/>
      <c r="J35" s="90"/>
    </row>
    <row r="36" spans="2:10" ht="15">
      <c r="B36" s="91" t="s">
        <v>170</v>
      </c>
      <c r="C36" s="91"/>
      <c r="D36" s="91"/>
      <c r="E36" s="91"/>
      <c r="F36" s="91"/>
      <c r="G36" s="91"/>
      <c r="H36" s="91"/>
      <c r="I36" s="91"/>
      <c r="J36" s="91"/>
    </row>
    <row r="37" ht="15.75" thickBot="1"/>
    <row r="38" spans="2:10" ht="15.75" thickBot="1">
      <c r="B38" s="87" t="s">
        <v>113</v>
      </c>
      <c r="C38" s="88"/>
      <c r="D38" s="88"/>
      <c r="E38" s="88"/>
      <c r="F38" s="88"/>
      <c r="G38" s="88"/>
      <c r="H38" s="88"/>
      <c r="I38" s="88"/>
      <c r="J38" s="89"/>
    </row>
    <row r="40" spans="5:9" ht="15">
      <c r="E40" s="102" t="s">
        <v>143</v>
      </c>
      <c r="F40" s="102"/>
      <c r="G40" s="102"/>
      <c r="H40" s="102"/>
      <c r="I40" s="67" t="s">
        <v>115</v>
      </c>
    </row>
    <row r="41" spans="5:9" s="1" customFormat="1" ht="15">
      <c r="E41" s="67"/>
      <c r="F41" s="67"/>
      <c r="G41" s="67"/>
      <c r="H41" s="1" t="s">
        <v>121</v>
      </c>
      <c r="I41" s="67"/>
    </row>
    <row r="42" spans="5:8" s="1" customFormat="1" ht="15">
      <c r="E42" s="67"/>
      <c r="F42" s="1" t="s">
        <v>119</v>
      </c>
      <c r="G42" s="1" t="s">
        <v>141</v>
      </c>
      <c r="H42" s="1" t="s">
        <v>122</v>
      </c>
    </row>
    <row r="43" spans="4:10" s="1" customFormat="1" ht="14.25">
      <c r="D43" s="1" t="s">
        <v>114</v>
      </c>
      <c r="E43" s="1" t="s">
        <v>72</v>
      </c>
      <c r="F43" s="1" t="s">
        <v>120</v>
      </c>
      <c r="G43" s="1" t="s">
        <v>142</v>
      </c>
      <c r="H43" s="1" t="s">
        <v>120</v>
      </c>
      <c r="I43" s="1" t="s">
        <v>116</v>
      </c>
      <c r="J43" s="1" t="s">
        <v>117</v>
      </c>
    </row>
    <row r="44" spans="4:10" s="1" customFormat="1" ht="14.25">
      <c r="D44" s="1" t="s">
        <v>112</v>
      </c>
      <c r="E44" s="1" t="s">
        <v>112</v>
      </c>
      <c r="F44" s="1" t="s">
        <v>112</v>
      </c>
      <c r="G44" s="1" t="s">
        <v>112</v>
      </c>
      <c r="H44" s="1" t="s">
        <v>112</v>
      </c>
      <c r="I44" s="1" t="s">
        <v>112</v>
      </c>
      <c r="J44" s="1" t="s">
        <v>112</v>
      </c>
    </row>
    <row r="46" spans="2:10" ht="15">
      <c r="B46" s="3" t="s">
        <v>165</v>
      </c>
      <c r="D46" s="10">
        <v>43148</v>
      </c>
      <c r="E46" s="10">
        <v>3051</v>
      </c>
      <c r="F46" s="10">
        <v>368</v>
      </c>
      <c r="G46" s="10">
        <v>126</v>
      </c>
      <c r="H46" s="10">
        <v>-136</v>
      </c>
      <c r="I46" s="10">
        <v>21105</v>
      </c>
      <c r="J46" s="10">
        <f>SUM(D46:I46)</f>
        <v>67662</v>
      </c>
    </row>
    <row r="47" spans="4:10" ht="15">
      <c r="D47" s="10"/>
      <c r="E47" s="10"/>
      <c r="F47" s="10"/>
      <c r="G47" s="10"/>
      <c r="H47" s="10"/>
      <c r="I47" s="10"/>
      <c r="J47" s="10"/>
    </row>
    <row r="48" spans="2:10" ht="15">
      <c r="B48" s="3" t="s">
        <v>123</v>
      </c>
      <c r="D48" s="10"/>
      <c r="E48" s="10"/>
      <c r="F48" s="10"/>
      <c r="G48" s="10"/>
      <c r="H48" s="10">
        <v>29</v>
      </c>
      <c r="I48" s="10"/>
      <c r="J48" s="10">
        <f>SUM(D48:I48)</f>
        <v>29</v>
      </c>
    </row>
    <row r="49" spans="4:10" ht="15">
      <c r="D49" s="10"/>
      <c r="E49" s="10"/>
      <c r="F49" s="10"/>
      <c r="G49" s="10"/>
      <c r="H49" s="10"/>
      <c r="I49" s="10"/>
      <c r="J49" s="10"/>
    </row>
    <row r="50" spans="2:10" ht="15">
      <c r="B50" s="3" t="s">
        <v>138</v>
      </c>
      <c r="D50" s="10"/>
      <c r="E50" s="10"/>
      <c r="F50" s="10"/>
      <c r="G50" s="10"/>
      <c r="H50" s="10" t="s">
        <v>1</v>
      </c>
      <c r="I50" s="10">
        <v>-8933</v>
      </c>
      <c r="J50" s="10">
        <f>SUM(D50:I50)</f>
        <v>-8933</v>
      </c>
    </row>
    <row r="51" spans="4:10" ht="15">
      <c r="D51" s="10"/>
      <c r="E51" s="10"/>
      <c r="F51" s="10"/>
      <c r="G51" s="10"/>
      <c r="H51" s="10"/>
      <c r="I51" s="10"/>
      <c r="J51" s="10"/>
    </row>
    <row r="52" spans="2:10" ht="15">
      <c r="B52" s="3" t="s">
        <v>118</v>
      </c>
      <c r="D52" s="10"/>
      <c r="E52" s="10"/>
      <c r="F52" s="10"/>
      <c r="G52" s="10"/>
      <c r="H52" s="10"/>
      <c r="I52" s="10">
        <v>-621</v>
      </c>
      <c r="J52" s="10">
        <f>SUM(D52:I52)</f>
        <v>-621</v>
      </c>
    </row>
    <row r="53" spans="4:10" ht="15">
      <c r="D53" s="10"/>
      <c r="E53" s="10"/>
      <c r="F53" s="10"/>
      <c r="G53" s="10"/>
      <c r="H53" s="10"/>
      <c r="I53" s="10"/>
      <c r="J53" s="10"/>
    </row>
    <row r="54" spans="2:15" ht="15.75" thickBot="1">
      <c r="B54" s="3" t="s">
        <v>175</v>
      </c>
      <c r="D54" s="14">
        <f aca="true" t="shared" si="1" ref="D54:J54">SUM(D46:D52)</f>
        <v>43148</v>
      </c>
      <c r="E54" s="14">
        <f t="shared" si="1"/>
        <v>3051</v>
      </c>
      <c r="F54" s="14">
        <f t="shared" si="1"/>
        <v>368</v>
      </c>
      <c r="G54" s="14">
        <f t="shared" si="1"/>
        <v>126</v>
      </c>
      <c r="H54" s="14">
        <f t="shared" si="1"/>
        <v>-107</v>
      </c>
      <c r="I54" s="14">
        <f t="shared" si="1"/>
        <v>11551</v>
      </c>
      <c r="J54" s="14">
        <f t="shared" si="1"/>
        <v>58137</v>
      </c>
      <c r="N54" s="12" t="s">
        <v>1</v>
      </c>
      <c r="O54" s="12" t="s">
        <v>1</v>
      </c>
    </row>
    <row r="55" ht="15.75" thickTop="1"/>
  </sheetData>
  <mergeCells count="10">
    <mergeCell ref="B2:J2"/>
    <mergeCell ref="B3:J3"/>
    <mergeCell ref="B1:J1"/>
    <mergeCell ref="E7:H7"/>
    <mergeCell ref="B5:J5"/>
    <mergeCell ref="B34:J34"/>
    <mergeCell ref="B35:J35"/>
    <mergeCell ref="B36:J36"/>
    <mergeCell ref="E40:H40"/>
    <mergeCell ref="B38:J38"/>
  </mergeCells>
  <printOptions/>
  <pageMargins left="0.57" right="0.52" top="0.64" bottom="0.79" header="0.5" footer="0.5"/>
  <pageSetup horizontalDpi="300" verticalDpi="300" orientation="landscape" paperSize="9" r:id="rId1"/>
  <headerFooter alignWithMargins="0">
    <oddFooter>&amp;CPage &amp;P of &amp;P&amp;R&amp;F(&amp;A)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</dc:creator>
  <cp:keywords/>
  <dc:description/>
  <cp:lastModifiedBy>M</cp:lastModifiedBy>
  <cp:lastPrinted>2005-05-27T08:46:07Z</cp:lastPrinted>
  <dcterms:created xsi:type="dcterms:W3CDTF">2002-11-14T09:30:35Z</dcterms:created>
  <dcterms:modified xsi:type="dcterms:W3CDTF">2005-05-27T05:11:25Z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