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Keyinfo" sheetId="1" r:id="rId1"/>
    <sheet name="CIS" sheetId="2" r:id="rId2"/>
    <sheet name="BSheet" sheetId="3" r:id="rId3"/>
    <sheet name="Cashflow" sheetId="4" r:id="rId4"/>
    <sheet name="Equity" sheetId="5" r:id="rId5"/>
  </sheets>
  <definedNames>
    <definedName name="_xlnm.Print_Area" localSheetId="2">'BSheet'!$A$1:$H$55</definedName>
    <definedName name="_xlnm.Print_Area" localSheetId="1">'CIS'!$A$1:$H$44</definedName>
    <definedName name="_xlnm.Print_Area" localSheetId="0">'Keyinfo'!$A$1:$J$41</definedName>
  </definedNames>
  <calcPr fullCalcOnLoad="1"/>
</workbook>
</file>

<file path=xl/sharedStrings.xml><?xml version="1.0" encoding="utf-8"?>
<sst xmlns="http://schemas.openxmlformats.org/spreadsheetml/2006/main" count="277" uniqueCount="155">
  <si>
    <t>CONDENSED CONSOLIDATED INCOME STATEMENTS</t>
  </si>
  <si>
    <t xml:space="preserve"> </t>
  </si>
  <si>
    <t>Individual Period</t>
  </si>
  <si>
    <t>Cumulative Period</t>
  </si>
  <si>
    <t xml:space="preserve">Preceding </t>
  </si>
  <si>
    <t>Current</t>
  </si>
  <si>
    <t xml:space="preserve">Year </t>
  </si>
  <si>
    <t>Year</t>
  </si>
  <si>
    <t>Corresponding</t>
  </si>
  <si>
    <t>Quarter</t>
  </si>
  <si>
    <t>To Date</t>
  </si>
  <si>
    <t>Period</t>
  </si>
  <si>
    <t>RM ' 000</t>
  </si>
  <si>
    <t>1.</t>
  </si>
  <si>
    <t>Revenue</t>
  </si>
  <si>
    <t>Operating Expenses</t>
  </si>
  <si>
    <t>Other operating income</t>
  </si>
  <si>
    <t>2.</t>
  </si>
  <si>
    <t>Interest expense</t>
  </si>
  <si>
    <t>Interest income</t>
  </si>
  <si>
    <t>Tax expense</t>
  </si>
  <si>
    <t>Minority interests</t>
  </si>
  <si>
    <t>Net Profit/(loss) for the period</t>
  </si>
  <si>
    <t>Basic earnings / (loss)</t>
  </si>
  <si>
    <t>per shares (sen)</t>
  </si>
  <si>
    <t>Dividend per share (sen)</t>
  </si>
  <si>
    <t xml:space="preserve">As at End </t>
  </si>
  <si>
    <t xml:space="preserve">As at </t>
  </si>
  <si>
    <t>of  Current</t>
  </si>
  <si>
    <t>Financial Year End</t>
  </si>
  <si>
    <t>5.</t>
  </si>
  <si>
    <t>Net tangible assets per share (RM)</t>
  </si>
  <si>
    <t>SUMMARY OF KEY FINANCIAL INFORMATION</t>
  </si>
  <si>
    <t>Profit/(loss) before taxation</t>
  </si>
  <si>
    <t xml:space="preserve">Profit/(loss) before </t>
  </si>
  <si>
    <t xml:space="preserve">tax </t>
  </si>
  <si>
    <t xml:space="preserve">Profit/(loss) </t>
  </si>
  <si>
    <t xml:space="preserve">after tax and minority </t>
  </si>
  <si>
    <t>interest</t>
  </si>
  <si>
    <t>3.</t>
  </si>
  <si>
    <t>4.</t>
  </si>
  <si>
    <t xml:space="preserve">Net Profit/(loss) for </t>
  </si>
  <si>
    <t>the period</t>
  </si>
  <si>
    <t>6.</t>
  </si>
  <si>
    <t xml:space="preserve">Dividend per share </t>
  </si>
  <si>
    <t>(sen)</t>
  </si>
  <si>
    <t>7.</t>
  </si>
  <si>
    <t>Net tangible assets</t>
  </si>
  <si>
    <t>per share (RM)</t>
  </si>
  <si>
    <t>OCI BERHAD (Company No.: 95161-H)</t>
  </si>
  <si>
    <t xml:space="preserve">QUARTERLY REPORT ON CONSOLIDATED RESULTS </t>
  </si>
  <si>
    <t>Profit/(loss) from operations</t>
  </si>
  <si>
    <t>Profit/(loss) after taxation</t>
  </si>
  <si>
    <t xml:space="preserve">As At </t>
  </si>
  <si>
    <t xml:space="preserve">End of </t>
  </si>
  <si>
    <t xml:space="preserve">Financial </t>
  </si>
  <si>
    <t>Year End</t>
  </si>
  <si>
    <t>PROPERTY, PLANT AND EQUIPMENT</t>
  </si>
  <si>
    <t>OTHER INVESTMENT</t>
  </si>
  <si>
    <t>CURRENT ASSETS</t>
  </si>
  <si>
    <t>Inventories</t>
  </si>
  <si>
    <t>Receivables</t>
  </si>
  <si>
    <t>Tax recoverable</t>
  </si>
  <si>
    <t>Deposits with licensed banks</t>
  </si>
  <si>
    <t>Cash and bank balances</t>
  </si>
  <si>
    <t>CURRENT LIABILITIES</t>
  </si>
  <si>
    <t>Short Term Borrowings</t>
  </si>
  <si>
    <t>Payables</t>
  </si>
  <si>
    <t>Taxation</t>
  </si>
  <si>
    <t>NET 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</si>
  <si>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</si>
  <si>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</si>
  <si>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</si>
  <si>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</si>
  <si>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</si>
  <si>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</si>
  <si>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Reserve on consolidation</t>
  </si>
  <si>
    <t>Exchange fluctuation reserve</t>
  </si>
  <si>
    <t>MINORITY INTERESTS</t>
  </si>
  <si>
    <t>LONG TERM BORROWINGS</t>
  </si>
  <si>
    <t>DEFERRED TAXATION</t>
  </si>
  <si>
    <t>Earnings per share (sen)</t>
  </si>
  <si>
    <t>- Diluted</t>
  </si>
  <si>
    <t>- Basic</t>
  </si>
  <si>
    <t>CONDENSED CONSOLIDATED BALANCE SHEET</t>
  </si>
  <si>
    <t>CASH FLOWS FROM OPERATING ACTIVITIES</t>
  </si>
  <si>
    <t>Adjustments for :</t>
  </si>
  <si>
    <t>Amortisation of deferred expenditure</t>
  </si>
  <si>
    <t>Depreciation of property, plant and equipment</t>
  </si>
  <si>
    <t>Changes in working capital :</t>
  </si>
  <si>
    <t xml:space="preserve">Debtors </t>
  </si>
  <si>
    <t>Creditors</t>
  </si>
  <si>
    <t>Cash generated from operations</t>
  </si>
  <si>
    <t>Interest paid</t>
  </si>
  <si>
    <t>Income taxes paid</t>
  </si>
  <si>
    <t>Net cash (used in) /from operating activities</t>
  </si>
  <si>
    <t>CASH FLOWS FROM INVESTING ACTIVITIES</t>
  </si>
  <si>
    <t>Purchase of property, plant and equipment</t>
  </si>
  <si>
    <t>Interest received</t>
  </si>
  <si>
    <t>Net cash used in investing activities</t>
  </si>
  <si>
    <t>CASH FLOWS FROM FINANCING ACTIVITIES</t>
  </si>
  <si>
    <t>Payment of hire purchase creditors</t>
  </si>
  <si>
    <t>Property, plant and equipment refinancing through</t>
  </si>
  <si>
    <t>hire purchase and long term creditors</t>
  </si>
  <si>
    <t>Repayment of term loan</t>
  </si>
  <si>
    <t xml:space="preserve">Subscription of shares by minority shareholders </t>
  </si>
  <si>
    <t>in subsidiary company</t>
  </si>
  <si>
    <t>Dividends paid</t>
  </si>
  <si>
    <t>Net cash from /(used in)  financing activities</t>
  </si>
  <si>
    <t>CONDENSED CONSOLIDATED CASH FLOW STATEMENT</t>
  </si>
  <si>
    <t>CURRENT YEAR</t>
  </si>
  <si>
    <t>TO DATE</t>
  </si>
  <si>
    <t>RM'000</t>
  </si>
  <si>
    <t>CONDENSED CONSOLIDATED STATEMENT OF CHANGES IN EQUITY</t>
  </si>
  <si>
    <t>Share Capital</t>
  </si>
  <si>
    <t>Non-</t>
  </si>
  <si>
    <t>Distributable</t>
  </si>
  <si>
    <t>Retained Profits</t>
  </si>
  <si>
    <t>Total</t>
  </si>
  <si>
    <t>Net profit for the period</t>
  </si>
  <si>
    <t>Dividend</t>
  </si>
  <si>
    <t>Revaluation</t>
  </si>
  <si>
    <t>Reserve</t>
  </si>
  <si>
    <t xml:space="preserve">Exchange </t>
  </si>
  <si>
    <t xml:space="preserve">Fluctuation </t>
  </si>
  <si>
    <t>Translation exchange differences</t>
  </si>
  <si>
    <t>Bankers' acceptances, trust receipts and letter of credits</t>
  </si>
  <si>
    <t>CASH AND CASH EQUIVALENTS AT BEGINNING OF YEAR</t>
  </si>
  <si>
    <t>CASH AND CASH EQUIVALENTS AT END OF YEAR</t>
  </si>
  <si>
    <t>31/12/02</t>
  </si>
  <si>
    <t xml:space="preserve">The Condensed Consolidated Income Statement should be read in conjunction with the Annual   </t>
  </si>
  <si>
    <t xml:space="preserve">The Condensed Consolidated Cash Flow Statement should be read in conjunction with the Annual   </t>
  </si>
  <si>
    <t>Drawdown of term loan</t>
  </si>
  <si>
    <t>FOR THE SECOND FINANCIAL QUARTER ENDED 31 DECEMBER 2003</t>
  </si>
  <si>
    <t>31/12/03</t>
  </si>
  <si>
    <t>31/12/2003</t>
  </si>
  <si>
    <t>Financial Report for the year ended 30 June 2003.</t>
  </si>
  <si>
    <t>30/06/03</t>
  </si>
  <si>
    <t>31.12.2003</t>
  </si>
  <si>
    <t>Impairment loss on property, plant &amp; machinery</t>
  </si>
  <si>
    <t>Gain on divestment of investment in subsidiary</t>
  </si>
  <si>
    <t>Inventory written down</t>
  </si>
  <si>
    <t>Provision for doubtful debts</t>
  </si>
  <si>
    <t>Proceeds from divestment of investment in subsidiary</t>
  </si>
  <si>
    <t>Proceeds from disposal of property, plant equipment</t>
  </si>
  <si>
    <t xml:space="preserve">Negative </t>
  </si>
  <si>
    <t>Goodwill</t>
  </si>
  <si>
    <t xml:space="preserve">The Condensed Consolidated Statement of Changes in Equity should be read in conjunction with the Annual Financial Report for the year ended 30 June 2003. </t>
  </si>
  <si>
    <t>Profit / (Loss) before taxation</t>
  </si>
  <si>
    <t>Operating profit / (loss) before working capital changes</t>
  </si>
  <si>
    <t>NET INCREASE / (DECREASE) IN CASH AND CASH EQUIVALENTS</t>
  </si>
  <si>
    <t>At 31 December 2003</t>
  </si>
  <si>
    <t>At 1 July 2003</t>
  </si>
  <si>
    <t xml:space="preserve">The Condensed Consolidated Balance Sheet Statement should be read in conjunction    </t>
  </si>
  <si>
    <t>with the Annual Financial Report for the year ended 30 June 2003.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</si>
</sst>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2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1"/>
      <name val="Times New Roman"/>
      <family val="1"/>
    </font>
    <font>
      <b/>
      <sz val="10.5"/>
      <name val="Times New Roman"/>
      <family val="1"/>
    </font>
    <font>
      <sz val="10.5"/>
      <name val="Arial"/>
      <family val="0"/>
    </font>
    <font>
      <b/>
      <u val="single"/>
      <sz val="10.5"/>
      <name val="Times New Roman"/>
      <family val="1"/>
    </font>
    <font>
      <b/>
      <sz val="10.5"/>
      <name val="Arial"/>
      <family val="0"/>
    </font>
    <font>
      <sz val="10.5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64" fontId="1" fillId="0" borderId="0" xfId="15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Alignment="1">
      <alignment/>
    </xf>
    <xf numFmtId="0" fontId="1" fillId="0" borderId="0" xfId="0" applyFont="1" applyAlignment="1">
      <alignment horizontal="left"/>
    </xf>
    <xf numFmtId="164" fontId="3" fillId="0" borderId="0" xfId="15" applyNumberFormat="1" applyFont="1" applyAlignment="1">
      <alignment horizontal="centerContinuous"/>
    </xf>
    <xf numFmtId="164" fontId="3" fillId="0" borderId="0" xfId="15" applyNumberFormat="1" applyFont="1" applyAlignment="1">
      <alignment horizontal="center"/>
    </xf>
    <xf numFmtId="0" fontId="3" fillId="0" borderId="0" xfId="15" applyNumberFormat="1" applyFont="1" applyAlignment="1">
      <alignment/>
    </xf>
    <xf numFmtId="15" fontId="3" fillId="0" borderId="0" xfId="15" applyNumberFormat="1" applyFont="1" applyBorder="1" applyAlignment="1">
      <alignment horizontal="centerContinuous"/>
    </xf>
    <xf numFmtId="0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4" fontId="3" fillId="0" borderId="0" xfId="15" applyNumberFormat="1" applyFont="1" applyAlignment="1">
      <alignment horizontal="centerContinuous"/>
    </xf>
    <xf numFmtId="0" fontId="3" fillId="0" borderId="0" xfId="15" applyNumberFormat="1" applyFont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  <xf numFmtId="164" fontId="3" fillId="0" borderId="0" xfId="15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43" fontId="3" fillId="0" borderId="0" xfId="15" applyFont="1" applyBorder="1" applyAlignment="1">
      <alignment horizontal="center"/>
    </xf>
    <xf numFmtId="164" fontId="4" fillId="0" borderId="0" xfId="15" applyNumberFormat="1" applyFont="1" applyBorder="1" applyAlignment="1">
      <alignment horizontal="centerContinuous"/>
    </xf>
    <xf numFmtId="164" fontId="4" fillId="0" borderId="0" xfId="15" applyNumberFormat="1" applyFont="1" applyAlignment="1">
      <alignment horizontal="centerContinuous"/>
    </xf>
    <xf numFmtId="43" fontId="3" fillId="0" borderId="0" xfId="15" applyFont="1" applyBorder="1" applyAlignment="1">
      <alignment horizontal="centerContinuous"/>
    </xf>
    <xf numFmtId="164" fontId="4" fillId="0" borderId="0" xfId="15" applyNumberFormat="1" applyFont="1" applyAlignment="1">
      <alignment horizontal="left"/>
    </xf>
    <xf numFmtId="0" fontId="5" fillId="0" borderId="0" xfId="0" applyFont="1" applyAlignment="1">
      <alignment horizontal="center"/>
    </xf>
    <xf numFmtId="43" fontId="3" fillId="0" borderId="0" xfId="0" applyNumberFormat="1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 horizontal="center"/>
    </xf>
    <xf numFmtId="15" fontId="1" fillId="0" borderId="0" xfId="15" applyNumberFormat="1" applyFont="1" applyBorder="1" applyAlignment="1">
      <alignment horizontal="centerContinuous"/>
    </xf>
    <xf numFmtId="0" fontId="1" fillId="0" borderId="0" xfId="15" applyNumberFormat="1" applyFont="1" applyBorder="1" applyAlignment="1">
      <alignment horizontal="center"/>
    </xf>
    <xf numFmtId="14" fontId="1" fillId="0" borderId="0" xfId="15" applyNumberFormat="1" applyFont="1" applyAlignment="1">
      <alignment horizontal="centerContinuous"/>
    </xf>
    <xf numFmtId="0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64" fontId="3" fillId="0" borderId="3" xfId="15" applyNumberFormat="1" applyFont="1" applyBorder="1" applyAlignment="1">
      <alignment horizontal="center"/>
    </xf>
    <xf numFmtId="164" fontId="3" fillId="0" borderId="4" xfId="15" applyNumberFormat="1" applyFont="1" applyBorder="1" applyAlignment="1">
      <alignment horizontal="center"/>
    </xf>
    <xf numFmtId="0" fontId="3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6" fillId="0" borderId="0" xfId="15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64" fontId="10" fillId="0" borderId="0" xfId="15" applyNumberFormat="1" applyFont="1" applyAlignment="1">
      <alignment/>
    </xf>
    <xf numFmtId="164" fontId="10" fillId="0" borderId="3" xfId="15" applyNumberFormat="1" applyFont="1" applyBorder="1" applyAlignment="1">
      <alignment/>
    </xf>
    <xf numFmtId="164" fontId="10" fillId="0" borderId="5" xfId="15" applyNumberFormat="1" applyFont="1" applyBorder="1" applyAlignment="1">
      <alignment/>
    </xf>
    <xf numFmtId="164" fontId="10" fillId="0" borderId="6" xfId="15" applyNumberFormat="1" applyFont="1" applyBorder="1" applyAlignment="1">
      <alignment/>
    </xf>
    <xf numFmtId="164" fontId="10" fillId="0" borderId="7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164" fontId="6" fillId="0" borderId="0" xfId="15" applyNumberFormat="1" applyFont="1" applyAlignment="1">
      <alignment/>
    </xf>
    <xf numFmtId="164" fontId="6" fillId="0" borderId="2" xfId="15" applyNumberFormat="1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14" fontId="3" fillId="0" borderId="0" xfId="15" applyNumberFormat="1" applyFont="1" applyAlignment="1" quotePrefix="1">
      <alignment horizontal="centerContinuous"/>
    </xf>
    <xf numFmtId="14" fontId="1" fillId="0" borderId="0" xfId="15" applyNumberFormat="1" applyFont="1" applyAlignment="1" quotePrefix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F9" sqref="F9"/>
    </sheetView>
  </sheetViews>
  <sheetFormatPr defaultColWidth="9.140625" defaultRowHeight="12.75"/>
  <cols>
    <col min="1" max="1" width="3.8515625" style="4" customWidth="1"/>
    <col min="2" max="2" width="2.140625" style="4" customWidth="1"/>
    <col min="3" max="3" width="18.140625" style="4" bestFit="1" customWidth="1"/>
    <col min="4" max="4" width="6.28125" style="4" customWidth="1"/>
    <col min="5" max="5" width="10.57421875" style="4" customWidth="1"/>
    <col min="6" max="6" width="13.28125" style="4" bestFit="1" customWidth="1"/>
    <col min="7" max="7" width="1.8515625" style="4" customWidth="1"/>
    <col min="8" max="8" width="11.140625" style="4" customWidth="1"/>
    <col min="9" max="9" width="13.7109375" style="4" bestFit="1" customWidth="1"/>
    <col min="10" max="10" width="4.8515625" style="4" customWidth="1"/>
    <col min="11" max="16384" width="9.140625" style="4" customWidth="1"/>
  </cols>
  <sheetData>
    <row r="1" spans="1:9" ht="15">
      <c r="A1" s="77" t="s">
        <v>49</v>
      </c>
      <c r="B1" s="77"/>
      <c r="C1" s="77"/>
      <c r="D1" s="77"/>
      <c r="E1" s="77"/>
      <c r="F1" s="77"/>
      <c r="G1" s="77"/>
      <c r="H1" s="77"/>
      <c r="I1" s="77"/>
    </row>
    <row r="2" spans="1:9" ht="15">
      <c r="A2" s="78" t="s">
        <v>50</v>
      </c>
      <c r="B2" s="78"/>
      <c r="C2" s="78"/>
      <c r="D2" s="78"/>
      <c r="E2" s="78"/>
      <c r="F2" s="78"/>
      <c r="G2" s="78"/>
      <c r="H2" s="78"/>
      <c r="I2" s="78"/>
    </row>
    <row r="3" spans="1:9" ht="15">
      <c r="A3" s="77" t="s">
        <v>133</v>
      </c>
      <c r="B3" s="77"/>
      <c r="C3" s="77"/>
      <c r="D3" s="77"/>
      <c r="E3" s="77"/>
      <c r="F3" s="77"/>
      <c r="G3" s="77"/>
      <c r="H3" s="77"/>
      <c r="I3" s="77"/>
    </row>
    <row r="5" spans="1:9" ht="15">
      <c r="A5" s="77" t="s">
        <v>32</v>
      </c>
      <c r="B5" s="77"/>
      <c r="C5" s="77"/>
      <c r="D5" s="77"/>
      <c r="E5" s="77"/>
      <c r="F5" s="77"/>
      <c r="G5" s="77"/>
      <c r="H5" s="77"/>
      <c r="I5" s="77"/>
    </row>
    <row r="6" spans="1:9" ht="15">
      <c r="A6" s="78" t="s">
        <v>135</v>
      </c>
      <c r="B6" s="78"/>
      <c r="C6" s="78"/>
      <c r="D6" s="78"/>
      <c r="E6" s="78"/>
      <c r="F6" s="78"/>
      <c r="G6" s="78"/>
      <c r="H6" s="78"/>
      <c r="I6" s="78"/>
    </row>
    <row r="8" spans="1:9" ht="15">
      <c r="A8" s="20" t="s">
        <v>1</v>
      </c>
      <c r="B8" s="5"/>
      <c r="C8" s="5"/>
      <c r="D8" s="21"/>
      <c r="E8" s="21"/>
      <c r="F8" s="21"/>
      <c r="G8" s="21"/>
      <c r="H8" s="21"/>
      <c r="I8" s="21"/>
    </row>
    <row r="9" spans="4:9" ht="15">
      <c r="D9" s="22" t="s">
        <v>1</v>
      </c>
      <c r="E9" s="7" t="s">
        <v>2</v>
      </c>
      <c r="F9" s="21"/>
      <c r="G9" s="22"/>
      <c r="H9" s="7" t="s">
        <v>3</v>
      </c>
      <c r="I9" s="21"/>
    </row>
    <row r="10" spans="4:9" ht="15">
      <c r="D10" s="22"/>
      <c r="E10" s="21"/>
      <c r="F10" s="22" t="s">
        <v>4</v>
      </c>
      <c r="G10" s="22"/>
      <c r="H10" s="21"/>
      <c r="I10" s="22" t="s">
        <v>4</v>
      </c>
    </row>
    <row r="11" spans="4:9" ht="15">
      <c r="D11" s="22"/>
      <c r="E11" s="21" t="s">
        <v>5</v>
      </c>
      <c r="F11" s="22" t="s">
        <v>6</v>
      </c>
      <c r="G11" s="22"/>
      <c r="H11" s="21" t="s">
        <v>5</v>
      </c>
      <c r="I11" s="22" t="s">
        <v>6</v>
      </c>
    </row>
    <row r="12" spans="4:9" ht="15">
      <c r="D12" s="23"/>
      <c r="E12" s="24" t="s">
        <v>7</v>
      </c>
      <c r="F12" s="25" t="s">
        <v>8</v>
      </c>
      <c r="G12" s="25"/>
      <c r="H12" s="24" t="s">
        <v>7</v>
      </c>
      <c r="I12" s="26" t="s">
        <v>8</v>
      </c>
    </row>
    <row r="13" spans="4:9" ht="15">
      <c r="D13" s="23"/>
      <c r="E13" s="27" t="s">
        <v>9</v>
      </c>
      <c r="F13" s="28" t="s">
        <v>9</v>
      </c>
      <c r="H13" s="27" t="s">
        <v>10</v>
      </c>
      <c r="I13" s="22" t="s">
        <v>11</v>
      </c>
    </row>
    <row r="14" spans="4:9" ht="15">
      <c r="D14" s="23"/>
      <c r="E14" s="73" t="s">
        <v>134</v>
      </c>
      <c r="F14" s="73" t="s">
        <v>129</v>
      </c>
      <c r="H14" s="73" t="s">
        <v>134</v>
      </c>
      <c r="I14" s="73" t="s">
        <v>129</v>
      </c>
    </row>
    <row r="15" spans="4:9" ht="15">
      <c r="D15" s="22" t="s">
        <v>1</v>
      </c>
      <c r="E15" s="29" t="s">
        <v>12</v>
      </c>
      <c r="F15" s="29" t="s">
        <v>12</v>
      </c>
      <c r="G15" s="30"/>
      <c r="H15" s="29" t="s">
        <v>12</v>
      </c>
      <c r="I15" s="29" t="s">
        <v>12</v>
      </c>
    </row>
    <row r="16" spans="1:9" ht="15">
      <c r="A16" s="10"/>
      <c r="B16" s="10"/>
      <c r="C16" s="10"/>
      <c r="D16" s="22" t="s">
        <v>1</v>
      </c>
      <c r="E16" s="22"/>
      <c r="F16" s="22"/>
      <c r="G16" s="10"/>
      <c r="H16" s="22"/>
      <c r="I16" s="22"/>
    </row>
    <row r="17" spans="1:9" ht="15">
      <c r="A17" s="31" t="s">
        <v>13</v>
      </c>
      <c r="B17" s="31"/>
      <c r="C17" s="4" t="s">
        <v>14</v>
      </c>
      <c r="D17" s="32"/>
      <c r="E17" s="26">
        <f>+CIS!D14</f>
        <v>26978</v>
      </c>
      <c r="F17" s="26">
        <f>+CIS!E14</f>
        <v>28567</v>
      </c>
      <c r="G17" s="33"/>
      <c r="H17" s="26">
        <f>+CIS!G14</f>
        <v>57301</v>
      </c>
      <c r="I17" s="26">
        <f>+CIS!H14</f>
        <v>57147</v>
      </c>
    </row>
    <row r="18" spans="1:9" ht="15">
      <c r="A18" s="31"/>
      <c r="B18" s="31"/>
      <c r="D18" s="32"/>
      <c r="E18" s="26"/>
      <c r="F18" s="26"/>
      <c r="G18" s="33"/>
      <c r="H18" s="26"/>
      <c r="I18" s="26"/>
    </row>
    <row r="19" spans="1:9" ht="15">
      <c r="A19" s="31" t="s">
        <v>17</v>
      </c>
      <c r="B19" s="31"/>
      <c r="C19" s="4" t="s">
        <v>34</v>
      </c>
      <c r="D19" s="32"/>
      <c r="E19" s="26">
        <f>+CIS!D25</f>
        <v>-5557</v>
      </c>
      <c r="F19" s="26">
        <f>+CIS!E25</f>
        <v>-423</v>
      </c>
      <c r="G19" s="33"/>
      <c r="H19" s="26">
        <f>+CIS!G25</f>
        <v>-8908</v>
      </c>
      <c r="I19" s="26">
        <f>+CIS!H25</f>
        <v>-192</v>
      </c>
    </row>
    <row r="20" spans="1:9" ht="15">
      <c r="A20" s="31"/>
      <c r="B20" s="31"/>
      <c r="C20" s="4" t="s">
        <v>35</v>
      </c>
      <c r="D20" s="32"/>
      <c r="E20" s="26"/>
      <c r="F20" s="26"/>
      <c r="G20" s="33"/>
      <c r="H20" s="26"/>
      <c r="I20" s="26"/>
    </row>
    <row r="21" spans="1:9" ht="15">
      <c r="A21" s="31"/>
      <c r="B21" s="31"/>
      <c r="D21" s="32"/>
      <c r="E21" s="26"/>
      <c r="F21" s="26"/>
      <c r="G21" s="33"/>
      <c r="H21" s="26"/>
      <c r="I21" s="26"/>
    </row>
    <row r="22" spans="1:9" ht="15">
      <c r="A22" s="31" t="s">
        <v>39</v>
      </c>
      <c r="B22" s="31"/>
      <c r="C22" s="4" t="s">
        <v>36</v>
      </c>
      <c r="D22" s="32"/>
      <c r="E22" s="26">
        <f>+CIS!D33</f>
        <v>-5735</v>
      </c>
      <c r="F22" s="26">
        <f>+CIS!E33</f>
        <v>-632</v>
      </c>
      <c r="G22" s="33"/>
      <c r="H22" s="26">
        <f>+CIS!G33</f>
        <v>-9569</v>
      </c>
      <c r="I22" s="26">
        <f>+CIS!H33</f>
        <v>-688</v>
      </c>
    </row>
    <row r="23" spans="1:9" ht="15">
      <c r="A23" s="31"/>
      <c r="B23" s="31"/>
      <c r="C23" s="4" t="s">
        <v>37</v>
      </c>
      <c r="D23" s="32"/>
      <c r="E23" s="26"/>
      <c r="F23" s="26"/>
      <c r="G23" s="33"/>
      <c r="H23" s="26"/>
      <c r="I23" s="26"/>
    </row>
    <row r="24" spans="1:9" ht="15">
      <c r="A24" s="31"/>
      <c r="B24" s="31"/>
      <c r="C24" s="4" t="s">
        <v>38</v>
      </c>
      <c r="D24" s="32"/>
      <c r="E24" s="26"/>
      <c r="F24" s="26"/>
      <c r="G24" s="33"/>
      <c r="H24" s="26"/>
      <c r="I24" s="26"/>
    </row>
    <row r="25" spans="1:9" ht="15">
      <c r="A25" s="31"/>
      <c r="B25" s="31"/>
      <c r="D25" s="32"/>
      <c r="E25" s="26"/>
      <c r="F25" s="26"/>
      <c r="G25" s="33"/>
      <c r="H25" s="26"/>
      <c r="I25" s="26"/>
    </row>
    <row r="26" spans="1:9" ht="15">
      <c r="A26" s="31" t="s">
        <v>40</v>
      </c>
      <c r="B26" s="31"/>
      <c r="C26" s="4" t="s">
        <v>41</v>
      </c>
      <c r="D26" s="32"/>
      <c r="E26" s="26">
        <f>+CIS!D33</f>
        <v>-5735</v>
      </c>
      <c r="F26" s="26">
        <f>+CIS!E33</f>
        <v>-632</v>
      </c>
      <c r="G26" s="33"/>
      <c r="H26" s="26">
        <f>+CIS!G33</f>
        <v>-9569</v>
      </c>
      <c r="I26" s="26">
        <f>+CIS!H33</f>
        <v>-688</v>
      </c>
    </row>
    <row r="27" spans="1:9" ht="15">
      <c r="A27" s="31"/>
      <c r="B27" s="31"/>
      <c r="C27" s="4" t="s">
        <v>42</v>
      </c>
      <c r="D27" s="32"/>
      <c r="E27" s="26"/>
      <c r="F27" s="26"/>
      <c r="G27" s="33"/>
      <c r="H27" s="26"/>
      <c r="I27" s="26"/>
    </row>
    <row r="28" spans="1:9" ht="15">
      <c r="A28" s="31"/>
      <c r="D28" s="32"/>
      <c r="E28" s="26"/>
      <c r="F28" s="26"/>
      <c r="G28" s="33"/>
      <c r="H28" s="26"/>
      <c r="I28" s="26"/>
    </row>
    <row r="29" spans="1:9" ht="15">
      <c r="A29" s="31" t="s">
        <v>30</v>
      </c>
      <c r="B29" s="34" t="s">
        <v>1</v>
      </c>
      <c r="C29" s="35" t="s">
        <v>23</v>
      </c>
      <c r="D29" s="21"/>
      <c r="E29" s="36">
        <f>+CIS!D37</f>
        <v>-13.291461944933717</v>
      </c>
      <c r="F29" s="36">
        <f>+CIS!E37</f>
        <v>-1.6112173358827278</v>
      </c>
      <c r="G29" s="37"/>
      <c r="H29" s="36">
        <f>+CIS!G37</f>
        <v>-22.17715768981181</v>
      </c>
      <c r="I29" s="36">
        <f>+CIS!H37</f>
        <v>-1.753983428935628</v>
      </c>
    </row>
    <row r="30" spans="1:9" ht="15">
      <c r="A30" s="10"/>
      <c r="B30" s="34"/>
      <c r="C30" s="4" t="s">
        <v>24</v>
      </c>
      <c r="D30" s="21"/>
      <c r="E30" s="37"/>
      <c r="F30" s="37"/>
      <c r="G30" s="37"/>
      <c r="H30" s="37"/>
      <c r="I30" s="37"/>
    </row>
    <row r="31" spans="1:9" ht="15">
      <c r="A31" s="10"/>
      <c r="B31" s="34"/>
      <c r="D31" s="21"/>
      <c r="E31" s="38"/>
      <c r="F31" s="38"/>
      <c r="G31" s="38"/>
      <c r="H31" s="38"/>
      <c r="I31" s="38"/>
    </row>
    <row r="32" spans="1:9" ht="15">
      <c r="A32" s="31" t="s">
        <v>43</v>
      </c>
      <c r="B32" s="10" t="s">
        <v>1</v>
      </c>
      <c r="C32" s="4" t="s">
        <v>44</v>
      </c>
      <c r="D32" s="32"/>
      <c r="E32" s="26">
        <v>0</v>
      </c>
      <c r="F32" s="26">
        <v>0</v>
      </c>
      <c r="H32" s="26">
        <v>0</v>
      </c>
      <c r="I32" s="26">
        <v>0</v>
      </c>
    </row>
    <row r="33" spans="1:9" ht="15">
      <c r="A33" s="10"/>
      <c r="B33" s="10"/>
      <c r="C33" s="4" t="s">
        <v>45</v>
      </c>
      <c r="D33" s="21"/>
      <c r="E33" s="39" t="s">
        <v>1</v>
      </c>
      <c r="F33" s="39" t="s">
        <v>1</v>
      </c>
      <c r="G33" s="40"/>
      <c r="H33" s="32"/>
      <c r="I33" s="32"/>
    </row>
    <row r="35" spans="6:9" ht="15">
      <c r="F35" s="10" t="s">
        <v>26</v>
      </c>
      <c r="I35" s="10" t="s">
        <v>27</v>
      </c>
    </row>
    <row r="36" spans="6:9" ht="15">
      <c r="F36" s="10" t="s">
        <v>28</v>
      </c>
      <c r="I36" s="10" t="s">
        <v>4</v>
      </c>
    </row>
    <row r="37" spans="6:9" ht="15">
      <c r="F37" s="41" t="s">
        <v>9</v>
      </c>
      <c r="I37" s="41" t="s">
        <v>29</v>
      </c>
    </row>
    <row r="38" spans="6:9" ht="15">
      <c r="F38" s="41"/>
      <c r="I38" s="41"/>
    </row>
    <row r="39" spans="1:9" ht="15">
      <c r="A39" s="35" t="s">
        <v>46</v>
      </c>
      <c r="C39" s="35" t="s">
        <v>47</v>
      </c>
      <c r="E39" s="19" t="s">
        <v>1</v>
      </c>
      <c r="F39" s="42">
        <f>+BSheet!E52</f>
        <v>1.3470381014183739</v>
      </c>
      <c r="H39" s="19" t="s">
        <v>1</v>
      </c>
      <c r="I39" s="19">
        <f>+BSheet!G52</f>
        <v>1.5681375730045426</v>
      </c>
    </row>
    <row r="40" ht="15">
      <c r="C40" s="4" t="s">
        <v>48</v>
      </c>
    </row>
  </sheetData>
  <mergeCells count="5">
    <mergeCell ref="A5:I5"/>
    <mergeCell ref="A6:I6"/>
    <mergeCell ref="A1:I1"/>
    <mergeCell ref="A2:I2"/>
    <mergeCell ref="A3:I3"/>
  </mergeCells>
  <printOptions/>
  <pageMargins left="1.02" right="0.5" top="0.66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48"/>
  <sheetViews>
    <sheetView workbookViewId="0" topLeftCell="A15">
      <selection activeCell="G25" sqref="G25"/>
    </sheetView>
  </sheetViews>
  <sheetFormatPr defaultColWidth="9.140625" defaultRowHeight="12.75"/>
  <cols>
    <col min="1" max="1" width="3.421875" style="2" customWidth="1"/>
    <col min="2" max="2" width="25.28125" style="2" customWidth="1"/>
    <col min="3" max="3" width="4.140625" style="2" customWidth="1"/>
    <col min="4" max="4" width="11.28125" style="2" bestFit="1" customWidth="1"/>
    <col min="5" max="5" width="14.00390625" style="2" customWidth="1"/>
    <col min="6" max="6" width="1.421875" style="2" customWidth="1"/>
    <col min="7" max="7" width="11.7109375" style="2" customWidth="1"/>
    <col min="8" max="8" width="15.28125" style="2" bestFit="1" customWidth="1"/>
    <col min="9" max="16384" width="9.140625" style="2" customWidth="1"/>
  </cols>
  <sheetData>
    <row r="1" spans="2:9" ht="15">
      <c r="B1" s="6" t="s">
        <v>49</v>
      </c>
      <c r="C1" s="6"/>
      <c r="D1" s="6"/>
      <c r="E1" s="6"/>
      <c r="F1" s="6"/>
      <c r="G1" s="6"/>
      <c r="H1" s="6"/>
      <c r="I1" s="4"/>
    </row>
    <row r="2" spans="2:9" ht="15">
      <c r="B2" s="43" t="s">
        <v>50</v>
      </c>
      <c r="C2" s="43"/>
      <c r="D2" s="43"/>
      <c r="E2" s="43"/>
      <c r="F2" s="43"/>
      <c r="G2" s="43"/>
      <c r="H2" s="43"/>
      <c r="I2" s="4"/>
    </row>
    <row r="3" spans="2:9" ht="15">
      <c r="B3" s="44" t="s">
        <v>133</v>
      </c>
      <c r="C3" s="44"/>
      <c r="D3" s="44"/>
      <c r="E3" s="44"/>
      <c r="F3" s="44"/>
      <c r="G3" s="44"/>
      <c r="H3" s="44"/>
      <c r="I3" s="4"/>
    </row>
    <row r="5" spans="2:8" ht="15">
      <c r="B5" s="45" t="s">
        <v>0</v>
      </c>
      <c r="C5" s="21"/>
      <c r="D5" s="21"/>
      <c r="E5" s="21"/>
      <c r="F5" s="21"/>
      <c r="G5" s="21"/>
      <c r="H5" s="21"/>
    </row>
    <row r="6" spans="2:8" ht="15">
      <c r="B6" s="4"/>
      <c r="C6" s="22" t="s">
        <v>1</v>
      </c>
      <c r="D6" s="7" t="s">
        <v>2</v>
      </c>
      <c r="E6" s="7"/>
      <c r="F6" s="46"/>
      <c r="G6" s="7" t="s">
        <v>3</v>
      </c>
      <c r="H6" s="7"/>
    </row>
    <row r="7" spans="2:8" ht="15">
      <c r="B7" s="4"/>
      <c r="C7" s="22"/>
      <c r="D7" s="7"/>
      <c r="E7" s="46" t="s">
        <v>4</v>
      </c>
      <c r="F7" s="46"/>
      <c r="G7" s="7"/>
      <c r="H7" s="46" t="s">
        <v>4</v>
      </c>
    </row>
    <row r="8" spans="2:8" ht="15">
      <c r="B8" s="4"/>
      <c r="C8" s="22"/>
      <c r="D8" s="7" t="s">
        <v>5</v>
      </c>
      <c r="E8" s="46" t="s">
        <v>6</v>
      </c>
      <c r="F8" s="46"/>
      <c r="G8" s="7" t="s">
        <v>5</v>
      </c>
      <c r="H8" s="46" t="s">
        <v>6</v>
      </c>
    </row>
    <row r="9" spans="2:8" ht="15">
      <c r="B9" s="4"/>
      <c r="C9" s="23"/>
      <c r="D9" s="47" t="s">
        <v>7</v>
      </c>
      <c r="E9" s="48" t="s">
        <v>8</v>
      </c>
      <c r="F9" s="48"/>
      <c r="G9" s="47" t="s">
        <v>7</v>
      </c>
      <c r="H9" s="29" t="s">
        <v>8</v>
      </c>
    </row>
    <row r="10" spans="2:8" ht="15">
      <c r="B10" s="4"/>
      <c r="C10" s="23"/>
      <c r="D10" s="49" t="s">
        <v>9</v>
      </c>
      <c r="E10" s="50" t="s">
        <v>9</v>
      </c>
      <c r="F10" s="12"/>
      <c r="G10" s="49" t="s">
        <v>10</v>
      </c>
      <c r="H10" s="46" t="s">
        <v>11</v>
      </c>
    </row>
    <row r="11" spans="2:8" ht="15">
      <c r="B11" s="4"/>
      <c r="C11" s="23"/>
      <c r="D11" s="74" t="s">
        <v>134</v>
      </c>
      <c r="E11" s="74" t="s">
        <v>129</v>
      </c>
      <c r="F11" s="12"/>
      <c r="G11" s="74" t="s">
        <v>134</v>
      </c>
      <c r="H11" s="74" t="s">
        <v>129</v>
      </c>
    </row>
    <row r="12" spans="2:8" ht="15">
      <c r="B12" s="4"/>
      <c r="C12" s="22" t="s">
        <v>1</v>
      </c>
      <c r="D12" s="9" t="s">
        <v>12</v>
      </c>
      <c r="E12" s="9" t="s">
        <v>12</v>
      </c>
      <c r="F12" s="51"/>
      <c r="G12" s="9" t="s">
        <v>12</v>
      </c>
      <c r="H12" s="9" t="s">
        <v>12</v>
      </c>
    </row>
    <row r="13" spans="2:8" ht="15">
      <c r="B13" s="10"/>
      <c r="C13" s="22" t="s">
        <v>1</v>
      </c>
      <c r="D13" s="22"/>
      <c r="E13" s="22"/>
      <c r="F13" s="10"/>
      <c r="G13" s="22"/>
      <c r="H13" s="22"/>
    </row>
    <row r="14" spans="2:8" ht="15">
      <c r="B14" s="4" t="s">
        <v>14</v>
      </c>
      <c r="C14" s="32"/>
      <c r="D14" s="26">
        <f>+G14-30323</f>
        <v>26978</v>
      </c>
      <c r="E14" s="26">
        <v>28567</v>
      </c>
      <c r="F14" s="33"/>
      <c r="G14" s="26">
        <v>57301</v>
      </c>
      <c r="H14" s="26">
        <v>57147</v>
      </c>
    </row>
    <row r="15" spans="2:8" ht="15">
      <c r="B15" s="4"/>
      <c r="C15" s="32"/>
      <c r="D15" s="26"/>
      <c r="E15" s="26"/>
      <c r="F15" s="33"/>
      <c r="G15" s="26"/>
      <c r="H15" s="26"/>
    </row>
    <row r="16" spans="2:8" ht="15">
      <c r="B16" s="4" t="s">
        <v>15</v>
      </c>
      <c r="C16" s="32"/>
      <c r="D16" s="26">
        <f>+G16+33088</f>
        <v>-31845</v>
      </c>
      <c r="E16" s="26">
        <v>-28897</v>
      </c>
      <c r="F16" s="33"/>
      <c r="G16" s="26">
        <v>-64933</v>
      </c>
      <c r="H16" s="26">
        <f>-56497+31</f>
        <v>-56466</v>
      </c>
    </row>
    <row r="17" spans="2:8" ht="15">
      <c r="B17" s="4" t="s">
        <v>16</v>
      </c>
      <c r="C17" s="32"/>
      <c r="D17" s="52">
        <f>+G17-271</f>
        <v>240</v>
      </c>
      <c r="E17" s="52">
        <v>230</v>
      </c>
      <c r="F17" s="33"/>
      <c r="G17" s="52">
        <v>511</v>
      </c>
      <c r="H17" s="52">
        <v>466</v>
      </c>
    </row>
    <row r="18" spans="2:8" ht="15">
      <c r="B18" s="4"/>
      <c r="C18" s="32"/>
      <c r="D18" s="37"/>
      <c r="E18" s="37"/>
      <c r="F18" s="33"/>
      <c r="G18" s="37"/>
      <c r="H18" s="37"/>
    </row>
    <row r="19" spans="2:8" ht="15">
      <c r="B19" s="4" t="s">
        <v>51</v>
      </c>
      <c r="C19" s="32"/>
      <c r="D19" s="26">
        <f>SUM(D14:D18)</f>
        <v>-4627</v>
      </c>
      <c r="E19" s="26">
        <f>SUM(E14:E18)</f>
        <v>-100</v>
      </c>
      <c r="F19" s="4"/>
      <c r="G19" s="26">
        <f>SUM(G14:G18)</f>
        <v>-7121</v>
      </c>
      <c r="H19" s="26">
        <f>SUM(H14:H18)</f>
        <v>1147</v>
      </c>
    </row>
    <row r="20" spans="2:8" ht="15">
      <c r="B20" s="4"/>
      <c r="C20" s="32"/>
      <c r="D20" s="26"/>
      <c r="E20" s="26"/>
      <c r="F20" s="4"/>
      <c r="G20" s="26"/>
      <c r="H20" s="26"/>
    </row>
    <row r="21" spans="2:8" ht="15">
      <c r="B21" s="4" t="s">
        <v>18</v>
      </c>
      <c r="C21" s="32"/>
      <c r="D21" s="26">
        <f>+G21+912</f>
        <v>-981</v>
      </c>
      <c r="E21" s="26">
        <v>-390</v>
      </c>
      <c r="F21" s="4"/>
      <c r="G21" s="26">
        <v>-1893</v>
      </c>
      <c r="H21" s="26">
        <v>-1466</v>
      </c>
    </row>
    <row r="22" spans="2:8" ht="15">
      <c r="B22" s="4" t="s">
        <v>19</v>
      </c>
      <c r="C22" s="32"/>
      <c r="D22" s="26">
        <f>+G22-55</f>
        <v>51</v>
      </c>
      <c r="E22" s="26">
        <v>67</v>
      </c>
      <c r="F22" s="33"/>
      <c r="G22" s="26">
        <v>106</v>
      </c>
      <c r="H22" s="26">
        <v>127</v>
      </c>
    </row>
    <row r="23" spans="2:8" ht="6" customHeight="1">
      <c r="B23" s="4"/>
      <c r="C23" s="32"/>
      <c r="D23" s="52"/>
      <c r="E23" s="52"/>
      <c r="F23" s="4"/>
      <c r="G23" s="52"/>
      <c r="H23" s="52"/>
    </row>
    <row r="24" spans="2:8" ht="15">
      <c r="B24" s="4"/>
      <c r="C24" s="32"/>
      <c r="D24" s="26"/>
      <c r="E24" s="26"/>
      <c r="F24" s="4"/>
      <c r="G24" s="26"/>
      <c r="H24" s="26"/>
    </row>
    <row r="25" spans="2:8" ht="15">
      <c r="B25" s="4" t="s">
        <v>33</v>
      </c>
      <c r="C25" s="32"/>
      <c r="D25" s="26">
        <f>SUM(D19:D23)</f>
        <v>-5557</v>
      </c>
      <c r="E25" s="26">
        <f>SUM(E19:E23)</f>
        <v>-423</v>
      </c>
      <c r="F25" s="4"/>
      <c r="G25" s="26">
        <f>SUM(G19:G23)</f>
        <v>-8908</v>
      </c>
      <c r="H25" s="26">
        <f>SUM(H19:H23)</f>
        <v>-192</v>
      </c>
    </row>
    <row r="26" spans="2:8" ht="15">
      <c r="B26" s="4"/>
      <c r="C26" s="32"/>
      <c r="D26" s="26"/>
      <c r="E26" s="26"/>
      <c r="F26" s="4"/>
      <c r="G26" s="26"/>
      <c r="H26" s="26"/>
    </row>
    <row r="27" spans="2:8" ht="15">
      <c r="B27" s="4" t="s">
        <v>20</v>
      </c>
      <c r="C27" s="32"/>
      <c r="D27" s="52">
        <f>+G27+489</f>
        <v>-11</v>
      </c>
      <c r="E27" s="52">
        <v>-120</v>
      </c>
      <c r="F27" s="33"/>
      <c r="G27" s="52">
        <v>-500</v>
      </c>
      <c r="H27" s="52">
        <v>-292</v>
      </c>
    </row>
    <row r="28" spans="2:8" ht="15">
      <c r="B28" s="4"/>
      <c r="C28" s="32"/>
      <c r="D28" s="26"/>
      <c r="E28" s="26"/>
      <c r="F28" s="4"/>
      <c r="G28" s="26"/>
      <c r="H28" s="26"/>
    </row>
    <row r="29" spans="2:8" ht="15">
      <c r="B29" s="4" t="s">
        <v>52</v>
      </c>
      <c r="C29" s="32"/>
      <c r="D29" s="26">
        <f>SUM(D25:D27)</f>
        <v>-5568</v>
      </c>
      <c r="E29" s="26">
        <f>SUM(E25:E27)</f>
        <v>-543</v>
      </c>
      <c r="F29" s="4"/>
      <c r="G29" s="26">
        <f>SUM(G25:G27)</f>
        <v>-9408</v>
      </c>
      <c r="H29" s="26">
        <f>SUM(H25:H27)</f>
        <v>-484</v>
      </c>
    </row>
    <row r="30" spans="2:8" ht="15">
      <c r="B30" s="4"/>
      <c r="C30" s="32"/>
      <c r="D30" s="26"/>
      <c r="E30" s="26"/>
      <c r="F30" s="4"/>
      <c r="G30" s="26"/>
      <c r="H30" s="26"/>
    </row>
    <row r="31" spans="2:8" ht="15">
      <c r="B31" s="4" t="s">
        <v>21</v>
      </c>
      <c r="C31" s="32"/>
      <c r="D31" s="52">
        <f>+G31-6</f>
        <v>-167</v>
      </c>
      <c r="E31" s="52">
        <v>-89</v>
      </c>
      <c r="F31" s="4"/>
      <c r="G31" s="52">
        <v>-161</v>
      </c>
      <c r="H31" s="52">
        <v>-204</v>
      </c>
    </row>
    <row r="32" spans="2:8" ht="15">
      <c r="B32" s="4"/>
      <c r="C32" s="32"/>
      <c r="D32" s="26"/>
      <c r="E32" s="26"/>
      <c r="F32" s="4"/>
      <c r="G32" s="26"/>
      <c r="H32" s="26"/>
    </row>
    <row r="33" spans="2:8" ht="15.75" thickBot="1">
      <c r="B33" s="4" t="s">
        <v>22</v>
      </c>
      <c r="C33" s="32"/>
      <c r="D33" s="53">
        <f>SUM(D29:D31)</f>
        <v>-5735</v>
      </c>
      <c r="E33" s="53">
        <f>SUM(E29:E31)</f>
        <v>-632</v>
      </c>
      <c r="F33" s="4"/>
      <c r="G33" s="53">
        <f>SUM(G29:G31)</f>
        <v>-9569</v>
      </c>
      <c r="H33" s="53">
        <f>SUM(H29:H31)</f>
        <v>-688</v>
      </c>
    </row>
    <row r="34" spans="2:8" ht="15.75" thickTop="1">
      <c r="B34" s="4" t="s">
        <v>1</v>
      </c>
      <c r="C34" s="32"/>
      <c r="D34" s="26"/>
      <c r="E34" s="26"/>
      <c r="F34" s="4"/>
      <c r="G34" s="26"/>
      <c r="H34" s="26"/>
    </row>
    <row r="35" spans="2:8" ht="15">
      <c r="B35" s="4"/>
      <c r="C35" s="32"/>
      <c r="D35" s="26"/>
      <c r="E35" s="26"/>
      <c r="F35" s="4"/>
      <c r="G35" s="26"/>
      <c r="H35" s="26"/>
    </row>
    <row r="36" spans="2:3" ht="15">
      <c r="B36" s="35" t="s">
        <v>81</v>
      </c>
      <c r="C36" s="21"/>
    </row>
    <row r="37" spans="2:8" ht="15">
      <c r="B37" s="54" t="s">
        <v>83</v>
      </c>
      <c r="C37" s="21"/>
      <c r="D37" s="36">
        <f>+D33/BSheet!E36*100</f>
        <v>-13.291461944933717</v>
      </c>
      <c r="E37" s="36">
        <f>+E33/39225*100</f>
        <v>-1.6112173358827278</v>
      </c>
      <c r="F37" s="38"/>
      <c r="G37" s="36">
        <f>+G33/BSheet!G36*100</f>
        <v>-22.17715768981181</v>
      </c>
      <c r="H37" s="36">
        <f>+H33/39225*100</f>
        <v>-1.753983428935628</v>
      </c>
    </row>
    <row r="38" spans="2:8" ht="15">
      <c r="B38" s="54" t="s">
        <v>82</v>
      </c>
      <c r="C38" s="21"/>
      <c r="D38" s="36">
        <f>+D33/BSheet!E36*100</f>
        <v>-13.291461944933717</v>
      </c>
      <c r="E38" s="36">
        <f>+E33/39225*100</f>
        <v>-1.6112173358827278</v>
      </c>
      <c r="F38" s="38"/>
      <c r="G38" s="36">
        <f>+G33/BSheet!G36*100</f>
        <v>-22.17715768981181</v>
      </c>
      <c r="H38" s="36">
        <f>+H33/39225*100</f>
        <v>-1.753983428935628</v>
      </c>
    </row>
    <row r="39" spans="2:8" ht="15">
      <c r="B39" s="4"/>
      <c r="C39" s="21"/>
      <c r="D39" s="38"/>
      <c r="E39" s="38"/>
      <c r="F39" s="38"/>
      <c r="G39" s="38"/>
      <c r="H39" s="38"/>
    </row>
    <row r="40" spans="2:8" ht="15">
      <c r="B40" s="4" t="s">
        <v>25</v>
      </c>
      <c r="C40" s="32"/>
      <c r="D40" s="26">
        <v>0</v>
      </c>
      <c r="E40" s="26">
        <v>0</v>
      </c>
      <c r="F40" s="4"/>
      <c r="G40" s="26">
        <v>0</v>
      </c>
      <c r="H40" s="26">
        <v>0</v>
      </c>
    </row>
    <row r="41" spans="2:8" ht="15">
      <c r="B41" s="54"/>
      <c r="C41" s="21"/>
      <c r="D41" s="39" t="s">
        <v>1</v>
      </c>
      <c r="E41" s="39" t="s">
        <v>1</v>
      </c>
      <c r="F41" s="40"/>
      <c r="G41" s="32"/>
      <c r="H41" s="32"/>
    </row>
    <row r="42" spans="2:3" ht="15">
      <c r="B42" s="4"/>
      <c r="C42" s="4"/>
    </row>
    <row r="43" spans="2:8" ht="15">
      <c r="B43" s="4" t="s">
        <v>130</v>
      </c>
      <c r="C43" s="4"/>
      <c r="E43" s="10"/>
      <c r="H43" s="10"/>
    </row>
    <row r="44" spans="2:8" ht="15">
      <c r="B44" s="4" t="s">
        <v>136</v>
      </c>
      <c r="C44" s="4"/>
      <c r="E44" s="10"/>
      <c r="H44" s="10"/>
    </row>
    <row r="45" spans="2:8" ht="15">
      <c r="B45" s="4"/>
      <c r="C45" s="4"/>
      <c r="E45" s="41"/>
      <c r="H45" s="41"/>
    </row>
    <row r="46" spans="2:8" ht="15">
      <c r="B46" s="4"/>
      <c r="C46" s="4"/>
      <c r="E46" s="41"/>
      <c r="H46" s="41"/>
    </row>
    <row r="47" spans="2:8" ht="15">
      <c r="B47" s="12" t="s">
        <v>1</v>
      </c>
      <c r="C47" s="4"/>
      <c r="E47" s="19"/>
      <c r="F47" s="4"/>
      <c r="H47" s="19"/>
    </row>
    <row r="48" spans="2:3" ht="15">
      <c r="B48" s="12" t="s">
        <v>1</v>
      </c>
      <c r="C48" s="4"/>
    </row>
  </sheetData>
  <printOptions/>
  <pageMargins left="0.74" right="0.75" top="1" bottom="1" header="0.5" footer="0.5"/>
  <pageSetup horizontalDpi="600" verticalDpi="600" orientation="portrait" paperSize="9" r:id="rId1"/>
  <headerFooter alignWithMargins="0">
    <oddFooter>&amp;R&amp;F(&amp;A)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55"/>
  <sheetViews>
    <sheetView workbookViewId="0" topLeftCell="A38">
      <selection activeCell="B56" sqref="B56"/>
    </sheetView>
  </sheetViews>
  <sheetFormatPr defaultColWidth="9.140625" defaultRowHeight="12.75"/>
  <cols>
    <col min="1" max="2" width="3.57421875" style="2" customWidth="1"/>
    <col min="3" max="3" width="32.8515625" style="2" customWidth="1"/>
    <col min="4" max="4" width="4.28125" style="2" customWidth="1"/>
    <col min="5" max="5" width="14.140625" style="2" customWidth="1"/>
    <col min="6" max="6" width="5.7109375" style="2" customWidth="1"/>
    <col min="7" max="7" width="14.7109375" style="2" customWidth="1"/>
    <col min="8" max="8" width="12.8515625" style="2" customWidth="1"/>
    <col min="9" max="9" width="2.140625" style="2" customWidth="1"/>
    <col min="10" max="16384" width="9.140625" style="2" customWidth="1"/>
  </cols>
  <sheetData>
    <row r="1" spans="2:7" ht="14.25">
      <c r="B1" s="77" t="s">
        <v>49</v>
      </c>
      <c r="C1" s="77"/>
      <c r="D1" s="77"/>
      <c r="E1" s="77"/>
      <c r="F1" s="77"/>
      <c r="G1" s="77"/>
    </row>
    <row r="2" spans="2:7" ht="14.25">
      <c r="B2" s="79" t="s">
        <v>50</v>
      </c>
      <c r="C2" s="79"/>
      <c r="D2" s="79"/>
      <c r="E2" s="79"/>
      <c r="F2" s="79"/>
      <c r="G2" s="79"/>
    </row>
    <row r="3" spans="2:7" ht="14.25">
      <c r="B3" s="80" t="s">
        <v>133</v>
      </c>
      <c r="C3" s="80"/>
      <c r="D3" s="80"/>
      <c r="E3" s="80"/>
      <c r="F3" s="80"/>
      <c r="G3" s="80"/>
    </row>
    <row r="5" spans="2:3" ht="15">
      <c r="B5" s="3" t="s">
        <v>84</v>
      </c>
      <c r="C5" s="4"/>
    </row>
    <row r="6" spans="2:7" ht="15">
      <c r="B6" s="4"/>
      <c r="C6" s="4"/>
      <c r="D6" s="5" t="s">
        <v>1</v>
      </c>
      <c r="E6" s="1" t="s">
        <v>53</v>
      </c>
      <c r="F6" s="6" t="s">
        <v>1</v>
      </c>
      <c r="G6" s="7" t="s">
        <v>53</v>
      </c>
    </row>
    <row r="7" spans="2:7" ht="15">
      <c r="B7" s="4"/>
      <c r="C7" s="4"/>
      <c r="D7" s="5" t="s">
        <v>1</v>
      </c>
      <c r="E7" s="1" t="s">
        <v>54</v>
      </c>
      <c r="F7" s="6" t="s">
        <v>1</v>
      </c>
      <c r="G7" s="7" t="s">
        <v>4</v>
      </c>
    </row>
    <row r="8" spans="2:7" ht="15">
      <c r="B8" s="4"/>
      <c r="C8" s="4"/>
      <c r="D8" s="5"/>
      <c r="E8" s="1" t="s">
        <v>5</v>
      </c>
      <c r="F8" s="6"/>
      <c r="G8" s="7" t="s">
        <v>55</v>
      </c>
    </row>
    <row r="9" spans="2:7" ht="15">
      <c r="B9" s="4"/>
      <c r="C9" s="4"/>
      <c r="D9" s="5"/>
      <c r="E9" s="8" t="s">
        <v>9</v>
      </c>
      <c r="F9" s="6"/>
      <c r="G9" s="7" t="s">
        <v>56</v>
      </c>
    </row>
    <row r="10" spans="2:7" ht="15">
      <c r="B10" s="4"/>
      <c r="C10" s="4"/>
      <c r="D10" s="5"/>
      <c r="E10" s="75" t="s">
        <v>134</v>
      </c>
      <c r="F10" s="6"/>
      <c r="G10" s="76" t="s">
        <v>137</v>
      </c>
    </row>
    <row r="11" spans="2:7" ht="15">
      <c r="B11" s="4"/>
      <c r="C11" s="4"/>
      <c r="D11" s="4"/>
      <c r="E11" s="9" t="s">
        <v>12</v>
      </c>
      <c r="F11" s="10"/>
      <c r="G11" s="9" t="s">
        <v>12</v>
      </c>
    </row>
    <row r="12" spans="2:7" ht="15">
      <c r="B12" s="4"/>
      <c r="C12" s="4"/>
      <c r="D12" s="4"/>
      <c r="E12" s="11"/>
      <c r="F12" s="4"/>
      <c r="G12" s="11" t="s">
        <v>1</v>
      </c>
    </row>
    <row r="13" spans="2:7" ht="15">
      <c r="B13" s="12" t="s">
        <v>57</v>
      </c>
      <c r="C13" s="4"/>
      <c r="D13" s="4"/>
      <c r="E13" s="11">
        <v>48208</v>
      </c>
      <c r="F13" s="13" t="s">
        <v>1</v>
      </c>
      <c r="G13" s="11">
        <v>48511</v>
      </c>
    </row>
    <row r="14" spans="2:7" ht="15">
      <c r="B14" s="12" t="s">
        <v>58</v>
      </c>
      <c r="C14" s="4"/>
      <c r="D14" s="4"/>
      <c r="E14" s="11">
        <v>36</v>
      </c>
      <c r="F14" s="13" t="s">
        <v>1</v>
      </c>
      <c r="G14" s="11">
        <v>36</v>
      </c>
    </row>
    <row r="15" spans="2:7" ht="15">
      <c r="B15" s="4"/>
      <c r="C15" s="4"/>
      <c r="D15" s="4"/>
      <c r="E15" s="11"/>
      <c r="F15" s="13"/>
      <c r="G15" s="11"/>
    </row>
    <row r="16" spans="2:7" ht="15">
      <c r="B16" s="12" t="s">
        <v>59</v>
      </c>
      <c r="C16" s="4"/>
      <c r="D16" s="4"/>
      <c r="E16" s="11"/>
      <c r="F16" s="13"/>
      <c r="G16" s="11"/>
    </row>
    <row r="17" spans="2:7" ht="15">
      <c r="B17" s="4"/>
      <c r="C17" s="4" t="s">
        <v>60</v>
      </c>
      <c r="D17" s="4"/>
      <c r="E17" s="11">
        <v>29838</v>
      </c>
      <c r="F17" s="13" t="s">
        <v>1</v>
      </c>
      <c r="G17" s="11">
        <v>38665</v>
      </c>
    </row>
    <row r="18" spans="2:7" ht="15">
      <c r="B18" s="4"/>
      <c r="C18" s="4" t="s">
        <v>61</v>
      </c>
      <c r="D18" s="4"/>
      <c r="E18" s="11">
        <v>57787</v>
      </c>
      <c r="F18" s="13" t="s">
        <v>1</v>
      </c>
      <c r="G18" s="11">
        <v>61796</v>
      </c>
    </row>
    <row r="19" spans="2:7" ht="15">
      <c r="B19" s="4"/>
      <c r="C19" s="4" t="s">
        <v>62</v>
      </c>
      <c r="D19" s="4"/>
      <c r="E19" s="11">
        <v>105</v>
      </c>
      <c r="F19" s="13" t="s">
        <v>1</v>
      </c>
      <c r="G19" s="11">
        <v>105</v>
      </c>
    </row>
    <row r="20" spans="2:7" ht="15">
      <c r="B20" s="4"/>
      <c r="C20" s="4" t="s">
        <v>63</v>
      </c>
      <c r="D20" s="4"/>
      <c r="E20" s="11">
        <v>7225</v>
      </c>
      <c r="F20" s="13" t="s">
        <v>1</v>
      </c>
      <c r="G20" s="11">
        <v>6352</v>
      </c>
    </row>
    <row r="21" spans="2:7" ht="15">
      <c r="B21" s="4"/>
      <c r="C21" s="4" t="s">
        <v>64</v>
      </c>
      <c r="D21" s="4"/>
      <c r="E21" s="11">
        <v>1084</v>
      </c>
      <c r="F21" s="13" t="s">
        <v>1</v>
      </c>
      <c r="G21" s="11">
        <v>4855</v>
      </c>
    </row>
    <row r="22" spans="2:7" ht="7.5" customHeight="1">
      <c r="B22" s="4"/>
      <c r="C22" s="4"/>
      <c r="D22" s="4"/>
      <c r="E22" s="11"/>
      <c r="F22" s="13"/>
      <c r="G22" s="11"/>
    </row>
    <row r="23" spans="2:7" ht="15">
      <c r="B23" s="4"/>
      <c r="C23" s="4"/>
      <c r="D23" s="13" t="s">
        <v>1</v>
      </c>
      <c r="E23" s="14">
        <f>SUM(E17:E21)</f>
        <v>96039</v>
      </c>
      <c r="F23" s="13"/>
      <c r="G23" s="14">
        <f>SUM(G17:G21)</f>
        <v>111773</v>
      </c>
    </row>
    <row r="24" spans="2:7" ht="15">
      <c r="B24" s="12" t="s">
        <v>65</v>
      </c>
      <c r="C24" s="4"/>
      <c r="D24" s="4"/>
      <c r="E24" s="11"/>
      <c r="F24" s="13"/>
      <c r="G24" s="11"/>
    </row>
    <row r="25" spans="2:7" ht="15">
      <c r="B25" s="4"/>
      <c r="C25" s="4" t="s">
        <v>66</v>
      </c>
      <c r="D25" s="4"/>
      <c r="E25" s="11">
        <v>50208</v>
      </c>
      <c r="F25" s="13" t="s">
        <v>1</v>
      </c>
      <c r="G25" s="11">
        <v>48301</v>
      </c>
    </row>
    <row r="26" spans="2:7" ht="15">
      <c r="B26" s="4"/>
      <c r="C26" s="4" t="s">
        <v>67</v>
      </c>
      <c r="D26" s="4"/>
      <c r="E26" s="11">
        <v>22909</v>
      </c>
      <c r="F26" s="13" t="s">
        <v>1</v>
      </c>
      <c r="G26" s="11">
        <v>30227</v>
      </c>
    </row>
    <row r="27" spans="2:7" ht="15">
      <c r="B27" s="4"/>
      <c r="C27" s="4" t="s">
        <v>68</v>
      </c>
      <c r="D27" s="4"/>
      <c r="E27" s="11">
        <v>457</v>
      </c>
      <c r="F27" s="13" t="s">
        <v>1</v>
      </c>
      <c r="G27" s="11">
        <v>526</v>
      </c>
    </row>
    <row r="28" spans="2:7" ht="5.25" customHeight="1">
      <c r="B28" s="4"/>
      <c r="C28" s="4"/>
      <c r="D28" s="4"/>
      <c r="E28" s="11"/>
      <c r="F28" s="13"/>
      <c r="G28" s="11"/>
    </row>
    <row r="29" spans="2:7" ht="15">
      <c r="B29" s="4"/>
      <c r="C29" s="4"/>
      <c r="D29" s="4"/>
      <c r="E29" s="14">
        <f>SUM(E25:E27)</f>
        <v>73574</v>
      </c>
      <c r="F29" s="13"/>
      <c r="G29" s="14">
        <f>SUM(G25:G27)</f>
        <v>79054</v>
      </c>
    </row>
    <row r="30" spans="2:7" ht="15">
      <c r="B30" s="4"/>
      <c r="C30" s="4"/>
      <c r="D30" s="4"/>
      <c r="E30" s="11"/>
      <c r="F30" s="13"/>
      <c r="G30" s="11"/>
    </row>
    <row r="31" spans="2:7" ht="15">
      <c r="B31" s="12" t="s">
        <v>69</v>
      </c>
      <c r="C31" s="4"/>
      <c r="D31" s="4"/>
      <c r="E31" s="11">
        <f>+E23-E29</f>
        <v>22465</v>
      </c>
      <c r="F31" s="13"/>
      <c r="G31" s="11">
        <f>+G23-G29</f>
        <v>32719</v>
      </c>
    </row>
    <row r="32" spans="2:7" ht="15">
      <c r="B32" s="4"/>
      <c r="C32" s="4"/>
      <c r="D32" s="4"/>
      <c r="E32" s="11"/>
      <c r="F32" s="13"/>
      <c r="G32" s="11"/>
    </row>
    <row r="33" spans="2:7" ht="15.75" thickBot="1">
      <c r="B33" s="4"/>
      <c r="C33" s="4"/>
      <c r="D33" s="4"/>
      <c r="E33" s="15">
        <f>+E31+E13+E14</f>
        <v>70709</v>
      </c>
      <c r="F33" s="13"/>
      <c r="G33" s="15">
        <f>+G31+G13+G14</f>
        <v>81266</v>
      </c>
    </row>
    <row r="34" spans="2:7" ht="15.75" thickTop="1">
      <c r="B34" s="4"/>
      <c r="C34" s="4"/>
      <c r="D34" s="4"/>
      <c r="E34" s="11"/>
      <c r="F34" s="13"/>
      <c r="G34" s="11"/>
    </row>
    <row r="35" spans="2:7" ht="15">
      <c r="B35" s="12" t="s">
        <v>70</v>
      </c>
      <c r="C35" s="4"/>
      <c r="D35" s="4"/>
      <c r="E35" s="11"/>
      <c r="F35" s="13"/>
      <c r="G35" s="11"/>
    </row>
    <row r="36" spans="2:7" ht="15">
      <c r="B36" s="12" t="s">
        <v>71</v>
      </c>
      <c r="C36" s="4"/>
      <c r="D36" s="4"/>
      <c r="E36" s="11">
        <v>43148</v>
      </c>
      <c r="F36" s="13" t="s">
        <v>1</v>
      </c>
      <c r="G36" s="11">
        <v>43148</v>
      </c>
    </row>
    <row r="37" spans="2:7" ht="15">
      <c r="B37" s="12" t="s">
        <v>72</v>
      </c>
      <c r="C37" s="4"/>
      <c r="D37" s="4"/>
      <c r="E37" s="11"/>
      <c r="F37" s="13"/>
      <c r="G37" s="11"/>
    </row>
    <row r="38" spans="2:7" ht="15">
      <c r="B38" s="4"/>
      <c r="C38" s="4" t="s">
        <v>73</v>
      </c>
      <c r="D38" s="4"/>
      <c r="E38" s="11">
        <v>3051</v>
      </c>
      <c r="F38" s="13" t="s">
        <v>1</v>
      </c>
      <c r="G38" s="11">
        <v>3051</v>
      </c>
    </row>
    <row r="39" spans="2:7" ht="15">
      <c r="B39" s="4"/>
      <c r="C39" s="4" t="s">
        <v>74</v>
      </c>
      <c r="D39" s="4"/>
      <c r="E39" s="11">
        <v>368</v>
      </c>
      <c r="F39" s="13" t="s">
        <v>1</v>
      </c>
      <c r="G39" s="11">
        <v>368</v>
      </c>
    </row>
    <row r="40" spans="2:7" ht="15">
      <c r="B40" s="4"/>
      <c r="C40" s="4" t="s">
        <v>75</v>
      </c>
      <c r="D40" s="4"/>
      <c r="E40" s="11">
        <v>11536</v>
      </c>
      <c r="F40" s="13" t="s">
        <v>1</v>
      </c>
      <c r="G40" s="11">
        <v>21105</v>
      </c>
    </row>
    <row r="41" spans="2:7" ht="15">
      <c r="B41" s="4"/>
      <c r="C41" s="4" t="s">
        <v>76</v>
      </c>
      <c r="D41" s="4"/>
      <c r="E41" s="11">
        <v>126</v>
      </c>
      <c r="F41" s="13" t="s">
        <v>1</v>
      </c>
      <c r="G41" s="11">
        <v>126</v>
      </c>
    </row>
    <row r="42" spans="2:7" ht="15">
      <c r="B42" s="4"/>
      <c r="C42" s="4" t="s">
        <v>77</v>
      </c>
      <c r="D42" s="4"/>
      <c r="E42" s="11">
        <v>-107</v>
      </c>
      <c r="F42" s="13" t="s">
        <v>1</v>
      </c>
      <c r="G42" s="11">
        <v>-136</v>
      </c>
    </row>
    <row r="43" spans="2:7" ht="5.25" customHeight="1">
      <c r="B43" s="4"/>
      <c r="C43" s="4"/>
      <c r="D43" s="4"/>
      <c r="E43" s="16"/>
      <c r="F43" s="13"/>
      <c r="G43" s="16"/>
    </row>
    <row r="44" spans="2:7" ht="15">
      <c r="B44" s="4"/>
      <c r="C44" s="4"/>
      <c r="D44" s="4"/>
      <c r="E44" s="11">
        <f>SUM(E36:E42)</f>
        <v>58122</v>
      </c>
      <c r="F44" s="13"/>
      <c r="G44" s="11">
        <f>SUM(G36:G42)</f>
        <v>67662</v>
      </c>
    </row>
    <row r="45" spans="2:7" ht="15">
      <c r="B45" s="12" t="s">
        <v>78</v>
      </c>
      <c r="C45" s="4"/>
      <c r="D45" s="4"/>
      <c r="E45" s="11">
        <v>6416</v>
      </c>
      <c r="F45" s="13" t="s">
        <v>1</v>
      </c>
      <c r="G45" s="11">
        <v>6525</v>
      </c>
    </row>
    <row r="46" spans="2:7" ht="15">
      <c r="B46" s="12" t="s">
        <v>79</v>
      </c>
      <c r="C46" s="4"/>
      <c r="D46" s="4"/>
      <c r="E46" s="11">
        <v>5268</v>
      </c>
      <c r="F46" s="13" t="s">
        <v>1</v>
      </c>
      <c r="G46" s="11">
        <v>6176</v>
      </c>
    </row>
    <row r="47" spans="2:7" ht="15">
      <c r="B47" s="12" t="s">
        <v>80</v>
      </c>
      <c r="C47" s="4"/>
      <c r="D47" s="4"/>
      <c r="E47" s="11">
        <v>903</v>
      </c>
      <c r="F47" s="13" t="s">
        <v>1</v>
      </c>
      <c r="G47" s="11">
        <v>903</v>
      </c>
    </row>
    <row r="48" spans="2:7" ht="6.75" customHeight="1">
      <c r="B48" s="4"/>
      <c r="C48" s="4"/>
      <c r="D48" s="4"/>
      <c r="E48" s="11"/>
      <c r="F48" s="13"/>
      <c r="G48" s="11"/>
    </row>
    <row r="49" spans="2:7" ht="15.75" thickBot="1">
      <c r="B49" s="4"/>
      <c r="C49" s="4"/>
      <c r="D49" s="4"/>
      <c r="E49" s="15">
        <f>SUM(E44:E47)</f>
        <v>70709</v>
      </c>
      <c r="F49" s="13"/>
      <c r="G49" s="15">
        <f>SUM(G44:G47)</f>
        <v>81266</v>
      </c>
    </row>
    <row r="50" spans="2:7" ht="15.75" thickTop="1">
      <c r="B50" s="4"/>
      <c r="C50" s="4"/>
      <c r="D50" s="4"/>
      <c r="E50" s="17"/>
      <c r="F50" s="13"/>
      <c r="G50" s="17"/>
    </row>
    <row r="51" spans="2:7" ht="15">
      <c r="B51" s="4"/>
      <c r="C51" s="4"/>
      <c r="D51" s="4"/>
      <c r="E51" s="18" t="s">
        <v>1</v>
      </c>
      <c r="F51" s="13"/>
      <c r="G51" s="18" t="s">
        <v>1</v>
      </c>
    </row>
    <row r="52" spans="2:7" ht="15">
      <c r="B52" s="4" t="s">
        <v>31</v>
      </c>
      <c r="C52" s="4"/>
      <c r="D52" s="4"/>
      <c r="E52" s="19">
        <f>(+E44)/E36</f>
        <v>1.3470381014183739</v>
      </c>
      <c r="F52" s="13"/>
      <c r="G52" s="19">
        <f>(+G44)/G36</f>
        <v>1.5681375730045426</v>
      </c>
    </row>
    <row r="53" spans="2:7" ht="15">
      <c r="B53" s="4"/>
      <c r="C53" s="4"/>
      <c r="D53" s="4"/>
      <c r="E53" s="4"/>
      <c r="F53" s="13"/>
      <c r="G53" s="11"/>
    </row>
    <row r="54" ht="15">
      <c r="B54" s="4" t="s">
        <v>153</v>
      </c>
    </row>
    <row r="55" ht="15">
      <c r="B55" s="4" t="s">
        <v>154</v>
      </c>
    </row>
  </sheetData>
  <mergeCells count="3">
    <mergeCell ref="B1:G1"/>
    <mergeCell ref="B2:G2"/>
    <mergeCell ref="B3:G3"/>
  </mergeCells>
  <printOptions/>
  <pageMargins left="1.12" right="0.75" top="0.66" bottom="0.61" header="0.5" footer="0.5"/>
  <pageSetup horizontalDpi="600" verticalDpi="600" orientation="portrait" paperSize="9" scale="95" r:id="rId1"/>
  <headerFooter alignWithMargins="0">
    <oddFooter>&amp;R&amp;F(&amp;A)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1"/>
  <sheetViews>
    <sheetView workbookViewId="0" topLeftCell="A46">
      <selection activeCell="E67" sqref="E67"/>
    </sheetView>
  </sheetViews>
  <sheetFormatPr defaultColWidth="9.140625" defaultRowHeight="12.75"/>
  <cols>
    <col min="1" max="1" width="4.140625" style="56" customWidth="1"/>
    <col min="2" max="2" width="9.140625" style="56" customWidth="1"/>
    <col min="3" max="3" width="47.140625" style="56" customWidth="1"/>
    <col min="4" max="4" width="8.8515625" style="56" customWidth="1"/>
    <col min="5" max="5" width="11.8515625" style="56" customWidth="1"/>
    <col min="6" max="6" width="6.421875" style="56" customWidth="1"/>
    <col min="7" max="16384" width="9.140625" style="56" customWidth="1"/>
  </cols>
  <sheetData>
    <row r="1" spans="2:5" ht="13.5">
      <c r="B1" s="81" t="s">
        <v>49</v>
      </c>
      <c r="C1" s="81"/>
      <c r="D1" s="81"/>
      <c r="E1" s="81"/>
    </row>
    <row r="2" spans="2:5" ht="13.5">
      <c r="B2" s="82" t="s">
        <v>50</v>
      </c>
      <c r="C2" s="82"/>
      <c r="D2" s="82"/>
      <c r="E2" s="82"/>
    </row>
    <row r="3" spans="2:5" ht="13.5">
      <c r="B3" s="83" t="s">
        <v>133</v>
      </c>
      <c r="C3" s="83"/>
      <c r="D3" s="83"/>
      <c r="E3" s="83"/>
    </row>
    <row r="4" ht="9" customHeight="1"/>
    <row r="5" spans="2:4" ht="13.5">
      <c r="B5" s="57" t="s">
        <v>109</v>
      </c>
      <c r="C5" s="57"/>
      <c r="D5" s="57"/>
    </row>
    <row r="6" spans="2:5" ht="13.5">
      <c r="B6" s="58"/>
      <c r="C6" s="58"/>
      <c r="D6" s="58"/>
      <c r="E6" s="59" t="s">
        <v>110</v>
      </c>
    </row>
    <row r="7" spans="2:5" s="60" customFormat="1" ht="13.5">
      <c r="B7" s="55"/>
      <c r="C7" s="55"/>
      <c r="D7" s="55"/>
      <c r="E7" s="59" t="s">
        <v>111</v>
      </c>
    </row>
    <row r="8" spans="2:5" s="60" customFormat="1" ht="13.5">
      <c r="B8" s="55"/>
      <c r="C8" s="55"/>
      <c r="D8" s="55"/>
      <c r="E8" s="59" t="s">
        <v>138</v>
      </c>
    </row>
    <row r="9" spans="2:5" s="60" customFormat="1" ht="13.5">
      <c r="B9" s="55"/>
      <c r="C9" s="55"/>
      <c r="D9" s="55"/>
      <c r="E9" s="59" t="s">
        <v>112</v>
      </c>
    </row>
    <row r="10" spans="2:5" ht="7.5" customHeight="1">
      <c r="B10" s="61"/>
      <c r="C10" s="61"/>
      <c r="D10" s="61"/>
      <c r="E10" s="62"/>
    </row>
    <row r="11" spans="2:5" ht="13.5">
      <c r="B11" s="57" t="s">
        <v>85</v>
      </c>
      <c r="C11" s="61"/>
      <c r="D11" s="61"/>
      <c r="E11" s="62"/>
    </row>
    <row r="12" spans="2:5" ht="6" customHeight="1">
      <c r="B12" s="61"/>
      <c r="C12" s="61"/>
      <c r="D12" s="61"/>
      <c r="E12" s="62"/>
    </row>
    <row r="13" spans="2:5" ht="13.5">
      <c r="B13" s="61" t="s">
        <v>148</v>
      </c>
      <c r="C13" s="61"/>
      <c r="D13" s="61"/>
      <c r="E13" s="62">
        <v>-8908</v>
      </c>
    </row>
    <row r="14" spans="2:5" ht="8.25" customHeight="1">
      <c r="B14" s="61"/>
      <c r="C14" s="61"/>
      <c r="D14" s="61"/>
      <c r="E14" s="62"/>
    </row>
    <row r="15" spans="2:5" ht="13.5">
      <c r="B15" s="61" t="s">
        <v>86</v>
      </c>
      <c r="C15" s="61"/>
      <c r="D15" s="61"/>
      <c r="E15" s="63"/>
    </row>
    <row r="16" spans="2:5" ht="13.5">
      <c r="B16" s="61"/>
      <c r="C16" s="61" t="s">
        <v>87</v>
      </c>
      <c r="D16" s="61"/>
      <c r="E16" s="64">
        <v>18</v>
      </c>
    </row>
    <row r="17" spans="2:5" ht="13.5">
      <c r="B17" s="61"/>
      <c r="C17" s="61" t="s">
        <v>88</v>
      </c>
      <c r="D17" s="61"/>
      <c r="E17" s="65">
        <v>2134</v>
      </c>
    </row>
    <row r="18" spans="2:5" ht="13.5">
      <c r="B18" s="61"/>
      <c r="C18" s="61" t="s">
        <v>139</v>
      </c>
      <c r="D18" s="61"/>
      <c r="E18" s="65">
        <v>884</v>
      </c>
    </row>
    <row r="19" spans="2:5" ht="13.5">
      <c r="B19" s="61"/>
      <c r="C19" s="61" t="s">
        <v>140</v>
      </c>
      <c r="D19" s="61"/>
      <c r="E19" s="65">
        <v>-22</v>
      </c>
    </row>
    <row r="20" spans="2:5" ht="13.5">
      <c r="B20" s="61"/>
      <c r="C20" s="61" t="s">
        <v>141</v>
      </c>
      <c r="D20" s="61"/>
      <c r="E20" s="65">
        <v>74</v>
      </c>
    </row>
    <row r="21" spans="2:5" ht="13.5">
      <c r="B21" s="61"/>
      <c r="C21" s="61" t="s">
        <v>142</v>
      </c>
      <c r="D21" s="61"/>
      <c r="E21" s="65">
        <v>981</v>
      </c>
    </row>
    <row r="22" spans="2:5" ht="13.5">
      <c r="B22" s="61"/>
      <c r="C22" s="61" t="s">
        <v>18</v>
      </c>
      <c r="D22" s="61"/>
      <c r="E22" s="65">
        <v>1893</v>
      </c>
    </row>
    <row r="23" spans="2:5" ht="13.5">
      <c r="B23" s="61"/>
      <c r="C23" s="61" t="s">
        <v>19</v>
      </c>
      <c r="D23" s="61"/>
      <c r="E23" s="66">
        <v>-106</v>
      </c>
    </row>
    <row r="24" spans="2:5" ht="8.25" customHeight="1">
      <c r="B24" s="61"/>
      <c r="C24" s="61"/>
      <c r="D24" s="61"/>
      <c r="E24" s="62"/>
    </row>
    <row r="25" spans="2:5" ht="13.5">
      <c r="B25" s="57" t="s">
        <v>149</v>
      </c>
      <c r="C25" s="61"/>
      <c r="D25" s="61"/>
      <c r="E25" s="67">
        <f>SUM(E13:E23)</f>
        <v>-3052</v>
      </c>
    </row>
    <row r="26" spans="2:5" ht="13.5">
      <c r="B26" s="61"/>
      <c r="C26" s="61"/>
      <c r="D26" s="61"/>
      <c r="E26" s="62"/>
    </row>
    <row r="27" spans="2:5" ht="13.5">
      <c r="B27" s="61" t="s">
        <v>89</v>
      </c>
      <c r="C27" s="61"/>
      <c r="D27" s="61"/>
      <c r="E27" s="62"/>
    </row>
    <row r="28" spans="2:5" ht="13.5">
      <c r="B28" s="61"/>
      <c r="C28" s="61" t="s">
        <v>60</v>
      </c>
      <c r="D28" s="61"/>
      <c r="E28" s="64">
        <v>8827</v>
      </c>
    </row>
    <row r="29" spans="2:5" ht="13.5">
      <c r="B29" s="61"/>
      <c r="C29" s="61" t="s">
        <v>90</v>
      </c>
      <c r="D29" s="61"/>
      <c r="E29" s="65">
        <v>4009</v>
      </c>
    </row>
    <row r="30" spans="2:5" ht="13.5">
      <c r="B30" s="61"/>
      <c r="C30" s="61" t="s">
        <v>91</v>
      </c>
      <c r="D30" s="61"/>
      <c r="E30" s="66">
        <v>-3110</v>
      </c>
    </row>
    <row r="31" spans="2:5" ht="6" customHeight="1">
      <c r="B31" s="61"/>
      <c r="C31" s="61"/>
      <c r="D31" s="61"/>
      <c r="E31" s="62"/>
    </row>
    <row r="32" spans="2:5" ht="13.5">
      <c r="B32" s="57" t="s">
        <v>92</v>
      </c>
      <c r="C32" s="61"/>
      <c r="D32" s="61"/>
      <c r="E32" s="62">
        <f>SUM(E25:E30)</f>
        <v>6674</v>
      </c>
    </row>
    <row r="33" spans="2:5" ht="13.5">
      <c r="B33" s="61"/>
      <c r="C33" s="61"/>
      <c r="D33" s="61"/>
      <c r="E33" s="62"/>
    </row>
    <row r="34" spans="2:5" ht="13.5">
      <c r="B34" s="61" t="s">
        <v>93</v>
      </c>
      <c r="C34" s="61"/>
      <c r="D34" s="61"/>
      <c r="E34" s="64">
        <v>-1893</v>
      </c>
    </row>
    <row r="35" spans="2:5" ht="13.5">
      <c r="B35" s="61" t="s">
        <v>94</v>
      </c>
      <c r="C35" s="61"/>
      <c r="D35" s="61"/>
      <c r="E35" s="66">
        <v>-463</v>
      </c>
    </row>
    <row r="36" spans="2:5" ht="6.75" customHeight="1">
      <c r="B36" s="61"/>
      <c r="C36" s="61"/>
      <c r="D36" s="61"/>
      <c r="E36" s="62"/>
    </row>
    <row r="37" spans="2:5" ht="13.5">
      <c r="B37" s="57" t="s">
        <v>95</v>
      </c>
      <c r="C37" s="61"/>
      <c r="D37" s="61"/>
      <c r="E37" s="62">
        <f>SUM(E32:E35)</f>
        <v>4318</v>
      </c>
    </row>
    <row r="38" spans="2:5" ht="13.5">
      <c r="B38" s="61"/>
      <c r="C38" s="61"/>
      <c r="D38" s="61"/>
      <c r="E38" s="62"/>
    </row>
    <row r="39" spans="2:5" ht="13.5">
      <c r="B39" s="57" t="s">
        <v>96</v>
      </c>
      <c r="C39" s="61"/>
      <c r="D39" s="61"/>
      <c r="E39" s="62"/>
    </row>
    <row r="40" spans="2:5" ht="7.5" customHeight="1">
      <c r="B40" s="61"/>
      <c r="C40" s="61"/>
      <c r="D40" s="61"/>
      <c r="E40" s="62"/>
    </row>
    <row r="41" spans="2:5" ht="13.5">
      <c r="B41" s="61" t="s">
        <v>97</v>
      </c>
      <c r="C41" s="61"/>
      <c r="D41" s="61"/>
      <c r="E41" s="64">
        <v>-2948</v>
      </c>
    </row>
    <row r="42" spans="2:5" ht="13.5">
      <c r="B42" s="61" t="s">
        <v>143</v>
      </c>
      <c r="C42" s="61"/>
      <c r="D42" s="61"/>
      <c r="E42" s="65">
        <v>22</v>
      </c>
    </row>
    <row r="43" spans="2:5" ht="13.5">
      <c r="B43" s="61" t="s">
        <v>144</v>
      </c>
      <c r="C43" s="61"/>
      <c r="D43" s="61"/>
      <c r="E43" s="65">
        <v>2</v>
      </c>
    </row>
    <row r="44" spans="2:5" ht="13.5">
      <c r="B44" s="61" t="s">
        <v>98</v>
      </c>
      <c r="C44" s="61"/>
      <c r="D44" s="61"/>
      <c r="E44" s="66">
        <v>106</v>
      </c>
    </row>
    <row r="45" spans="2:5" ht="7.5" customHeight="1">
      <c r="B45" s="61"/>
      <c r="C45" s="61"/>
      <c r="D45" s="61"/>
      <c r="E45" s="62"/>
    </row>
    <row r="46" spans="2:5" ht="13.5">
      <c r="B46" s="57" t="s">
        <v>99</v>
      </c>
      <c r="C46" s="61"/>
      <c r="D46" s="61"/>
      <c r="E46" s="62">
        <f>SUM(E41:E45)</f>
        <v>-2818</v>
      </c>
    </row>
    <row r="47" spans="2:5" ht="13.5">
      <c r="B47" s="61"/>
      <c r="C47" s="61"/>
      <c r="D47" s="61"/>
      <c r="E47" s="62"/>
    </row>
    <row r="48" spans="2:5" ht="13.5">
      <c r="B48" s="57" t="s">
        <v>100</v>
      </c>
      <c r="C48" s="61"/>
      <c r="D48" s="61"/>
      <c r="E48" s="67"/>
    </row>
    <row r="49" spans="2:5" ht="6" customHeight="1">
      <c r="B49" s="61"/>
      <c r="C49" s="61"/>
      <c r="D49" s="61"/>
      <c r="E49" s="62"/>
    </row>
    <row r="50" spans="2:5" ht="13.5">
      <c r="B50" s="61" t="s">
        <v>101</v>
      </c>
      <c r="C50" s="61"/>
      <c r="D50" s="61"/>
      <c r="E50" s="64">
        <v>-1980</v>
      </c>
    </row>
    <row r="51" spans="2:5" ht="13.5">
      <c r="B51" s="61" t="s">
        <v>102</v>
      </c>
      <c r="C51" s="61"/>
      <c r="D51" s="61"/>
      <c r="E51" s="65">
        <v>1945</v>
      </c>
    </row>
    <row r="52" spans="2:5" ht="13.5">
      <c r="B52" s="61"/>
      <c r="C52" s="61" t="s">
        <v>103</v>
      </c>
      <c r="D52" s="61"/>
      <c r="E52" s="65"/>
    </row>
    <row r="53" spans="2:5" ht="13.5">
      <c r="B53" s="61" t="s">
        <v>132</v>
      </c>
      <c r="C53" s="61"/>
      <c r="D53" s="61"/>
      <c r="E53" s="65">
        <v>918</v>
      </c>
    </row>
    <row r="54" spans="2:5" ht="13.5">
      <c r="B54" s="61" t="s">
        <v>104</v>
      </c>
      <c r="C54" s="61"/>
      <c r="D54" s="61"/>
      <c r="E54" s="65">
        <v>-583</v>
      </c>
    </row>
    <row r="55" spans="2:5" ht="13.5">
      <c r="B55" s="61" t="s">
        <v>105</v>
      </c>
      <c r="C55" s="61"/>
      <c r="D55" s="61"/>
      <c r="E55" s="65">
        <v>-1</v>
      </c>
    </row>
    <row r="56" spans="2:5" ht="13.5">
      <c r="B56" s="61"/>
      <c r="C56" s="61" t="s">
        <v>106</v>
      </c>
      <c r="D56" s="61"/>
      <c r="E56" s="65"/>
    </row>
    <row r="57" spans="2:5" ht="13.5">
      <c r="B57" s="61" t="s">
        <v>107</v>
      </c>
      <c r="C57" s="61"/>
      <c r="D57" s="61"/>
      <c r="E57" s="65">
        <v>-1</v>
      </c>
    </row>
    <row r="58" spans="2:5" ht="13.5">
      <c r="B58" s="61" t="s">
        <v>126</v>
      </c>
      <c r="C58" s="61"/>
      <c r="D58" s="61"/>
      <c r="E58" s="66">
        <v>-1233</v>
      </c>
    </row>
    <row r="59" spans="2:5" ht="6.75" customHeight="1">
      <c r="B59" s="61"/>
      <c r="C59" s="61"/>
      <c r="D59" s="61"/>
      <c r="E59" s="62"/>
    </row>
    <row r="60" spans="2:5" ht="13.5">
      <c r="B60" s="57" t="s">
        <v>108</v>
      </c>
      <c r="C60" s="61"/>
      <c r="D60" s="61"/>
      <c r="E60" s="67">
        <f>SUM(E50:E58)</f>
        <v>-935</v>
      </c>
    </row>
    <row r="61" spans="2:5" ht="11.25" customHeight="1">
      <c r="B61" s="61"/>
      <c r="C61" s="61"/>
      <c r="D61" s="61"/>
      <c r="E61" s="62"/>
    </row>
    <row r="62" spans="2:5" ht="13.5">
      <c r="B62" s="57" t="s">
        <v>150</v>
      </c>
      <c r="C62" s="57"/>
      <c r="D62" s="57"/>
      <c r="E62" s="68">
        <f>+E60+E46+E37</f>
        <v>565</v>
      </c>
    </row>
    <row r="63" spans="2:5" ht="8.25" customHeight="1">
      <c r="B63" s="57"/>
      <c r="C63" s="57"/>
      <c r="D63" s="57"/>
      <c r="E63" s="62"/>
    </row>
    <row r="64" spans="2:5" ht="13.5">
      <c r="B64" s="57" t="s">
        <v>127</v>
      </c>
      <c r="C64" s="57"/>
      <c r="D64" s="57"/>
      <c r="E64" s="67">
        <v>7744</v>
      </c>
    </row>
    <row r="65" spans="2:5" ht="7.5" customHeight="1">
      <c r="B65" s="57"/>
      <c r="C65" s="57" t="s">
        <v>1</v>
      </c>
      <c r="D65" s="57"/>
      <c r="E65" s="62"/>
    </row>
    <row r="66" spans="2:5" ht="8.25" customHeight="1">
      <c r="B66" s="57"/>
      <c r="C66" s="57"/>
      <c r="D66" s="57"/>
      <c r="E66" s="62"/>
    </row>
    <row r="67" spans="2:5" ht="14.25" thickBot="1">
      <c r="B67" s="57" t="s">
        <v>128</v>
      </c>
      <c r="C67" s="57"/>
      <c r="D67" s="57"/>
      <c r="E67" s="69">
        <f>+E64+E62</f>
        <v>8309</v>
      </c>
    </row>
    <row r="68" spans="2:5" ht="14.25" thickTop="1">
      <c r="B68" s="57"/>
      <c r="C68" s="57" t="s">
        <v>1</v>
      </c>
      <c r="D68" s="57"/>
      <c r="E68" s="62"/>
    </row>
    <row r="69" spans="2:5" ht="13.5">
      <c r="B69" s="61"/>
      <c r="C69" s="61"/>
      <c r="D69" s="61"/>
      <c r="E69" s="62" t="s">
        <v>1</v>
      </c>
    </row>
    <row r="70" spans="2:5" ht="15">
      <c r="B70" s="4" t="s">
        <v>131</v>
      </c>
      <c r="C70" s="61"/>
      <c r="D70" s="61"/>
      <c r="E70" s="62"/>
    </row>
    <row r="71" spans="2:5" ht="15">
      <c r="B71" s="4" t="s">
        <v>136</v>
      </c>
      <c r="C71" s="61"/>
      <c r="D71" s="61"/>
      <c r="E71" s="62"/>
    </row>
    <row r="72" spans="2:4" ht="13.5">
      <c r="B72" s="61"/>
      <c r="C72" s="61"/>
      <c r="D72" s="61"/>
    </row>
    <row r="73" spans="2:4" ht="13.5">
      <c r="B73" s="61"/>
      <c r="C73" s="61"/>
      <c r="D73" s="61"/>
    </row>
    <row r="74" spans="2:4" ht="13.5">
      <c r="B74" s="61"/>
      <c r="C74" s="61"/>
      <c r="D74" s="61"/>
    </row>
    <row r="75" spans="2:4" ht="13.5">
      <c r="B75" s="61"/>
      <c r="C75" s="61"/>
      <c r="D75" s="61"/>
    </row>
    <row r="76" spans="2:4" ht="13.5">
      <c r="B76" s="61"/>
      <c r="C76" s="61"/>
      <c r="D76" s="61"/>
    </row>
    <row r="77" spans="2:4" ht="13.5">
      <c r="B77" s="61"/>
      <c r="C77" s="61"/>
      <c r="D77" s="61"/>
    </row>
    <row r="78" spans="2:4" ht="13.5">
      <c r="B78" s="61"/>
      <c r="C78" s="61"/>
      <c r="D78" s="61"/>
    </row>
    <row r="79" spans="2:4" ht="13.5">
      <c r="B79" s="61"/>
      <c r="C79" s="61"/>
      <c r="D79" s="61"/>
    </row>
    <row r="80" spans="2:4" ht="13.5">
      <c r="B80" s="70"/>
      <c r="C80" s="70"/>
      <c r="D80" s="70"/>
    </row>
    <row r="81" spans="2:4" ht="13.5">
      <c r="B81" s="70"/>
      <c r="C81" s="71"/>
      <c r="D81" s="71"/>
    </row>
    <row r="82" spans="2:4" ht="13.5">
      <c r="B82" s="70"/>
      <c r="C82" s="70"/>
      <c r="D82" s="70"/>
    </row>
    <row r="83" spans="2:4" ht="13.5">
      <c r="B83" s="70"/>
      <c r="C83" s="70"/>
      <c r="D83" s="70"/>
    </row>
    <row r="84" spans="2:4" ht="13.5">
      <c r="B84" s="70"/>
      <c r="C84" s="70"/>
      <c r="D84" s="70"/>
    </row>
    <row r="85" spans="2:4" ht="13.5">
      <c r="B85" s="70"/>
      <c r="C85" s="70"/>
      <c r="D85" s="70"/>
    </row>
    <row r="86" spans="2:4" ht="13.5">
      <c r="B86" s="70"/>
      <c r="C86" s="70"/>
      <c r="D86" s="70"/>
    </row>
    <row r="87" spans="2:4" ht="13.5">
      <c r="B87" s="70"/>
      <c r="C87" s="70"/>
      <c r="D87" s="70"/>
    </row>
    <row r="88" spans="2:4" ht="13.5">
      <c r="B88" s="70"/>
      <c r="C88" s="70"/>
      <c r="D88" s="70"/>
    </row>
    <row r="89" spans="2:4" ht="13.5">
      <c r="B89" s="61"/>
      <c r="C89" s="61"/>
      <c r="D89" s="61"/>
    </row>
    <row r="90" spans="2:4" ht="13.5">
      <c r="B90" s="61"/>
      <c r="C90" s="61"/>
      <c r="D90" s="61"/>
    </row>
    <row r="91" spans="2:4" ht="13.5">
      <c r="B91" s="61"/>
      <c r="C91" s="61"/>
      <c r="D91" s="61"/>
    </row>
    <row r="92" spans="2:4" ht="13.5">
      <c r="B92" s="61"/>
      <c r="C92" s="61"/>
      <c r="D92" s="61"/>
    </row>
    <row r="93" spans="2:4" ht="13.5">
      <c r="B93" s="61"/>
      <c r="C93" s="61"/>
      <c r="D93" s="61"/>
    </row>
    <row r="94" spans="2:4" ht="13.5">
      <c r="B94" s="61"/>
      <c r="C94" s="61"/>
      <c r="D94" s="61"/>
    </row>
    <row r="95" spans="2:4" ht="13.5">
      <c r="B95" s="61"/>
      <c r="C95" s="61"/>
      <c r="D95" s="61"/>
    </row>
    <row r="96" spans="2:4" ht="13.5">
      <c r="B96" s="61"/>
      <c r="C96" s="61"/>
      <c r="D96" s="61"/>
    </row>
    <row r="97" spans="2:4" ht="13.5">
      <c r="B97" s="61"/>
      <c r="C97" s="61"/>
      <c r="D97" s="61"/>
    </row>
    <row r="98" spans="2:4" ht="13.5">
      <c r="B98" s="61"/>
      <c r="C98" s="61"/>
      <c r="D98" s="61"/>
    </row>
    <row r="99" spans="2:4" ht="13.5">
      <c r="B99" s="61"/>
      <c r="C99" s="61"/>
      <c r="D99" s="61"/>
    </row>
    <row r="100" spans="2:4" ht="13.5">
      <c r="B100" s="61"/>
      <c r="C100" s="61"/>
      <c r="D100" s="61"/>
    </row>
    <row r="101" spans="2:4" ht="13.5">
      <c r="B101" s="61"/>
      <c r="C101" s="61"/>
      <c r="D101" s="61"/>
    </row>
    <row r="102" spans="2:4" ht="13.5">
      <c r="B102" s="61"/>
      <c r="C102" s="61"/>
      <c r="D102" s="61"/>
    </row>
    <row r="103" spans="2:4" ht="13.5">
      <c r="B103" s="61"/>
      <c r="C103" s="61"/>
      <c r="D103" s="61"/>
    </row>
    <row r="104" spans="2:4" ht="13.5">
      <c r="B104" s="61"/>
      <c r="C104" s="61"/>
      <c r="D104" s="61"/>
    </row>
    <row r="105" spans="2:4" ht="13.5">
      <c r="B105" s="61"/>
      <c r="C105" s="61"/>
      <c r="D105" s="61"/>
    </row>
    <row r="106" spans="2:4" ht="13.5">
      <c r="B106" s="61"/>
      <c r="C106" s="61"/>
      <c r="D106" s="61"/>
    </row>
    <row r="107" spans="2:4" ht="13.5">
      <c r="B107" s="61"/>
      <c r="C107" s="61"/>
      <c r="D107" s="61"/>
    </row>
    <row r="108" spans="2:4" ht="13.5">
      <c r="B108" s="61"/>
      <c r="C108" s="61"/>
      <c r="D108" s="61"/>
    </row>
    <row r="109" spans="2:4" ht="13.5">
      <c r="B109" s="61"/>
      <c r="C109" s="61"/>
      <c r="D109" s="61"/>
    </row>
    <row r="110" spans="2:4" ht="13.5">
      <c r="B110" s="61"/>
      <c r="C110" s="61"/>
      <c r="D110" s="61"/>
    </row>
    <row r="111" spans="2:4" ht="13.5">
      <c r="B111" s="61"/>
      <c r="C111" s="61"/>
      <c r="D111" s="61"/>
    </row>
    <row r="112" spans="2:4" ht="13.5">
      <c r="B112" s="61"/>
      <c r="C112" s="61"/>
      <c r="D112" s="61"/>
    </row>
    <row r="113" spans="2:4" ht="13.5">
      <c r="B113" s="61"/>
      <c r="C113" s="61"/>
      <c r="D113" s="61"/>
    </row>
    <row r="114" spans="2:4" ht="13.5">
      <c r="B114" s="61"/>
      <c r="C114" s="61"/>
      <c r="D114" s="61"/>
    </row>
    <row r="115" spans="2:4" ht="13.5">
      <c r="B115" s="61"/>
      <c r="C115" s="61"/>
      <c r="D115" s="61"/>
    </row>
    <row r="116" spans="2:4" ht="13.5">
      <c r="B116" s="61"/>
      <c r="C116" s="61"/>
      <c r="D116" s="61"/>
    </row>
    <row r="117" spans="2:4" ht="13.5">
      <c r="B117" s="61"/>
      <c r="C117" s="61"/>
      <c r="D117" s="61"/>
    </row>
    <row r="118" spans="2:4" ht="13.5">
      <c r="B118" s="61"/>
      <c r="C118" s="61"/>
      <c r="D118" s="61"/>
    </row>
    <row r="119" spans="2:4" ht="13.5">
      <c r="B119" s="61"/>
      <c r="C119" s="61"/>
      <c r="D119" s="61"/>
    </row>
    <row r="120" spans="2:4" ht="13.5">
      <c r="B120" s="61"/>
      <c r="C120" s="61"/>
      <c r="D120" s="61"/>
    </row>
    <row r="121" spans="2:4" ht="13.5">
      <c r="B121" s="61"/>
      <c r="C121" s="61"/>
      <c r="D121" s="61"/>
    </row>
    <row r="122" spans="2:4" ht="13.5">
      <c r="B122" s="61"/>
      <c r="C122" s="61"/>
      <c r="D122" s="61"/>
    </row>
    <row r="123" spans="2:4" ht="13.5">
      <c r="B123" s="61"/>
      <c r="C123" s="61"/>
      <c r="D123" s="61"/>
    </row>
    <row r="124" spans="2:4" ht="13.5">
      <c r="B124" s="61"/>
      <c r="C124" s="61"/>
      <c r="D124" s="61"/>
    </row>
    <row r="125" spans="2:4" ht="13.5">
      <c r="B125" s="61"/>
      <c r="C125" s="61"/>
      <c r="D125" s="61"/>
    </row>
    <row r="126" spans="2:4" ht="13.5">
      <c r="B126" s="61"/>
      <c r="C126" s="61"/>
      <c r="D126" s="61"/>
    </row>
    <row r="127" spans="2:4" ht="13.5">
      <c r="B127" s="61"/>
      <c r="C127" s="61"/>
      <c r="D127" s="61"/>
    </row>
    <row r="128" spans="2:4" ht="13.5">
      <c r="B128" s="61"/>
      <c r="C128" s="61"/>
      <c r="D128" s="61"/>
    </row>
    <row r="129" spans="2:4" ht="13.5">
      <c r="B129" s="61"/>
      <c r="C129" s="61"/>
      <c r="D129" s="61"/>
    </row>
    <row r="130" spans="2:4" ht="13.5">
      <c r="B130" s="61"/>
      <c r="C130" s="61"/>
      <c r="D130" s="61"/>
    </row>
    <row r="131" spans="2:4" ht="13.5">
      <c r="B131" s="61"/>
      <c r="C131" s="61"/>
      <c r="D131" s="61"/>
    </row>
    <row r="132" spans="2:4" ht="13.5">
      <c r="B132" s="61"/>
      <c r="C132" s="61"/>
      <c r="D132" s="61"/>
    </row>
    <row r="133" spans="2:4" ht="13.5">
      <c r="B133" s="61"/>
      <c r="C133" s="61"/>
      <c r="D133" s="61"/>
    </row>
    <row r="134" spans="2:4" ht="13.5">
      <c r="B134" s="61"/>
      <c r="C134" s="61"/>
      <c r="D134" s="61"/>
    </row>
    <row r="135" spans="2:4" ht="13.5">
      <c r="B135" s="61"/>
      <c r="C135" s="61"/>
      <c r="D135" s="61"/>
    </row>
    <row r="136" spans="2:4" ht="13.5">
      <c r="B136" s="61"/>
      <c r="C136" s="61"/>
      <c r="D136" s="61"/>
    </row>
    <row r="137" spans="2:4" ht="13.5">
      <c r="B137" s="61"/>
      <c r="C137" s="61"/>
      <c r="D137" s="61"/>
    </row>
    <row r="138" spans="2:4" ht="13.5">
      <c r="B138" s="61"/>
      <c r="C138" s="61"/>
      <c r="D138" s="61"/>
    </row>
    <row r="139" spans="2:4" ht="13.5">
      <c r="B139" s="61"/>
      <c r="C139" s="61"/>
      <c r="D139" s="61"/>
    </row>
    <row r="140" spans="2:4" ht="13.5">
      <c r="B140" s="61"/>
      <c r="C140" s="61"/>
      <c r="D140" s="61"/>
    </row>
    <row r="141" spans="2:4" ht="13.5">
      <c r="B141" s="61"/>
      <c r="C141" s="61"/>
      <c r="D141" s="61"/>
    </row>
    <row r="142" spans="2:4" ht="13.5">
      <c r="B142" s="61"/>
      <c r="C142" s="61"/>
      <c r="D142" s="61"/>
    </row>
    <row r="143" spans="2:4" ht="13.5">
      <c r="B143" s="61"/>
      <c r="C143" s="61"/>
      <c r="D143" s="61"/>
    </row>
    <row r="144" spans="2:4" ht="13.5">
      <c r="B144" s="61"/>
      <c r="C144" s="61"/>
      <c r="D144" s="61"/>
    </row>
    <row r="145" spans="2:4" ht="13.5">
      <c r="B145" s="61"/>
      <c r="C145" s="61"/>
      <c r="D145" s="61"/>
    </row>
    <row r="146" spans="2:4" ht="13.5">
      <c r="B146" s="61"/>
      <c r="C146" s="61"/>
      <c r="D146" s="61"/>
    </row>
    <row r="147" spans="2:4" ht="13.5">
      <c r="B147" s="61"/>
      <c r="C147" s="61"/>
      <c r="D147" s="61"/>
    </row>
    <row r="148" spans="2:4" ht="13.5">
      <c r="B148" s="61"/>
      <c r="C148" s="61"/>
      <c r="D148" s="61"/>
    </row>
    <row r="149" spans="2:4" ht="13.5">
      <c r="B149" s="61"/>
      <c r="C149" s="61"/>
      <c r="D149" s="61"/>
    </row>
    <row r="150" spans="2:4" ht="13.5">
      <c r="B150" s="61"/>
      <c r="C150" s="61"/>
      <c r="D150" s="61"/>
    </row>
    <row r="151" spans="2:4" ht="13.5">
      <c r="B151" s="61"/>
      <c r="C151" s="61"/>
      <c r="D151" s="61"/>
    </row>
    <row r="152" spans="2:4" ht="13.5">
      <c r="B152" s="61"/>
      <c r="C152" s="61"/>
      <c r="D152" s="61"/>
    </row>
    <row r="153" spans="2:4" ht="13.5">
      <c r="B153" s="61"/>
      <c r="C153" s="61"/>
      <c r="D153" s="61"/>
    </row>
    <row r="154" spans="2:4" ht="13.5">
      <c r="B154" s="61"/>
      <c r="C154" s="61"/>
      <c r="D154" s="61"/>
    </row>
    <row r="155" spans="2:4" ht="13.5">
      <c r="B155" s="61"/>
      <c r="C155" s="61"/>
      <c r="D155" s="61"/>
    </row>
    <row r="156" spans="2:4" ht="13.5">
      <c r="B156" s="61"/>
      <c r="C156" s="61"/>
      <c r="D156" s="61"/>
    </row>
    <row r="157" spans="2:4" ht="13.5">
      <c r="B157" s="61"/>
      <c r="C157" s="61"/>
      <c r="D157" s="61"/>
    </row>
    <row r="158" spans="2:4" ht="13.5">
      <c r="B158" s="61"/>
      <c r="C158" s="61"/>
      <c r="D158" s="61"/>
    </row>
    <row r="159" spans="2:4" ht="13.5">
      <c r="B159" s="61"/>
      <c r="C159" s="61"/>
      <c r="D159" s="61"/>
    </row>
    <row r="160" spans="2:4" ht="13.5">
      <c r="B160" s="61"/>
      <c r="C160" s="61"/>
      <c r="D160" s="61"/>
    </row>
    <row r="161" spans="2:4" ht="13.5">
      <c r="B161" s="61"/>
      <c r="C161" s="61"/>
      <c r="D161" s="61"/>
    </row>
    <row r="162" spans="2:4" ht="13.5">
      <c r="B162" s="61"/>
      <c r="C162" s="61"/>
      <c r="D162" s="61"/>
    </row>
    <row r="163" spans="2:4" ht="13.5">
      <c r="B163" s="61"/>
      <c r="C163" s="61"/>
      <c r="D163" s="61"/>
    </row>
    <row r="164" spans="2:4" ht="13.5">
      <c r="B164" s="61"/>
      <c r="C164" s="61"/>
      <c r="D164" s="61"/>
    </row>
    <row r="165" spans="2:4" ht="13.5">
      <c r="B165" s="61"/>
      <c r="C165" s="61"/>
      <c r="D165" s="61"/>
    </row>
    <row r="166" spans="2:4" ht="13.5">
      <c r="B166" s="61"/>
      <c r="C166" s="61"/>
      <c r="D166" s="61"/>
    </row>
    <row r="167" spans="2:4" ht="13.5">
      <c r="B167" s="61"/>
      <c r="C167" s="61"/>
      <c r="D167" s="61"/>
    </row>
    <row r="168" spans="2:4" ht="13.5">
      <c r="B168" s="61"/>
      <c r="C168" s="61"/>
      <c r="D168" s="61"/>
    </row>
    <row r="169" spans="2:4" ht="13.5">
      <c r="B169" s="61"/>
      <c r="C169" s="61"/>
      <c r="D169" s="61"/>
    </row>
    <row r="170" spans="2:4" ht="13.5">
      <c r="B170" s="61"/>
      <c r="C170" s="61"/>
      <c r="D170" s="61"/>
    </row>
    <row r="171" spans="2:4" ht="13.5">
      <c r="B171" s="61"/>
      <c r="C171" s="61"/>
      <c r="D171" s="61"/>
    </row>
    <row r="172" spans="2:4" ht="13.5">
      <c r="B172" s="61"/>
      <c r="C172" s="61"/>
      <c r="D172" s="61"/>
    </row>
    <row r="173" spans="2:4" ht="13.5">
      <c r="B173" s="61"/>
      <c r="C173" s="61"/>
      <c r="D173" s="61"/>
    </row>
    <row r="174" spans="2:4" ht="13.5">
      <c r="B174" s="61"/>
      <c r="C174" s="61"/>
      <c r="D174" s="61"/>
    </row>
    <row r="175" spans="2:4" ht="13.5">
      <c r="B175" s="61"/>
      <c r="C175" s="61"/>
      <c r="D175" s="61"/>
    </row>
    <row r="176" spans="2:4" ht="13.5">
      <c r="B176" s="61"/>
      <c r="C176" s="61"/>
      <c r="D176" s="61"/>
    </row>
    <row r="177" spans="2:4" ht="13.5">
      <c r="B177" s="61"/>
      <c r="C177" s="61"/>
      <c r="D177" s="61"/>
    </row>
    <row r="178" spans="2:4" ht="13.5">
      <c r="B178" s="61"/>
      <c r="C178" s="61"/>
      <c r="D178" s="61"/>
    </row>
    <row r="179" spans="2:4" ht="13.5">
      <c r="B179" s="61"/>
      <c r="C179" s="61"/>
      <c r="D179" s="61"/>
    </row>
    <row r="180" spans="2:4" ht="13.5">
      <c r="B180" s="61"/>
      <c r="C180" s="61"/>
      <c r="D180" s="61"/>
    </row>
    <row r="181" spans="2:4" ht="13.5">
      <c r="B181" s="61"/>
      <c r="C181" s="61"/>
      <c r="D181" s="61"/>
    </row>
    <row r="182" spans="2:4" ht="13.5">
      <c r="B182" s="61"/>
      <c r="C182" s="61"/>
      <c r="D182" s="61"/>
    </row>
    <row r="183" spans="2:4" ht="13.5">
      <c r="B183" s="61"/>
      <c r="C183" s="61"/>
      <c r="D183" s="61"/>
    </row>
    <row r="184" spans="2:4" ht="13.5">
      <c r="B184" s="61"/>
      <c r="C184" s="61"/>
      <c r="D184" s="61"/>
    </row>
    <row r="185" spans="2:4" ht="13.5">
      <c r="B185" s="61"/>
      <c r="C185" s="61"/>
      <c r="D185" s="61"/>
    </row>
    <row r="186" spans="2:4" ht="13.5">
      <c r="B186" s="61"/>
      <c r="C186" s="61"/>
      <c r="D186" s="61"/>
    </row>
    <row r="187" spans="2:4" ht="13.5">
      <c r="B187" s="61"/>
      <c r="C187" s="61"/>
      <c r="D187" s="61"/>
    </row>
    <row r="188" spans="2:4" ht="13.5">
      <c r="B188" s="61"/>
      <c r="C188" s="61"/>
      <c r="D188" s="61"/>
    </row>
    <row r="189" spans="2:4" ht="13.5">
      <c r="B189" s="61"/>
      <c r="C189" s="61"/>
      <c r="D189" s="61"/>
    </row>
    <row r="190" spans="2:4" ht="13.5">
      <c r="B190" s="61"/>
      <c r="C190" s="61"/>
      <c r="D190" s="61"/>
    </row>
    <row r="191" spans="2:4" ht="13.5">
      <c r="B191" s="61"/>
      <c r="C191" s="61"/>
      <c r="D191" s="61"/>
    </row>
    <row r="192" spans="2:4" ht="13.5">
      <c r="B192" s="61"/>
      <c r="C192" s="61"/>
      <c r="D192" s="61"/>
    </row>
    <row r="193" spans="2:4" ht="13.5">
      <c r="B193" s="61"/>
      <c r="C193" s="61"/>
      <c r="D193" s="61"/>
    </row>
    <row r="194" spans="2:4" ht="13.5">
      <c r="B194" s="61"/>
      <c r="C194" s="61"/>
      <c r="D194" s="61"/>
    </row>
    <row r="195" spans="2:4" ht="13.5">
      <c r="B195" s="61"/>
      <c r="C195" s="61"/>
      <c r="D195" s="61"/>
    </row>
    <row r="196" spans="2:4" ht="13.5">
      <c r="B196" s="61"/>
      <c r="C196" s="61"/>
      <c r="D196" s="61"/>
    </row>
    <row r="197" spans="2:4" ht="13.5">
      <c r="B197" s="61"/>
      <c r="C197" s="61"/>
      <c r="D197" s="61"/>
    </row>
    <row r="198" spans="2:4" ht="13.5">
      <c r="B198" s="61"/>
      <c r="C198" s="61"/>
      <c r="D198" s="61"/>
    </row>
    <row r="199" spans="2:4" ht="13.5">
      <c r="B199" s="61"/>
      <c r="C199" s="61"/>
      <c r="D199" s="61"/>
    </row>
    <row r="200" spans="2:4" ht="13.5">
      <c r="B200" s="61"/>
      <c r="C200" s="61"/>
      <c r="D200" s="61"/>
    </row>
    <row r="201" spans="2:4" ht="13.5">
      <c r="B201" s="61"/>
      <c r="C201" s="61"/>
      <c r="D201" s="61"/>
    </row>
    <row r="202" spans="2:4" ht="13.5">
      <c r="B202" s="61"/>
      <c r="C202" s="61"/>
      <c r="D202" s="61"/>
    </row>
    <row r="203" spans="2:4" ht="13.5">
      <c r="B203" s="61"/>
      <c r="C203" s="61"/>
      <c r="D203" s="61"/>
    </row>
    <row r="204" spans="2:4" ht="13.5">
      <c r="B204" s="61"/>
      <c r="C204" s="61"/>
      <c r="D204" s="61"/>
    </row>
    <row r="205" spans="2:4" ht="13.5">
      <c r="B205" s="61"/>
      <c r="C205" s="61"/>
      <c r="D205" s="61"/>
    </row>
    <row r="206" spans="2:4" ht="13.5">
      <c r="B206" s="61"/>
      <c r="C206" s="61"/>
      <c r="D206" s="61"/>
    </row>
    <row r="207" spans="2:4" ht="13.5">
      <c r="B207" s="61"/>
      <c r="C207" s="61"/>
      <c r="D207" s="61"/>
    </row>
    <row r="208" spans="2:4" ht="13.5">
      <c r="B208" s="61"/>
      <c r="C208" s="61"/>
      <c r="D208" s="61"/>
    </row>
    <row r="209" spans="2:4" ht="13.5">
      <c r="B209" s="61"/>
      <c r="C209" s="61"/>
      <c r="D209" s="61"/>
    </row>
    <row r="210" spans="2:4" ht="13.5">
      <c r="B210" s="61"/>
      <c r="C210" s="61"/>
      <c r="D210" s="61"/>
    </row>
    <row r="211" spans="2:4" ht="13.5">
      <c r="B211" s="61"/>
      <c r="C211" s="61"/>
      <c r="D211" s="61"/>
    </row>
    <row r="212" spans="2:4" ht="13.5">
      <c r="B212" s="61"/>
      <c r="C212" s="61"/>
      <c r="D212" s="61"/>
    </row>
    <row r="213" spans="2:4" ht="13.5">
      <c r="B213" s="61"/>
      <c r="C213" s="61"/>
      <c r="D213" s="61"/>
    </row>
    <row r="214" spans="2:4" ht="13.5">
      <c r="B214" s="61"/>
      <c r="C214" s="61"/>
      <c r="D214" s="61"/>
    </row>
    <row r="215" spans="2:4" ht="13.5">
      <c r="B215" s="61"/>
      <c r="C215" s="61"/>
      <c r="D215" s="61"/>
    </row>
    <row r="216" spans="2:4" ht="13.5">
      <c r="B216" s="61"/>
      <c r="C216" s="61"/>
      <c r="D216" s="61"/>
    </row>
    <row r="217" spans="2:4" ht="13.5">
      <c r="B217" s="61"/>
      <c r="C217" s="61"/>
      <c r="D217" s="61"/>
    </row>
    <row r="218" spans="2:4" ht="13.5">
      <c r="B218" s="61"/>
      <c r="C218" s="61"/>
      <c r="D218" s="61"/>
    </row>
    <row r="219" spans="2:4" ht="13.5">
      <c r="B219" s="61"/>
      <c r="C219" s="61"/>
      <c r="D219" s="61"/>
    </row>
    <row r="220" spans="2:4" ht="13.5">
      <c r="B220" s="61"/>
      <c r="C220" s="61"/>
      <c r="D220" s="61"/>
    </row>
    <row r="221" spans="2:4" ht="13.5">
      <c r="B221" s="61"/>
      <c r="C221" s="61"/>
      <c r="D221" s="61"/>
    </row>
    <row r="222" spans="2:4" ht="13.5">
      <c r="B222" s="61"/>
      <c r="C222" s="61"/>
      <c r="D222" s="61"/>
    </row>
    <row r="223" spans="2:4" ht="13.5">
      <c r="B223" s="61"/>
      <c r="C223" s="61"/>
      <c r="D223" s="61"/>
    </row>
    <row r="224" spans="2:4" ht="13.5">
      <c r="B224" s="61"/>
      <c r="C224" s="61"/>
      <c r="D224" s="61"/>
    </row>
    <row r="225" spans="2:4" ht="13.5">
      <c r="B225" s="61"/>
      <c r="C225" s="61"/>
      <c r="D225" s="61"/>
    </row>
    <row r="226" spans="2:4" ht="13.5">
      <c r="B226" s="61"/>
      <c r="C226" s="61"/>
      <c r="D226" s="61"/>
    </row>
    <row r="227" spans="2:4" ht="13.5">
      <c r="B227" s="61"/>
      <c r="C227" s="61"/>
      <c r="D227" s="61"/>
    </row>
    <row r="228" spans="2:4" ht="13.5">
      <c r="B228" s="61"/>
      <c r="C228" s="61"/>
      <c r="D228" s="61"/>
    </row>
    <row r="229" spans="2:4" ht="13.5">
      <c r="B229" s="61"/>
      <c r="C229" s="61"/>
      <c r="D229" s="61"/>
    </row>
    <row r="230" spans="2:4" ht="13.5">
      <c r="B230" s="61"/>
      <c r="C230" s="61"/>
      <c r="D230" s="61"/>
    </row>
    <row r="231" spans="2:4" ht="13.5">
      <c r="B231" s="61"/>
      <c r="C231" s="61"/>
      <c r="D231" s="61"/>
    </row>
    <row r="232" spans="2:4" ht="13.5">
      <c r="B232" s="61"/>
      <c r="C232" s="61"/>
      <c r="D232" s="61"/>
    </row>
    <row r="233" spans="2:4" ht="13.5">
      <c r="B233" s="61"/>
      <c r="C233" s="61"/>
      <c r="D233" s="61"/>
    </row>
    <row r="234" spans="2:4" ht="13.5">
      <c r="B234" s="61"/>
      <c r="C234" s="61"/>
      <c r="D234" s="61"/>
    </row>
    <row r="235" spans="2:4" ht="13.5">
      <c r="B235" s="61"/>
      <c r="C235" s="61"/>
      <c r="D235" s="61"/>
    </row>
    <row r="236" spans="2:4" ht="13.5">
      <c r="B236" s="61"/>
      <c r="C236" s="61"/>
      <c r="D236" s="61"/>
    </row>
    <row r="237" spans="2:4" ht="13.5">
      <c r="B237" s="61"/>
      <c r="C237" s="61"/>
      <c r="D237" s="61"/>
    </row>
    <row r="238" spans="2:4" ht="13.5">
      <c r="B238" s="61"/>
      <c r="C238" s="61"/>
      <c r="D238" s="61"/>
    </row>
    <row r="239" spans="2:4" ht="13.5">
      <c r="B239" s="61"/>
      <c r="C239" s="61"/>
      <c r="D239" s="61"/>
    </row>
    <row r="240" spans="2:4" ht="13.5">
      <c r="B240" s="61"/>
      <c r="C240" s="61"/>
      <c r="D240" s="61"/>
    </row>
    <row r="241" spans="2:4" ht="13.5">
      <c r="B241" s="61"/>
      <c r="C241" s="61"/>
      <c r="D241" s="61"/>
    </row>
    <row r="242" spans="2:4" ht="13.5">
      <c r="B242" s="61"/>
      <c r="C242" s="61"/>
      <c r="D242" s="61"/>
    </row>
    <row r="243" spans="2:4" ht="13.5">
      <c r="B243" s="61"/>
      <c r="C243" s="61"/>
      <c r="D243" s="61"/>
    </row>
    <row r="244" spans="2:4" ht="13.5">
      <c r="B244" s="61"/>
      <c r="C244" s="61"/>
      <c r="D244" s="61"/>
    </row>
    <row r="245" spans="2:4" ht="13.5">
      <c r="B245" s="61"/>
      <c r="C245" s="61"/>
      <c r="D245" s="61"/>
    </row>
    <row r="246" spans="2:4" ht="13.5">
      <c r="B246" s="61"/>
      <c r="C246" s="61"/>
      <c r="D246" s="61"/>
    </row>
    <row r="247" spans="2:4" ht="13.5">
      <c r="B247" s="61"/>
      <c r="C247" s="61"/>
      <c r="D247" s="61"/>
    </row>
    <row r="248" spans="2:4" ht="13.5">
      <c r="B248" s="61"/>
      <c r="C248" s="61"/>
      <c r="D248" s="61"/>
    </row>
    <row r="249" spans="2:4" ht="13.5">
      <c r="B249" s="61"/>
      <c r="C249" s="61"/>
      <c r="D249" s="61"/>
    </row>
    <row r="250" spans="2:4" ht="13.5">
      <c r="B250" s="61"/>
      <c r="C250" s="61"/>
      <c r="D250" s="61"/>
    </row>
    <row r="251" spans="2:4" ht="13.5">
      <c r="B251" s="61"/>
      <c r="C251" s="61"/>
      <c r="D251" s="61"/>
    </row>
    <row r="252" spans="2:4" ht="13.5">
      <c r="B252" s="61"/>
      <c r="C252" s="61"/>
      <c r="D252" s="61"/>
    </row>
    <row r="253" spans="2:4" ht="13.5">
      <c r="B253" s="61"/>
      <c r="C253" s="61"/>
      <c r="D253" s="61"/>
    </row>
    <row r="254" spans="2:4" ht="13.5">
      <c r="B254" s="61"/>
      <c r="C254" s="61"/>
      <c r="D254" s="61"/>
    </row>
    <row r="255" spans="2:4" ht="13.5">
      <c r="B255" s="61"/>
      <c r="C255" s="61"/>
      <c r="D255" s="61"/>
    </row>
    <row r="256" spans="2:4" ht="13.5">
      <c r="B256" s="61"/>
      <c r="C256" s="61"/>
      <c r="D256" s="61"/>
    </row>
    <row r="257" spans="2:4" ht="13.5">
      <c r="B257" s="61"/>
      <c r="C257" s="61"/>
      <c r="D257" s="61"/>
    </row>
    <row r="258" spans="2:4" ht="13.5">
      <c r="B258" s="61"/>
      <c r="C258" s="61"/>
      <c r="D258" s="61"/>
    </row>
    <row r="259" spans="2:4" ht="13.5">
      <c r="B259" s="61"/>
      <c r="C259" s="61"/>
      <c r="D259" s="61"/>
    </row>
    <row r="260" spans="2:4" ht="13.5">
      <c r="B260" s="61"/>
      <c r="C260" s="61"/>
      <c r="D260" s="61"/>
    </row>
    <row r="261" spans="2:4" ht="13.5">
      <c r="B261" s="61"/>
      <c r="C261" s="61"/>
      <c r="D261" s="61"/>
    </row>
    <row r="262" spans="2:4" ht="13.5">
      <c r="B262" s="61"/>
      <c r="C262" s="61"/>
      <c r="D262" s="61"/>
    </row>
    <row r="263" spans="2:4" ht="13.5">
      <c r="B263" s="61"/>
      <c r="C263" s="61"/>
      <c r="D263" s="61"/>
    </row>
    <row r="264" spans="2:4" ht="13.5">
      <c r="B264" s="61"/>
      <c r="C264" s="61"/>
      <c r="D264" s="61"/>
    </row>
    <row r="265" spans="2:4" ht="13.5">
      <c r="B265" s="61"/>
      <c r="C265" s="61"/>
      <c r="D265" s="61"/>
    </row>
    <row r="266" spans="2:4" ht="13.5">
      <c r="B266" s="61"/>
      <c r="C266" s="61"/>
      <c r="D266" s="61"/>
    </row>
    <row r="267" spans="2:4" ht="13.5">
      <c r="B267" s="61"/>
      <c r="C267" s="61"/>
      <c r="D267" s="61"/>
    </row>
    <row r="268" spans="2:4" ht="13.5">
      <c r="B268" s="61"/>
      <c r="C268" s="61"/>
      <c r="D268" s="61"/>
    </row>
    <row r="269" spans="2:4" ht="13.5">
      <c r="B269" s="61"/>
      <c r="C269" s="61"/>
      <c r="D269" s="61"/>
    </row>
    <row r="270" spans="2:4" ht="13.5">
      <c r="B270" s="61"/>
      <c r="C270" s="61"/>
      <c r="D270" s="61"/>
    </row>
    <row r="271" spans="2:4" ht="13.5">
      <c r="B271" s="61"/>
      <c r="C271" s="61"/>
      <c r="D271" s="61"/>
    </row>
  </sheetData>
  <mergeCells count="3">
    <mergeCell ref="B1:E1"/>
    <mergeCell ref="B2:E2"/>
    <mergeCell ref="B3:E3"/>
  </mergeCells>
  <printOptions/>
  <pageMargins left="1.02" right="0.75" top="0.43" bottom="0.59" header="0.26" footer="0.5"/>
  <pageSetup fitToWidth="2" fitToHeight="1" horizontalDpi="600" verticalDpi="600" orientation="portrait" paperSize="9" scale="90" r:id="rId1"/>
  <headerFooter alignWithMargins="0">
    <oddFooter>&amp;R&amp;F(&amp;A)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N27"/>
  <sheetViews>
    <sheetView workbookViewId="0" topLeftCell="C9">
      <selection activeCell="G24" sqref="G24"/>
    </sheetView>
  </sheetViews>
  <sheetFormatPr defaultColWidth="9.140625" defaultRowHeight="12.75"/>
  <cols>
    <col min="1" max="1" width="2.8515625" style="4" customWidth="1"/>
    <col min="2" max="2" width="26.8515625" style="4" customWidth="1"/>
    <col min="3" max="3" width="2.57421875" style="4" customWidth="1"/>
    <col min="4" max="4" width="13.57421875" style="4" bestFit="1" customWidth="1"/>
    <col min="5" max="5" width="15.421875" style="4" customWidth="1"/>
    <col min="6" max="6" width="12.140625" style="4" bestFit="1" customWidth="1"/>
    <col min="7" max="7" width="14.00390625" style="4" bestFit="1" customWidth="1"/>
    <col min="8" max="8" width="13.57421875" style="4" customWidth="1"/>
    <col min="9" max="9" width="16.7109375" style="4" customWidth="1"/>
    <col min="10" max="10" width="14.7109375" style="4" customWidth="1"/>
    <col min="11" max="16384" width="9.140625" style="4" customWidth="1"/>
  </cols>
  <sheetData>
    <row r="1" spans="2:10" ht="15">
      <c r="B1" s="77" t="s">
        <v>49</v>
      </c>
      <c r="C1" s="77"/>
      <c r="D1" s="77"/>
      <c r="E1" s="77"/>
      <c r="F1" s="77"/>
      <c r="G1" s="77"/>
      <c r="H1" s="77"/>
      <c r="I1" s="77"/>
      <c r="J1" s="77"/>
    </row>
    <row r="2" spans="2:10" ht="15">
      <c r="B2" s="78" t="s">
        <v>50</v>
      </c>
      <c r="C2" s="78"/>
      <c r="D2" s="78"/>
      <c r="E2" s="78"/>
      <c r="F2" s="78"/>
      <c r="G2" s="78"/>
      <c r="H2" s="78"/>
      <c r="I2" s="78"/>
      <c r="J2" s="78"/>
    </row>
    <row r="3" spans="2:10" ht="15">
      <c r="B3" s="77" t="s">
        <v>133</v>
      </c>
      <c r="C3" s="77"/>
      <c r="D3" s="77"/>
      <c r="E3" s="77"/>
      <c r="F3" s="77"/>
      <c r="G3" s="77"/>
      <c r="H3" s="77"/>
      <c r="I3" s="77"/>
      <c r="J3" s="77"/>
    </row>
    <row r="5" ht="15">
      <c r="B5" s="12" t="s">
        <v>113</v>
      </c>
    </row>
    <row r="7" spans="5:9" s="1" customFormat="1" ht="15">
      <c r="E7" s="72" t="s">
        <v>115</v>
      </c>
      <c r="F7" s="72"/>
      <c r="G7" s="72"/>
      <c r="H7" s="1" t="s">
        <v>123</v>
      </c>
      <c r="I7" s="72"/>
    </row>
    <row r="8" spans="5:9" s="1" customFormat="1" ht="15">
      <c r="E8" s="72" t="s">
        <v>116</v>
      </c>
      <c r="F8" s="1" t="s">
        <v>121</v>
      </c>
      <c r="G8" s="1" t="s">
        <v>145</v>
      </c>
      <c r="H8" s="1" t="s">
        <v>124</v>
      </c>
      <c r="I8" s="72" t="s">
        <v>116</v>
      </c>
    </row>
    <row r="9" spans="4:10" s="1" customFormat="1" ht="14.25">
      <c r="D9" s="1" t="s">
        <v>114</v>
      </c>
      <c r="E9" s="1" t="s">
        <v>73</v>
      </c>
      <c r="F9" s="1" t="s">
        <v>122</v>
      </c>
      <c r="G9" s="1" t="s">
        <v>146</v>
      </c>
      <c r="H9" s="1" t="s">
        <v>122</v>
      </c>
      <c r="I9" s="1" t="s">
        <v>117</v>
      </c>
      <c r="J9" s="1" t="s">
        <v>118</v>
      </c>
    </row>
    <row r="10" spans="4:10" s="1" customFormat="1" ht="14.25">
      <c r="D10" s="1" t="s">
        <v>112</v>
      </c>
      <c r="E10" s="1" t="s">
        <v>112</v>
      </c>
      <c r="F10" s="1" t="s">
        <v>112</v>
      </c>
      <c r="G10" s="1" t="s">
        <v>112</v>
      </c>
      <c r="H10" s="1" t="s">
        <v>112</v>
      </c>
      <c r="I10" s="1" t="s">
        <v>112</v>
      </c>
      <c r="J10" s="1" t="s">
        <v>112</v>
      </c>
    </row>
    <row r="12" spans="2:10" ht="15">
      <c r="B12" s="4" t="s">
        <v>152</v>
      </c>
      <c r="D12" s="11">
        <v>43148</v>
      </c>
      <c r="E12" s="11">
        <v>3051</v>
      </c>
      <c r="F12" s="11">
        <v>368</v>
      </c>
      <c r="G12" s="11">
        <v>126</v>
      </c>
      <c r="H12" s="11">
        <v>-136</v>
      </c>
      <c r="I12" s="11">
        <v>21105</v>
      </c>
      <c r="J12" s="11">
        <f>SUM(D12:I12)</f>
        <v>67662</v>
      </c>
    </row>
    <row r="13" spans="4:10" ht="15">
      <c r="D13" s="11"/>
      <c r="E13" s="11"/>
      <c r="F13" s="11"/>
      <c r="G13" s="11"/>
      <c r="H13" s="11"/>
      <c r="I13" s="11"/>
      <c r="J13" s="11"/>
    </row>
    <row r="14" spans="2:10" ht="15">
      <c r="B14" s="4" t="s">
        <v>125</v>
      </c>
      <c r="D14" s="11"/>
      <c r="E14" s="11"/>
      <c r="F14" s="11"/>
      <c r="G14" s="11"/>
      <c r="H14" s="11">
        <v>29</v>
      </c>
      <c r="I14" s="11"/>
      <c r="J14" s="11">
        <f>SUM(D14:I14)</f>
        <v>29</v>
      </c>
    </row>
    <row r="15" spans="4:10" ht="15">
      <c r="D15" s="11"/>
      <c r="E15" s="11"/>
      <c r="F15" s="11"/>
      <c r="G15" s="11"/>
      <c r="H15" s="11"/>
      <c r="I15" s="11"/>
      <c r="J15" s="11"/>
    </row>
    <row r="16" spans="2:10" ht="15">
      <c r="B16" s="4" t="s">
        <v>119</v>
      </c>
      <c r="D16" s="11"/>
      <c r="E16" s="11"/>
      <c r="F16" s="11"/>
      <c r="G16" s="11"/>
      <c r="H16" s="11" t="s">
        <v>1</v>
      </c>
      <c r="I16" s="11">
        <v>-9569</v>
      </c>
      <c r="J16" s="11">
        <f>SUM(D16:I16)</f>
        <v>-9569</v>
      </c>
    </row>
    <row r="17" spans="4:10" ht="15">
      <c r="D17" s="11"/>
      <c r="E17" s="11"/>
      <c r="F17" s="11"/>
      <c r="G17" s="11"/>
      <c r="H17" s="11"/>
      <c r="I17" s="11"/>
      <c r="J17" s="11"/>
    </row>
    <row r="18" spans="2:10" ht="15">
      <c r="B18" s="4" t="s">
        <v>120</v>
      </c>
      <c r="D18" s="11"/>
      <c r="E18" s="11"/>
      <c r="F18" s="11"/>
      <c r="G18" s="11"/>
      <c r="H18" s="11"/>
      <c r="I18" s="11"/>
      <c r="J18" s="11">
        <f>SUM(D18:I18)</f>
        <v>0</v>
      </c>
    </row>
    <row r="19" spans="4:10" ht="15">
      <c r="D19" s="11"/>
      <c r="E19" s="11"/>
      <c r="F19" s="11"/>
      <c r="G19" s="11"/>
      <c r="H19" s="11"/>
      <c r="I19" s="11"/>
      <c r="J19" s="11"/>
    </row>
    <row r="20" spans="2:14" ht="15.75" thickBot="1">
      <c r="B20" s="4" t="s">
        <v>151</v>
      </c>
      <c r="D20" s="15">
        <f aca="true" t="shared" si="0" ref="D20:J20">SUM(D12:D18)</f>
        <v>43148</v>
      </c>
      <c r="E20" s="15">
        <f t="shared" si="0"/>
        <v>3051</v>
      </c>
      <c r="F20" s="15">
        <f t="shared" si="0"/>
        <v>368</v>
      </c>
      <c r="G20" s="15">
        <f t="shared" si="0"/>
        <v>126</v>
      </c>
      <c r="H20" s="15">
        <f t="shared" si="0"/>
        <v>-107</v>
      </c>
      <c r="I20" s="15">
        <f t="shared" si="0"/>
        <v>11536</v>
      </c>
      <c r="J20" s="15">
        <f t="shared" si="0"/>
        <v>58122</v>
      </c>
      <c r="N20" s="13"/>
    </row>
    <row r="21" spans="4:14" ht="15.75" thickTop="1">
      <c r="D21" s="11"/>
      <c r="E21" s="11"/>
      <c r="F21" s="11"/>
      <c r="G21" s="11"/>
      <c r="H21" s="11"/>
      <c r="I21" s="11"/>
      <c r="J21" s="11"/>
      <c r="N21" s="13"/>
    </row>
    <row r="22" ht="15">
      <c r="J22" s="13" t="s">
        <v>1</v>
      </c>
    </row>
    <row r="23" spans="4:10" ht="15">
      <c r="D23" s="11"/>
      <c r="E23" s="11"/>
      <c r="F23" s="11"/>
      <c r="G23" s="11"/>
      <c r="H23" s="11"/>
      <c r="I23" s="11"/>
      <c r="J23" s="11"/>
    </row>
    <row r="24" spans="2:9" ht="15">
      <c r="B24" s="4" t="s">
        <v>147</v>
      </c>
      <c r="D24" s="13"/>
      <c r="E24" s="13"/>
      <c r="F24" s="13"/>
      <c r="G24" s="13"/>
      <c r="H24" s="13"/>
      <c r="I24" s="13"/>
    </row>
    <row r="25" ht="15">
      <c r="B25" s="4" t="s">
        <v>1</v>
      </c>
    </row>
    <row r="27" ht="15">
      <c r="H27" s="4" t="s">
        <v>1</v>
      </c>
    </row>
  </sheetData>
  <mergeCells count="3">
    <mergeCell ref="B2:J2"/>
    <mergeCell ref="B3:J3"/>
    <mergeCell ref="B1:J1"/>
  </mergeCells>
  <printOptions/>
  <pageMargins left="0.6" right="0.72" top="1.13" bottom="1" header="0.5" footer="0.62"/>
  <pageSetup horizontalDpi="600" verticalDpi="600" orientation="landscape" paperSize="9" r:id="rId1"/>
  <headerFooter alignWithMargins="0">
    <oddFooter>&amp;R&amp;F(&amp;A)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</dc:creator>
  <cp:keywords/>
  <dc:description/>
  <cp:lastModifiedBy>station2</cp:lastModifiedBy>
  <cp:lastPrinted>2004-02-27T08:42:24Z</cp:lastPrinted>
  <dcterms:created xsi:type="dcterms:W3CDTF">2002-11-14T09:30:35Z</dcterms:created>
  <dcterms:modified xsi:type="dcterms:W3CDTF">2004-02-27T08:44:46Z</dcterms:modified>
  <cp:category/>
  <cp:version/>
  <cp:contentType/>
  <cp:contentStatus/>
</cp:coreProperties>
</file>